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parser\example\project\data\excel\"/>
    </mc:Choice>
  </mc:AlternateContent>
  <bookViews>
    <workbookView xWindow="0" yWindow="0" windowWidth="28130" windowHeight="11970" tabRatio="702"/>
  </bookViews>
  <sheets>
    <sheet name="unit|怪物表" sheetId="8" r:id="rId1"/>
    <sheet name="unit|武将表" sheetId="1" r:id="rId2"/>
    <sheet name="Sheet1" sheetId="9" r:id="rId3"/>
    <sheet name="Sheet2" sheetId="10" r:id="rId4"/>
  </sheets>
  <externalReferences>
    <externalReference r:id="rId5"/>
  </externalReferences>
  <definedNames>
    <definedName name="_xlnm._FilterDatabase" localSheetId="0" hidden="1">'unit|怪物表'!$A$4:$AN$91</definedName>
    <definedName name="_xlnm._FilterDatabase" localSheetId="1" hidden="1">'unit|武将表'!$A$4:$CL$71</definedName>
  </definedNames>
  <calcPr calcId="162913"/>
</workbook>
</file>

<file path=xl/calcChain.xml><?xml version="1.0" encoding="utf-8"?>
<calcChain xmlns="http://schemas.openxmlformats.org/spreadsheetml/2006/main">
  <c r="BE71" i="1" l="1"/>
  <c r="BA71" i="1"/>
  <c r="AZ71" i="1"/>
  <c r="AY71" i="1"/>
  <c r="BD71" i="1" s="1"/>
  <c r="AW71" i="1"/>
  <c r="BC71" i="1" s="1"/>
  <c r="AV71" i="1"/>
  <c r="BB71" i="1" s="1"/>
  <c r="BB70" i="1"/>
  <c r="BA70" i="1"/>
  <c r="AZ70" i="1"/>
  <c r="BE70" i="1" s="1"/>
  <c r="AY70" i="1"/>
  <c r="BD70" i="1" s="1"/>
  <c r="AW70" i="1"/>
  <c r="BC70" i="1" s="1"/>
  <c r="AV70" i="1"/>
  <c r="BC69" i="1"/>
  <c r="BB69" i="1"/>
  <c r="BA69" i="1"/>
  <c r="AZ69" i="1"/>
  <c r="BE69" i="1" s="1"/>
  <c r="AY69" i="1"/>
  <c r="BD69" i="1" s="1"/>
  <c r="AW69" i="1"/>
  <c r="AV69" i="1"/>
  <c r="BD68" i="1"/>
  <c r="BC68" i="1"/>
  <c r="BA68" i="1"/>
  <c r="AZ68" i="1"/>
  <c r="BE68" i="1" s="1"/>
  <c r="AY68" i="1"/>
  <c r="AW68" i="1"/>
  <c r="AV68" i="1"/>
  <c r="BB68" i="1" s="1"/>
  <c r="BE67" i="1"/>
  <c r="BD67" i="1"/>
  <c r="BB67" i="1"/>
  <c r="BA67" i="1"/>
  <c r="AZ67" i="1"/>
  <c r="AY67" i="1"/>
  <c r="AW67" i="1"/>
  <c r="BC67" i="1" s="1"/>
  <c r="AV67" i="1"/>
  <c r="BC66" i="1"/>
  <c r="BB66" i="1"/>
  <c r="BA66" i="1"/>
  <c r="AZ66" i="1"/>
  <c r="BE66" i="1" s="1"/>
  <c r="AY66" i="1"/>
  <c r="BD66" i="1" s="1"/>
  <c r="AW66" i="1"/>
  <c r="AV66" i="1"/>
  <c r="BD65" i="1"/>
  <c r="BC65" i="1"/>
  <c r="BA65" i="1"/>
  <c r="AZ65" i="1"/>
  <c r="BE65" i="1" s="1"/>
  <c r="AY65" i="1"/>
  <c r="AW65" i="1"/>
  <c r="AV65" i="1"/>
  <c r="BB65" i="1" s="1"/>
  <c r="AQ65" i="1"/>
  <c r="BE64" i="1"/>
  <c r="BA64" i="1"/>
  <c r="AZ64" i="1"/>
  <c r="AY64" i="1"/>
  <c r="BD64" i="1" s="1"/>
  <c r="AW64" i="1"/>
  <c r="BC64" i="1" s="1"/>
  <c r="AV64" i="1"/>
  <c r="BB64" i="1" s="1"/>
  <c r="AQ64" i="1"/>
  <c r="BC63" i="1"/>
  <c r="BB63" i="1"/>
  <c r="BA63" i="1"/>
  <c r="AZ63" i="1"/>
  <c r="BE63" i="1" s="1"/>
  <c r="AY63" i="1"/>
  <c r="BD63" i="1" s="1"/>
  <c r="AW63" i="1"/>
  <c r="AV63" i="1"/>
  <c r="AQ63" i="1"/>
  <c r="BE62" i="1"/>
  <c r="BB62" i="1"/>
  <c r="BA62" i="1"/>
  <c r="AZ62" i="1"/>
  <c r="AY62" i="1"/>
  <c r="BD62" i="1" s="1"/>
  <c r="AW62" i="1"/>
  <c r="BC62" i="1" s="1"/>
  <c r="AV62" i="1"/>
  <c r="AQ62" i="1"/>
  <c r="BD61" i="1"/>
  <c r="BC61" i="1"/>
  <c r="BB61" i="1"/>
  <c r="BA61" i="1"/>
  <c r="AZ61" i="1"/>
  <c r="BE61" i="1" s="1"/>
  <c r="AY61" i="1"/>
  <c r="AW61" i="1"/>
  <c r="AV61" i="1"/>
  <c r="AQ61" i="1"/>
  <c r="BE60" i="1"/>
  <c r="BD60" i="1"/>
  <c r="BA60" i="1"/>
  <c r="AZ60" i="1"/>
  <c r="AY60" i="1"/>
  <c r="AW60" i="1"/>
  <c r="BC60" i="1" s="1"/>
  <c r="AV60" i="1"/>
  <c r="BB60" i="1" s="1"/>
  <c r="AQ60" i="1"/>
  <c r="BC59" i="1"/>
  <c r="BB59" i="1"/>
  <c r="BA59" i="1"/>
  <c r="AZ59" i="1"/>
  <c r="BE59" i="1" s="1"/>
  <c r="AY59" i="1"/>
  <c r="BD59" i="1" s="1"/>
  <c r="AW59" i="1"/>
  <c r="AV59" i="1"/>
  <c r="AQ59" i="1"/>
  <c r="BE58" i="1"/>
  <c r="BD58" i="1"/>
  <c r="BB58" i="1"/>
  <c r="BA58" i="1"/>
  <c r="AZ58" i="1"/>
  <c r="AY58" i="1"/>
  <c r="AW58" i="1"/>
  <c r="BC58" i="1" s="1"/>
  <c r="AV58" i="1"/>
  <c r="AQ58" i="1"/>
  <c r="BD57" i="1"/>
  <c r="BC57" i="1"/>
  <c r="BB57" i="1"/>
  <c r="BA57" i="1"/>
  <c r="AZ57" i="1"/>
  <c r="BE57" i="1" s="1"/>
  <c r="AY57" i="1"/>
  <c r="AW57" i="1"/>
  <c r="AV57" i="1"/>
  <c r="AQ57" i="1"/>
  <c r="BE56" i="1"/>
  <c r="BD56" i="1"/>
  <c r="BA56" i="1"/>
  <c r="AZ56" i="1"/>
  <c r="AY56" i="1"/>
  <c r="AW56" i="1"/>
  <c r="BC56" i="1" s="1"/>
  <c r="AV56" i="1"/>
  <c r="BB56" i="1" s="1"/>
  <c r="AQ56" i="1"/>
  <c r="BC55" i="1"/>
  <c r="BB55" i="1"/>
  <c r="BA55" i="1"/>
  <c r="AZ55" i="1"/>
  <c r="BE55" i="1" s="1"/>
  <c r="AY55" i="1"/>
  <c r="BD55" i="1" s="1"/>
  <c r="AW55" i="1"/>
  <c r="AV55" i="1"/>
  <c r="AQ55" i="1"/>
  <c r="BE54" i="1"/>
  <c r="BD54" i="1"/>
  <c r="BB54" i="1"/>
  <c r="BA54" i="1"/>
  <c r="AZ54" i="1"/>
  <c r="AY54" i="1"/>
  <c r="AW54" i="1"/>
  <c r="BC54" i="1" s="1"/>
  <c r="AV54" i="1"/>
  <c r="AQ54" i="1"/>
  <c r="BD53" i="1"/>
  <c r="BC53" i="1"/>
  <c r="BB53" i="1"/>
  <c r="BA53" i="1"/>
  <c r="AZ53" i="1"/>
  <c r="BE53" i="1" s="1"/>
  <c r="AY53" i="1"/>
  <c r="AW53" i="1"/>
  <c r="AV53" i="1"/>
  <c r="BE52" i="1"/>
  <c r="BD52" i="1"/>
  <c r="BC52" i="1"/>
  <c r="BA52" i="1"/>
  <c r="AZ52" i="1"/>
  <c r="AY52" i="1"/>
  <c r="AW52" i="1"/>
  <c r="AV52" i="1"/>
  <c r="BB52" i="1" s="1"/>
  <c r="BE51" i="1"/>
  <c r="BD51" i="1"/>
  <c r="BA51" i="1"/>
  <c r="AZ51" i="1"/>
  <c r="AY51" i="1"/>
  <c r="AW51" i="1"/>
  <c r="BC51" i="1" s="1"/>
  <c r="AV51" i="1"/>
  <c r="BB51" i="1" s="1"/>
  <c r="BE50" i="1"/>
  <c r="BB50" i="1"/>
  <c r="BA50" i="1"/>
  <c r="AZ50" i="1"/>
  <c r="AY50" i="1"/>
  <c r="BD50" i="1" s="1"/>
  <c r="AW50" i="1"/>
  <c r="BC50" i="1" s="1"/>
  <c r="AV50" i="1"/>
  <c r="BC49" i="1"/>
  <c r="BB49" i="1"/>
  <c r="BA49" i="1"/>
  <c r="AZ49" i="1"/>
  <c r="BE49" i="1" s="1"/>
  <c r="AY49" i="1"/>
  <c r="BD49" i="1" s="1"/>
  <c r="AW49" i="1"/>
  <c r="AV49" i="1"/>
  <c r="BD48" i="1"/>
  <c r="BC48" i="1"/>
  <c r="BA48" i="1"/>
  <c r="AZ48" i="1"/>
  <c r="BE48" i="1" s="1"/>
  <c r="AY48" i="1"/>
  <c r="AW48" i="1"/>
  <c r="AV48" i="1"/>
  <c r="BB48" i="1" s="1"/>
  <c r="BE47" i="1"/>
  <c r="BD47" i="1"/>
  <c r="BB47" i="1"/>
  <c r="BA47" i="1"/>
  <c r="AZ47" i="1"/>
  <c r="AY47" i="1"/>
  <c r="AW47" i="1"/>
  <c r="BC47" i="1" s="1"/>
  <c r="AV47" i="1"/>
  <c r="BE46" i="1"/>
  <c r="BC46" i="1"/>
  <c r="BB46" i="1"/>
  <c r="BA46" i="1"/>
  <c r="AZ46" i="1"/>
  <c r="AY46" i="1"/>
  <c r="BD46" i="1" s="1"/>
  <c r="AW46" i="1"/>
  <c r="AV46" i="1"/>
  <c r="BD45" i="1"/>
  <c r="BC45" i="1"/>
  <c r="BB45" i="1"/>
  <c r="BA45" i="1"/>
  <c r="AZ45" i="1"/>
  <c r="BE45" i="1" s="1"/>
  <c r="AY45" i="1"/>
  <c r="AW45" i="1"/>
  <c r="AV45" i="1"/>
  <c r="BE44" i="1"/>
  <c r="BD44" i="1"/>
  <c r="BC44" i="1"/>
  <c r="BA44" i="1"/>
  <c r="AZ44" i="1"/>
  <c r="AY44" i="1"/>
  <c r="AW44" i="1"/>
  <c r="AV44" i="1"/>
  <c r="BB44" i="1" s="1"/>
  <c r="BE43" i="1"/>
  <c r="BD43" i="1"/>
  <c r="BA43" i="1"/>
  <c r="AZ43" i="1"/>
  <c r="AY43" i="1"/>
  <c r="AW43" i="1"/>
  <c r="BC43" i="1" s="1"/>
  <c r="AV43" i="1"/>
  <c r="BB43" i="1" s="1"/>
  <c r="BE42" i="1"/>
  <c r="BB42" i="1"/>
  <c r="BA42" i="1"/>
  <c r="AZ42" i="1"/>
  <c r="AY42" i="1"/>
  <c r="BD42" i="1" s="1"/>
  <c r="AW42" i="1"/>
  <c r="BC42" i="1" s="1"/>
  <c r="AV42" i="1"/>
  <c r="BC41" i="1"/>
  <c r="BB41" i="1"/>
  <c r="BA41" i="1"/>
  <c r="AZ41" i="1"/>
  <c r="BE41" i="1" s="1"/>
  <c r="AY41" i="1"/>
  <c r="BD41" i="1" s="1"/>
  <c r="AW41" i="1"/>
  <c r="AV41" i="1"/>
  <c r="BD40" i="1"/>
  <c r="BC40" i="1"/>
  <c r="BA40" i="1"/>
  <c r="AZ40" i="1"/>
  <c r="BE40" i="1" s="1"/>
  <c r="AY40" i="1"/>
  <c r="AW40" i="1"/>
  <c r="AV40" i="1"/>
  <c r="BB40" i="1" s="1"/>
  <c r="BE39" i="1"/>
  <c r="BD39" i="1"/>
  <c r="BB39" i="1"/>
  <c r="BA39" i="1"/>
  <c r="AZ39" i="1"/>
  <c r="AY39" i="1"/>
  <c r="AW39" i="1"/>
  <c r="BC39" i="1" s="1"/>
  <c r="AV39" i="1"/>
  <c r="BE38" i="1"/>
  <c r="BC38" i="1"/>
  <c r="BB38" i="1"/>
  <c r="BA38" i="1"/>
  <c r="AZ38" i="1"/>
  <c r="AY38" i="1"/>
  <c r="BD38" i="1" s="1"/>
  <c r="AW38" i="1"/>
  <c r="AV38" i="1"/>
  <c r="BD37" i="1"/>
  <c r="BC37" i="1"/>
  <c r="BB37" i="1"/>
  <c r="BA37" i="1"/>
  <c r="AZ37" i="1"/>
  <c r="BE37" i="1" s="1"/>
  <c r="AY37" i="1"/>
  <c r="AW37" i="1"/>
  <c r="AV37" i="1"/>
  <c r="BE36" i="1"/>
  <c r="BD36" i="1"/>
  <c r="BC36" i="1"/>
  <c r="BA36" i="1"/>
  <c r="AZ36" i="1"/>
  <c r="AY36" i="1"/>
  <c r="AW36" i="1"/>
  <c r="AV36" i="1"/>
  <c r="BB36" i="1" s="1"/>
  <c r="BE35" i="1"/>
  <c r="BD35" i="1"/>
  <c r="BA35" i="1"/>
  <c r="AZ35" i="1"/>
  <c r="AY35" i="1"/>
  <c r="AW35" i="1"/>
  <c r="BC35" i="1" s="1"/>
  <c r="AV35" i="1"/>
  <c r="BB35" i="1" s="1"/>
  <c r="BE34" i="1"/>
  <c r="BB34" i="1"/>
  <c r="BA34" i="1"/>
  <c r="AZ34" i="1"/>
  <c r="AY34" i="1"/>
  <c r="BD34" i="1" s="1"/>
  <c r="AW34" i="1"/>
  <c r="BC34" i="1" s="1"/>
  <c r="AV34" i="1"/>
  <c r="BC33" i="1"/>
  <c r="BB33" i="1"/>
  <c r="BA33" i="1"/>
  <c r="AZ33" i="1"/>
  <c r="BE33" i="1" s="1"/>
  <c r="AY33" i="1"/>
  <c r="BD33" i="1" s="1"/>
  <c r="AW33" i="1"/>
  <c r="AV33" i="1"/>
  <c r="BD32" i="1"/>
  <c r="BC32" i="1"/>
  <c r="BA32" i="1"/>
  <c r="AZ32" i="1"/>
  <c r="BE32" i="1" s="1"/>
  <c r="AY32" i="1"/>
  <c r="AW32" i="1"/>
  <c r="AV32" i="1"/>
  <c r="BB32" i="1" s="1"/>
  <c r="BE31" i="1"/>
  <c r="BD31" i="1"/>
  <c r="BB31" i="1"/>
  <c r="BA31" i="1"/>
  <c r="AZ31" i="1"/>
  <c r="AY31" i="1"/>
  <c r="AW31" i="1"/>
  <c r="BC31" i="1" s="1"/>
  <c r="AV31" i="1"/>
  <c r="BC30" i="1"/>
  <c r="BB30" i="1"/>
  <c r="BA30" i="1"/>
  <c r="AZ30" i="1"/>
  <c r="BE30" i="1" s="1"/>
  <c r="AY30" i="1"/>
  <c r="BD30" i="1" s="1"/>
  <c r="AW30" i="1"/>
  <c r="AV30" i="1"/>
  <c r="BD29" i="1"/>
  <c r="BC29" i="1"/>
  <c r="BB29" i="1"/>
  <c r="BA29" i="1"/>
  <c r="AZ29" i="1"/>
  <c r="BE29" i="1" s="1"/>
  <c r="AY29" i="1"/>
  <c r="AW29" i="1"/>
  <c r="AV29" i="1"/>
  <c r="BE28" i="1"/>
  <c r="BD28" i="1"/>
  <c r="BC28" i="1"/>
  <c r="BA28" i="1"/>
  <c r="AZ28" i="1"/>
  <c r="AY28" i="1"/>
  <c r="AW28" i="1"/>
  <c r="AV28" i="1"/>
  <c r="BB28" i="1" s="1"/>
  <c r="BE27" i="1"/>
  <c r="BD27" i="1"/>
  <c r="BA27" i="1"/>
  <c r="AZ27" i="1"/>
  <c r="AY27" i="1"/>
  <c r="AW27" i="1"/>
  <c r="BC27" i="1" s="1"/>
  <c r="AV27" i="1"/>
  <c r="BB27" i="1" s="1"/>
  <c r="BE26" i="1"/>
  <c r="BB26" i="1"/>
  <c r="BA26" i="1"/>
  <c r="AZ26" i="1"/>
  <c r="AY26" i="1"/>
  <c r="BD26" i="1" s="1"/>
  <c r="AW26" i="1"/>
  <c r="BC26" i="1" s="1"/>
  <c r="AV26" i="1"/>
  <c r="BC25" i="1"/>
  <c r="BB25" i="1"/>
  <c r="BA25" i="1"/>
  <c r="AZ25" i="1"/>
  <c r="BE25" i="1" s="1"/>
  <c r="AY25" i="1"/>
  <c r="BD25" i="1" s="1"/>
  <c r="AW25" i="1"/>
  <c r="AV25" i="1"/>
  <c r="BD24" i="1"/>
  <c r="BC24" i="1"/>
  <c r="BA24" i="1"/>
  <c r="AZ24" i="1"/>
  <c r="BE24" i="1" s="1"/>
  <c r="AY24" i="1"/>
  <c r="AW24" i="1"/>
  <c r="AV24" i="1"/>
  <c r="BB24" i="1" s="1"/>
  <c r="BE23" i="1"/>
  <c r="BB23" i="1"/>
  <c r="BA23" i="1"/>
  <c r="AZ23" i="1"/>
  <c r="AY23" i="1"/>
  <c r="BD23" i="1" s="1"/>
  <c r="AW23" i="1"/>
  <c r="BC23" i="1" s="1"/>
  <c r="AV23" i="1"/>
  <c r="BC22" i="1"/>
  <c r="BB22" i="1"/>
  <c r="BA22" i="1"/>
  <c r="AZ22" i="1"/>
  <c r="BE22" i="1" s="1"/>
  <c r="AY22" i="1"/>
  <c r="BD22" i="1" s="1"/>
  <c r="AW22" i="1"/>
  <c r="AV22" i="1"/>
  <c r="BD21" i="1"/>
  <c r="BC21" i="1"/>
  <c r="BB21" i="1"/>
  <c r="BA21" i="1"/>
  <c r="AZ21" i="1"/>
  <c r="BE21" i="1" s="1"/>
  <c r="AY21" i="1"/>
  <c r="AW21" i="1"/>
  <c r="AV21" i="1"/>
  <c r="BE20" i="1"/>
  <c r="BD20" i="1"/>
  <c r="BC20" i="1"/>
  <c r="BA20" i="1"/>
  <c r="AZ20" i="1"/>
  <c r="AY20" i="1"/>
  <c r="AW20" i="1"/>
  <c r="AV20" i="1"/>
  <c r="BB20" i="1" s="1"/>
  <c r="BE19" i="1"/>
  <c r="BD19" i="1"/>
  <c r="BA19" i="1"/>
  <c r="AZ19" i="1"/>
  <c r="AY19" i="1"/>
  <c r="AW19" i="1"/>
  <c r="BC19" i="1" s="1"/>
  <c r="AV19" i="1"/>
  <c r="BB19" i="1" s="1"/>
  <c r="BE18" i="1"/>
  <c r="BB18" i="1"/>
  <c r="BA18" i="1"/>
  <c r="AZ18" i="1"/>
  <c r="AY18" i="1"/>
  <c r="BD18" i="1" s="1"/>
  <c r="AW18" i="1"/>
  <c r="BC18" i="1" s="1"/>
  <c r="AV18" i="1"/>
  <c r="BC17" i="1"/>
  <c r="BB17" i="1"/>
  <c r="BA17" i="1"/>
  <c r="AZ17" i="1"/>
  <c r="BE17" i="1" s="1"/>
  <c r="AY17" i="1"/>
  <c r="BD17" i="1" s="1"/>
  <c r="AW17" i="1"/>
  <c r="AV17" i="1"/>
  <c r="BD16" i="1"/>
  <c r="BC16" i="1"/>
  <c r="BA16" i="1"/>
  <c r="AZ16" i="1"/>
  <c r="BE16" i="1" s="1"/>
  <c r="AY16" i="1"/>
  <c r="AW16" i="1"/>
  <c r="AV16" i="1"/>
  <c r="BB16" i="1" s="1"/>
  <c r="BE15" i="1"/>
  <c r="BB15" i="1"/>
  <c r="BA15" i="1"/>
  <c r="AZ15" i="1"/>
  <c r="AY15" i="1"/>
  <c r="BD15" i="1" s="1"/>
  <c r="AW15" i="1"/>
  <c r="BC15" i="1" s="1"/>
  <c r="AV15" i="1"/>
  <c r="BC14" i="1"/>
  <c r="BB14" i="1"/>
  <c r="BA14" i="1"/>
  <c r="AZ14" i="1"/>
  <c r="BE14" i="1" s="1"/>
  <c r="AY14" i="1"/>
  <c r="BD14" i="1" s="1"/>
  <c r="AW14" i="1"/>
  <c r="AV14" i="1"/>
  <c r="BD13" i="1"/>
  <c r="BC13" i="1"/>
  <c r="BB13" i="1"/>
  <c r="BA13" i="1"/>
  <c r="AZ13" i="1"/>
  <c r="BE13" i="1" s="1"/>
  <c r="AY13" i="1"/>
  <c r="AW13" i="1"/>
  <c r="AV13" i="1"/>
  <c r="BE12" i="1"/>
  <c r="BD12" i="1"/>
  <c r="BC12" i="1"/>
  <c r="BA12" i="1"/>
  <c r="AZ12" i="1"/>
  <c r="AY12" i="1"/>
  <c r="AW12" i="1"/>
  <c r="AV12" i="1"/>
  <c r="BB12" i="1" s="1"/>
  <c r="BE11" i="1"/>
  <c r="BD11" i="1"/>
  <c r="BA11" i="1"/>
  <c r="AZ11" i="1"/>
  <c r="AY11" i="1"/>
  <c r="AW11" i="1"/>
  <c r="BC11" i="1" s="1"/>
  <c r="AV11" i="1"/>
  <c r="BB11" i="1" s="1"/>
  <c r="BE10" i="1"/>
  <c r="BB10" i="1"/>
  <c r="BA10" i="1"/>
  <c r="AZ10" i="1"/>
  <c r="AY10" i="1"/>
  <c r="BD10" i="1" s="1"/>
  <c r="AW10" i="1"/>
  <c r="BC10" i="1" s="1"/>
  <c r="AV10" i="1"/>
  <c r="BC9" i="1"/>
  <c r="BB9" i="1"/>
  <c r="BA9" i="1"/>
  <c r="AZ9" i="1"/>
  <c r="BE9" i="1" s="1"/>
  <c r="AY9" i="1"/>
  <c r="BD9" i="1" s="1"/>
  <c r="AW9" i="1"/>
  <c r="AV9" i="1"/>
  <c r="BD8" i="1"/>
  <c r="BC8" i="1"/>
  <c r="BA8" i="1"/>
  <c r="AZ8" i="1"/>
  <c r="BE8" i="1" s="1"/>
  <c r="AY8" i="1"/>
  <c r="AW8" i="1"/>
  <c r="AV8" i="1"/>
  <c r="BB8" i="1" s="1"/>
  <c r="BE7" i="1"/>
  <c r="BB7" i="1"/>
  <c r="BA7" i="1"/>
  <c r="AZ7" i="1"/>
  <c r="AY7" i="1"/>
  <c r="BD7" i="1" s="1"/>
  <c r="AW7" i="1"/>
  <c r="BC7" i="1" s="1"/>
  <c r="AV7" i="1"/>
  <c r="BC6" i="1"/>
  <c r="BB6" i="1"/>
  <c r="BA6" i="1"/>
  <c r="AZ6" i="1"/>
  <c r="BE6" i="1" s="1"/>
  <c r="AY6" i="1"/>
  <c r="BD6" i="1" s="1"/>
  <c r="AW6" i="1"/>
  <c r="AV6" i="1"/>
  <c r="BD5" i="1"/>
  <c r="BC5" i="1"/>
  <c r="BB5" i="1"/>
  <c r="BA5" i="1"/>
  <c r="AZ5" i="1"/>
  <c r="BE5" i="1" s="1"/>
  <c r="AY5" i="1"/>
  <c r="AW5" i="1"/>
  <c r="AV5" i="1"/>
  <c r="U70" i="8"/>
  <c r="T70" i="8"/>
  <c r="U69" i="8"/>
  <c r="T69" i="8"/>
  <c r="U68" i="8"/>
  <c r="T68" i="8"/>
  <c r="U67" i="8"/>
  <c r="T67" i="8"/>
  <c r="U66" i="8"/>
  <c r="T66" i="8"/>
  <c r="U65" i="8"/>
  <c r="T65" i="8"/>
  <c r="U64" i="8"/>
  <c r="T64" i="8"/>
  <c r="U63" i="8"/>
  <c r="T63" i="8"/>
  <c r="U62" i="8"/>
  <c r="T62" i="8"/>
  <c r="U61" i="8"/>
  <c r="T61" i="8"/>
  <c r="U60" i="8"/>
  <c r="T60" i="8"/>
  <c r="U59" i="8"/>
  <c r="T59" i="8"/>
  <c r="U58" i="8"/>
  <c r="T58" i="8"/>
  <c r="U57" i="8"/>
  <c r="T57" i="8"/>
  <c r="U56" i="8"/>
  <c r="T56" i="8"/>
  <c r="U55" i="8"/>
  <c r="T55" i="8"/>
  <c r="U54" i="8"/>
  <c r="T54" i="8"/>
  <c r="U53" i="8"/>
  <c r="T53" i="8"/>
  <c r="U52" i="8"/>
  <c r="T52" i="8"/>
  <c r="U51" i="8"/>
  <c r="T51" i="8"/>
  <c r="U50" i="8"/>
  <c r="T50" i="8"/>
  <c r="U49" i="8"/>
  <c r="T49" i="8"/>
  <c r="U48" i="8"/>
  <c r="T48" i="8"/>
  <c r="U47" i="8"/>
  <c r="T47" i="8"/>
  <c r="U46" i="8"/>
  <c r="T46" i="8"/>
  <c r="U45" i="8"/>
  <c r="T45" i="8"/>
  <c r="U44" i="8"/>
  <c r="T44" i="8"/>
  <c r="U43" i="8"/>
  <c r="T43" i="8"/>
  <c r="U42" i="8"/>
  <c r="T42" i="8"/>
  <c r="U41" i="8"/>
  <c r="T41" i="8"/>
  <c r="U40" i="8"/>
  <c r="T40" i="8"/>
  <c r="U39" i="8"/>
  <c r="T39" i="8"/>
  <c r="U38" i="8"/>
  <c r="T38" i="8"/>
  <c r="U37" i="8"/>
  <c r="T37" i="8"/>
  <c r="U36" i="8"/>
  <c r="T36" i="8"/>
  <c r="U35" i="8"/>
  <c r="T35" i="8"/>
  <c r="U34" i="8"/>
  <c r="T34" i="8"/>
  <c r="U33" i="8"/>
  <c r="T33" i="8"/>
  <c r="U32" i="8"/>
  <c r="T32" i="8"/>
  <c r="U31" i="8"/>
  <c r="T31" i="8"/>
  <c r="U30" i="8"/>
  <c r="T30" i="8"/>
  <c r="U29" i="8"/>
  <c r="T29" i="8"/>
  <c r="U28" i="8"/>
  <c r="T28" i="8"/>
  <c r="U27" i="8"/>
  <c r="T27" i="8"/>
  <c r="U26" i="8"/>
  <c r="T26" i="8"/>
  <c r="U25" i="8"/>
  <c r="T25" i="8"/>
  <c r="U24" i="8"/>
  <c r="T24" i="8"/>
  <c r="U23" i="8"/>
  <c r="T23" i="8"/>
  <c r="U22" i="8"/>
  <c r="T22" i="8"/>
  <c r="U21" i="8"/>
  <c r="T21" i="8"/>
  <c r="U20" i="8"/>
  <c r="T20" i="8"/>
  <c r="U19" i="8"/>
  <c r="T19" i="8"/>
  <c r="U18" i="8"/>
  <c r="T18" i="8"/>
  <c r="U17" i="8"/>
  <c r="T17" i="8"/>
  <c r="U16" i="8"/>
  <c r="T16" i="8"/>
  <c r="U15" i="8"/>
  <c r="T15" i="8"/>
  <c r="U14" i="8"/>
  <c r="T14" i="8"/>
  <c r="U13" i="8"/>
  <c r="T13" i="8"/>
  <c r="U12" i="8"/>
  <c r="T12" i="8"/>
  <c r="U11" i="8"/>
  <c r="T11" i="8"/>
  <c r="U10" i="8"/>
  <c r="T10" i="8"/>
  <c r="U9" i="8"/>
  <c r="T9" i="8"/>
  <c r="U8" i="8"/>
  <c r="T8" i="8"/>
</calcChain>
</file>

<file path=xl/comments1.xml><?xml version="1.0" encoding="utf-8"?>
<comments xmlns="http://schemas.openxmlformats.org/spreadsheetml/2006/main">
  <authors>
    <author>DM</author>
    <author>Administrator</author>
    <author>作者</author>
  </authors>
  <commentList>
    <comment ref="E1" authorId="0" shapeId="0">
      <text>
        <r>
          <rPr>
            <b/>
            <sz val="9"/>
            <rFont val="宋体"/>
            <family val="3"/>
            <charset val="134"/>
          </rPr>
          <t>DM:</t>
        </r>
        <r>
          <rPr>
            <sz val="9"/>
            <rFont val="宋体"/>
            <family val="3"/>
            <charset val="134"/>
          </rPr>
          <t xml:space="preserve">
1 = 白装（普通）
2 = 绿装（优秀）
3 = 蓝装
4 = 紫装
5 = 黄装
6 =橙装
7 = 红装</t>
        </r>
      </text>
    </comment>
    <comment ref="J1" authorId="0" shapeId="0">
      <text>
        <r>
          <rPr>
            <b/>
            <sz val="9"/>
            <rFont val="宋体"/>
            <family val="3"/>
            <charset val="134"/>
          </rPr>
          <t>DM:</t>
        </r>
        <r>
          <rPr>
            <sz val="9"/>
            <rFont val="宋体"/>
            <family val="3"/>
            <charset val="134"/>
          </rPr>
          <t xml:space="preserve">
[物攻或魔攻,物防,魔防,生命]
评价
1 = S
2 = A
3 = B
4 = C
5 = D
6 = E</t>
        </r>
      </text>
    </comment>
    <comment ref="K1" authorId="1" shapeId="0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1.默认是1条（不填）
2.当前血量/总血量
</t>
        </r>
      </text>
    </comment>
    <comment ref="O1" authorId="2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填了就会覆盖模型表的缩放</t>
        </r>
      </text>
    </comment>
    <comment ref="P1" authorId="2" shapeId="0">
      <text>
        <r>
          <rPr>
            <b/>
            <sz val="10"/>
            <rFont val="宋体"/>
            <family val="3"/>
            <charset val="134"/>
          </rPr>
          <t>作者:</t>
        </r>
        <r>
          <rPr>
            <sz val="10"/>
            <rFont val="宋体"/>
            <family val="3"/>
            <charset val="134"/>
          </rPr>
          <t xml:space="preserve">
1:魏国
2:蜀国
3:吴国
4:群英</t>
        </r>
      </text>
    </comment>
    <comment ref="Q1" authorId="2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 = 刀盾 
2 = 长枪
3 = 骑兵
4 = 弓箭
5 = 法师
6 = 医疗
7 = 攻城
8 = 火炮</t>
        </r>
      </text>
    </comment>
    <comment ref="R1" authorId="2" shapeId="0">
      <text>
        <r>
          <rPr>
            <b/>
            <sz val="9"/>
            <rFont val="宋体"/>
            <family val="3"/>
            <charset val="134"/>
          </rPr>
          <t xml:space="preserve">作者:
0 = 6人近战（默认）
</t>
        </r>
        <r>
          <rPr>
            <sz val="9"/>
            <rFont val="宋体"/>
            <family val="3"/>
            <charset val="134"/>
          </rPr>
          <t>1 = 6人远程
2 = 机械（武将尾随）
3 = 单枪匹马</t>
        </r>
      </text>
    </comment>
    <comment ref="AL1" authorId="1" shapeId="0">
      <text>
        <r>
          <rPr>
            <sz val="9"/>
            <rFont val="宋体"/>
            <family val="3"/>
            <charset val="134"/>
          </rPr>
          <t xml:space="preserve">xzf：
0为物攻武将，1为法攻武将
</t>
        </r>
      </text>
    </comment>
  </commentList>
</comments>
</file>

<file path=xl/comments2.xml><?xml version="1.0" encoding="utf-8"?>
<comments xmlns="http://schemas.openxmlformats.org/spreadsheetml/2006/main">
  <authors>
    <author>DM</author>
    <author>Admin</author>
    <author>10282</author>
    <author>Administrator</author>
    <author>xb21cn</author>
    <author>hrz</author>
    <author>小黄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DM:</t>
        </r>
        <r>
          <rPr>
            <sz val="9"/>
            <rFont val="宋体"/>
            <family val="3"/>
            <charset val="134"/>
          </rPr>
          <t xml:space="preserve">
1 = 白装（普通）
2 = 绿装（优秀）
3 = 蓝装
4 = 紫装
5 = 黄装
6 =橙装
7 = 红装</t>
        </r>
      </text>
    </comment>
    <comment ref="E1" authorId="1" shapeId="0">
      <text>
        <r>
          <rPr>
            <b/>
            <sz val="9"/>
            <rFont val="宋体"/>
            <family val="3"/>
            <charset val="134"/>
          </rPr>
          <t xml:space="preserve">漆祥:
</t>
        </r>
        <r>
          <rPr>
            <sz val="9"/>
            <rFont val="宋体"/>
            <family val="3"/>
            <charset val="134"/>
          </rPr>
          <t xml:space="preserve">
以后武将的星级不再跟着品质走，两相独立，目前最多支持10星，配置时请不要留空</t>
        </r>
      </text>
    </comment>
    <comment ref="F1" authorId="1" shapeId="0">
      <text>
        <r>
          <rPr>
            <b/>
            <sz val="9"/>
            <rFont val="宋体"/>
            <family val="3"/>
            <charset val="134"/>
          </rPr>
          <t>漆祥:</t>
        </r>
        <r>
          <rPr>
            <sz val="9"/>
            <rFont val="宋体"/>
            <family val="3"/>
            <charset val="134"/>
          </rPr>
          <t xml:space="preserve">
0无
1真
2神
3圣
4魔
用于某些特殊地方需要显示前缀标记（目前在融合的选择主武将时显示）</t>
        </r>
      </text>
    </comment>
    <comment ref="R1" authorId="2" shapeId="0">
      <text>
        <r>
          <rPr>
            <b/>
            <sz val="9"/>
            <rFont val="宋体"/>
            <family val="3"/>
            <charset val="134"/>
          </rPr>
          <t>10282:</t>
        </r>
        <r>
          <rPr>
            <sz val="9"/>
            <rFont val="宋体"/>
            <family val="3"/>
            <charset val="134"/>
          </rPr>
          <t xml:space="preserve">
静态图片，新图鉴使用
</t>
        </r>
      </text>
    </comment>
    <comment ref="S1" authorId="3" shapeId="0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1=肉盾
2=输出
3=辅助
4=治疗</t>
        </r>
      </text>
    </comment>
    <comment ref="X1" authorId="4" shapeId="0">
      <text>
        <r>
          <rPr>
            <b/>
            <sz val="9"/>
            <rFont val="宋体"/>
            <family val="3"/>
            <charset val="134"/>
          </rPr>
          <t>xb21cn:</t>
        </r>
        <r>
          <rPr>
            <sz val="9"/>
            <rFont val="宋体"/>
            <family val="3"/>
            <charset val="134"/>
          </rPr>
          <t xml:space="preserve">
初始英雄id
进阶等级
</t>
        </r>
      </text>
    </comment>
    <comment ref="AB1" authorId="3" shapeId="0">
      <text>
        <r>
          <rPr>
            <b/>
            <sz val="9"/>
            <rFont val="Tahoma"/>
            <family val="2"/>
          </rPr>
          <t xml:space="preserve">qh:
</t>
        </r>
        <r>
          <rPr>
            <b/>
            <sz val="9"/>
            <rFont val="宋体"/>
            <family val="3"/>
            <charset val="134"/>
          </rPr>
          <t>纯显示用</t>
        </r>
      </text>
    </comment>
    <comment ref="AC1" authorId="0" shapeId="0">
      <text>
        <r>
          <rPr>
            <b/>
            <sz val="9"/>
            <rFont val="宋体"/>
            <family val="3"/>
            <charset val="134"/>
          </rPr>
          <t>DM:</t>
        </r>
        <r>
          <rPr>
            <sz val="9"/>
            <rFont val="宋体"/>
            <family val="3"/>
            <charset val="134"/>
          </rPr>
          <t xml:space="preserve">
[物攻或魔攻,物防,魔防,生命]
评价
1 = S
2 = A
3 = B
4 = C
5 = D
6 = E</t>
        </r>
      </text>
    </comment>
    <comment ref="AD1" authorId="5" shapeId="0">
      <text>
        <r>
          <rPr>
            <b/>
            <sz val="10"/>
            <rFont val="宋体"/>
            <family val="3"/>
            <charset val="134"/>
          </rPr>
          <t>hrz:</t>
        </r>
        <r>
          <rPr>
            <sz val="10"/>
            <rFont val="宋体"/>
            <family val="3"/>
            <charset val="134"/>
          </rPr>
          <t xml:space="preserve">
阵营
</t>
        </r>
      </text>
    </comment>
    <comment ref="AE1" authorId="6" shapeId="0">
      <text>
        <r>
          <rPr>
            <b/>
            <sz val="9"/>
            <rFont val="宋体"/>
            <family val="3"/>
            <charset val="134"/>
          </rPr>
          <t xml:space="preserve">
1=拳击手
2=杀手
3=黑客
4=艺术家</t>
        </r>
      </text>
    </comment>
    <comment ref="AG1" authorId="3" shapeId="0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品质二次修正
</t>
        </r>
      </text>
    </comment>
    <comment ref="AJ1" authorId="3" shapeId="0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前面是普攻，后面是大招技能id
与猛将技能表对应</t>
        </r>
      </text>
    </comment>
    <comment ref="AS1" authorId="1" shapeId="0">
      <text>
        <r>
          <rPr>
            <b/>
            <sz val="9"/>
            <rFont val="宋体"/>
            <family val="3"/>
            <charset val="134"/>
          </rPr>
          <t>漆祥:</t>
        </r>
        <r>
          <rPr>
            <sz val="9"/>
            <rFont val="宋体"/>
            <family val="3"/>
            <charset val="134"/>
          </rPr>
          <t xml:space="preserve">
0无
1真
2神
3圣
4魔
用于某些特殊地方需要显示前缀标记（目前在融合的选择主武将时显示）</t>
        </r>
      </text>
    </comment>
    <comment ref="BQ1" authorId="3" shapeId="0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前面是普攻，后面是大招技能id
与猛将技能表对应</t>
        </r>
      </text>
    </comment>
    <comment ref="BR1" authorId="3" shapeId="0">
      <text>
        <r>
          <rPr>
            <b/>
            <sz val="9"/>
            <rFont val="宋体"/>
            <family val="3"/>
            <charset val="134"/>
          </rPr>
          <t>Administrator:
图标为T_tfzd_yxtb的前缀</t>
        </r>
        <r>
          <rPr>
            <sz val="9"/>
            <rFont val="宋体"/>
            <family val="3"/>
            <charset val="134"/>
          </rPr>
          <t xml:space="preserve">
1、减速效果 
2、灼伤效果
3、眩晕效果
4、爆发效果</t>
        </r>
      </text>
    </comment>
    <comment ref="BS1" authorId="3" shapeId="0">
      <text>
        <r>
          <rPr>
            <b/>
            <sz val="9"/>
            <rFont val="微软雅黑"/>
            <family val="2"/>
            <charset val="134"/>
          </rPr>
          <t>xzf：
0为物攻武将:atk
1为法攻武将:matk</t>
        </r>
      </text>
    </comment>
  </commentList>
</comments>
</file>

<file path=xl/sharedStrings.xml><?xml version="1.0" encoding="utf-8"?>
<sst xmlns="http://schemas.openxmlformats.org/spreadsheetml/2006/main" count="2393" uniqueCount="1155">
  <si>
    <t>是否导出</t>
  </si>
  <si>
    <t>编号</t>
  </si>
  <si>
    <t>备注</t>
  </si>
  <si>
    <t>名字</t>
  </si>
  <si>
    <t>品质</t>
  </si>
  <si>
    <t>星级（新增）</t>
  </si>
  <si>
    <t>小头像图标</t>
  </si>
  <si>
    <t>技能头像资源</t>
  </si>
  <si>
    <t>描述</t>
  </si>
  <si>
    <t>成长评级</t>
  </si>
  <si>
    <t>血条类型</t>
  </si>
  <si>
    <t>动画资源(大图DB)龙骨</t>
  </si>
  <si>
    <t>动画资源(大图)</t>
  </si>
  <si>
    <t>模型</t>
  </si>
  <si>
    <t>模型缩放</t>
  </si>
  <si>
    <t>国家</t>
  </si>
  <si>
    <t>兵种</t>
  </si>
  <si>
    <t>领队类型</t>
  </si>
  <si>
    <t>怪物技能</t>
  </si>
  <si>
    <t>武将技能组</t>
  </si>
  <si>
    <t>武将被动技能组</t>
  </si>
  <si>
    <t>武将转生技能组</t>
  </si>
  <si>
    <t>移动速度</t>
  </si>
  <si>
    <t>生命偏好</t>
  </si>
  <si>
    <t>攻击偏好</t>
  </si>
  <si>
    <t>防御偏好</t>
  </si>
  <si>
    <t>速度偏好</t>
  </si>
  <si>
    <t>命中率偏好</t>
  </si>
  <si>
    <t>闪避率偏好</t>
  </si>
  <si>
    <t>暴击率偏好</t>
  </si>
  <si>
    <t>抗暴率偏好</t>
  </si>
  <si>
    <t>增伤率偏好</t>
  </si>
  <si>
    <t>免伤率偏好</t>
  </si>
  <si>
    <t>额外怒气</t>
  </si>
  <si>
    <t>所属国家</t>
  </si>
  <si>
    <t>阵营</t>
  </si>
  <si>
    <t>武将类型</t>
  </si>
  <si>
    <t>export</t>
  </si>
  <si>
    <t>name</t>
  </si>
  <si>
    <t>quality</t>
  </si>
  <si>
    <t>star</t>
  </si>
  <si>
    <t>icon</t>
  </si>
  <si>
    <t>skillHeroIcon</t>
  </si>
  <si>
    <t>desc</t>
  </si>
  <si>
    <t>growRate</t>
  </si>
  <si>
    <t>hpType</t>
  </si>
  <si>
    <t>atlasDB</t>
  </si>
  <si>
    <t>atlas</t>
  </si>
  <si>
    <t>model</t>
  </si>
  <si>
    <t>scale</t>
  </si>
  <si>
    <t>country</t>
  </si>
  <si>
    <t>job</t>
  </si>
  <si>
    <t>leadType</t>
  </si>
  <si>
    <t>skills</t>
  </si>
  <si>
    <t>skillGroup</t>
  </si>
  <si>
    <t>skillPassiveGroup</t>
  </si>
  <si>
    <t>starPassiveGroup</t>
  </si>
  <si>
    <t>movSpd</t>
  </si>
  <si>
    <t>hpMax</t>
  </si>
  <si>
    <t>atk</t>
  </si>
  <si>
    <t>def</t>
  </si>
  <si>
    <t>spd</t>
  </si>
  <si>
    <t>hitRat</t>
  </si>
  <si>
    <t>evdRat</t>
  </si>
  <si>
    <t>crtRat</t>
  </si>
  <si>
    <t>atcRat</t>
  </si>
  <si>
    <t>addDmg</t>
  </si>
  <si>
    <t>subDmg</t>
  </si>
  <si>
    <t>sp</t>
  </si>
  <si>
    <t>nation</t>
  </si>
  <si>
    <t>countryName</t>
  </si>
  <si>
    <t>camp</t>
  </si>
  <si>
    <t>heroType</t>
  </si>
  <si>
    <t>bool</t>
  </si>
  <si>
    <t>int</t>
  </si>
  <si>
    <t>str</t>
  </si>
  <si>
    <t>array</t>
  </si>
  <si>
    <t>float</t>
  </si>
  <si>
    <t>float=1</t>
  </si>
  <si>
    <t>float=0</t>
  </si>
  <si>
    <t>IN($,model)</t>
  </si>
  <si>
    <t>是</t>
  </si>
  <si>
    <t>鲜血女王</t>
  </si>
  <si>
    <t>char_head_990000_png</t>
  </si>
  <si>
    <t>强力输出</t>
  </si>
  <si>
    <t>[5,5,5,5]</t>
  </si>
  <si>
    <t>990000_idle</t>
  </si>
  <si>
    <t>[90101,90110]</t>
  </si>
  <si>
    <t>[[90101,90110]]</t>
  </si>
  <si>
    <t>[[500]]</t>
  </si>
  <si>
    <t>群</t>
  </si>
  <si>
    <t>否</t>
  </si>
  <si>
    <t>神兽奎牛</t>
  </si>
  <si>
    <t>char_head_690000_png</t>
  </si>
  <si>
    <t>690000_idle</t>
  </si>
  <si>
    <t>[69501,69510]</t>
  </si>
  <si>
    <t>[[69501,69510],[69550,69510]]</t>
  </si>
  <si>
    <t>[[500],[69593,500],[69593,69590,500],[69593,69590,69560,500]]</t>
  </si>
  <si>
    <t>测试英雄</t>
  </si>
  <si>
    <t>char_head_400010_png</t>
  </si>
  <si>
    <t>halfbody_4010_png</t>
  </si>
  <si>
    <t>此地……便是白门楼吗？</t>
  </si>
  <si>
    <t>[4,4,4,3]</t>
  </si>
  <si>
    <t>400010_idle</t>
  </si>
  <si>
    <t>[40101,40110]</t>
  </si>
  <si>
    <t>[[40101,40110]]</t>
  </si>
  <si>
    <t>曹丕</t>
  </si>
  <si>
    <t>char_head_710000_png</t>
  </si>
  <si>
    <t>halfbody_3010_png</t>
  </si>
  <si>
    <t>大摆锤唱法第一人</t>
  </si>
  <si>
    <t>710000_idle</t>
  </si>
  <si>
    <t>[71001,71010]</t>
  </si>
  <si>
    <t>魏</t>
  </si>
  <si>
    <t>诸葛亮</t>
  </si>
  <si>
    <t>char_head_300010_png</t>
  </si>
  <si>
    <t>有缘来算一卦，恋爱发财两不误</t>
  </si>
  <si>
    <t>300010_idle</t>
  </si>
  <si>
    <t>[30101,30110]</t>
  </si>
  <si>
    <t>蜀</t>
  </si>
  <si>
    <t>周瑜</t>
  </si>
  <si>
    <t>char_head_300300_png</t>
  </si>
  <si>
    <t>古典音乐大师</t>
  </si>
  <si>
    <t>300300_idle</t>
  </si>
  <si>
    <t>[33001,33010]</t>
  </si>
  <si>
    <t>吴</t>
  </si>
  <si>
    <t>吕布</t>
  </si>
  <si>
    <t>摩中赤兔，人中吕布</t>
  </si>
  <si>
    <t>关羽</t>
  </si>
  <si>
    <t>脸红脖子粗，看皇叔看的</t>
  </si>
  <si>
    <r>
      <rPr>
        <sz val="11"/>
        <color theme="1"/>
        <rFont val="宋体"/>
        <family val="3"/>
        <charset val="134"/>
        <scheme val="minor"/>
      </rPr>
      <t>6</t>
    </r>
    <r>
      <rPr>
        <sz val="11"/>
        <color theme="1"/>
        <rFont val="宋体"/>
        <family val="3"/>
        <charset val="134"/>
        <scheme val="minor"/>
      </rPr>
      <t>9</t>
    </r>
    <r>
      <rPr>
        <sz val="11"/>
        <color theme="1"/>
        <rFont val="宋体"/>
        <family val="3"/>
        <charset val="134"/>
        <scheme val="minor"/>
      </rPr>
      <t>0000_idle</t>
    </r>
  </si>
  <si>
    <t>曹操</t>
  </si>
  <si>
    <t>char_head_700000_png</t>
  </si>
  <si>
    <t>千万别在睡觉时靠近他！！！</t>
  </si>
  <si>
    <r>
      <rPr>
        <sz val="11"/>
        <color theme="1"/>
        <rFont val="宋体"/>
        <family val="3"/>
        <charset val="134"/>
        <scheme val="minor"/>
      </rPr>
      <t>7000</t>
    </r>
    <r>
      <rPr>
        <sz val="11"/>
        <color theme="1"/>
        <rFont val="宋体"/>
        <family val="3"/>
        <charset val="134"/>
        <scheme val="minor"/>
      </rPr>
      <t>0</t>
    </r>
    <r>
      <rPr>
        <sz val="11"/>
        <color theme="1"/>
        <rFont val="宋体"/>
        <family val="3"/>
        <charset val="134"/>
        <scheme val="minor"/>
      </rPr>
      <t>0_idle</t>
    </r>
  </si>
  <si>
    <t>[70001,70010]</t>
  </si>
  <si>
    <t>司马懿</t>
  </si>
  <si>
    <t>char_head_100010_png</t>
  </si>
  <si>
    <t>halfbody_1010_png</t>
  </si>
  <si>
    <t>魔法？不！这只是一个小魔术</t>
  </si>
  <si>
    <t>100010_idle</t>
  </si>
  <si>
    <t>[10101,10110]</t>
  </si>
  <si>
    <t>貂蝉</t>
  </si>
  <si>
    <t>char_head_200010_png</t>
  </si>
  <si>
    <t>halfbody_2010_png</t>
  </si>
  <si>
    <t>体若游龙,袖如素霓</t>
  </si>
  <si>
    <t>200010_idle</t>
  </si>
  <si>
    <t>[20101,20110]</t>
  </si>
  <si>
    <t>郭嘉</t>
  </si>
  <si>
    <t>一代赌神</t>
  </si>
  <si>
    <t>300400_idle</t>
  </si>
  <si>
    <t>[34001,34010]</t>
  </si>
  <si>
    <t>赵云</t>
  </si>
  <si>
    <t>char_head_630000_png</t>
  </si>
  <si>
    <t>kfc七进七出，只为老板儿子</t>
  </si>
  <si>
    <t>630000_idle</t>
  </si>
  <si>
    <t>[60101,60110]</t>
  </si>
  <si>
    <t>陆逊</t>
  </si>
  <si>
    <r>
      <rPr>
        <sz val="11"/>
        <color theme="1"/>
        <rFont val="宋体"/>
        <family val="3"/>
        <charset val="134"/>
        <scheme val="minor"/>
      </rPr>
      <t>char_head_</t>
    </r>
    <r>
      <rPr>
        <sz val="11"/>
        <color theme="1"/>
        <rFont val="宋体"/>
        <family val="3"/>
        <charset val="134"/>
        <scheme val="minor"/>
      </rPr>
      <t>6500</t>
    </r>
    <r>
      <rPr>
        <sz val="11"/>
        <color theme="1"/>
        <rFont val="宋体"/>
        <family val="3"/>
        <charset val="134"/>
        <scheme val="minor"/>
      </rPr>
      <t>00_png</t>
    </r>
  </si>
  <si>
    <t>你有陆逊曲，我有收音机</t>
  </si>
  <si>
    <r>
      <rPr>
        <sz val="11"/>
        <color theme="1"/>
        <rFont val="宋体"/>
        <family val="3"/>
        <charset val="134"/>
        <scheme val="minor"/>
      </rPr>
      <t>6</t>
    </r>
    <r>
      <rPr>
        <sz val="11"/>
        <color theme="1"/>
        <rFont val="宋体"/>
        <family val="3"/>
        <charset val="134"/>
        <scheme val="minor"/>
      </rPr>
      <t>500</t>
    </r>
    <r>
      <rPr>
        <sz val="11"/>
        <color theme="1"/>
        <rFont val="宋体"/>
        <family val="3"/>
        <charset val="134"/>
        <scheme val="minor"/>
      </rPr>
      <t>00_idle</t>
    </r>
  </si>
  <si>
    <t>[65101,65111]</t>
  </si>
  <si>
    <t>孙权</t>
  </si>
  <si>
    <r>
      <rPr>
        <sz val="11"/>
        <color theme="1"/>
        <rFont val="宋体"/>
        <family val="3"/>
        <charset val="134"/>
        <scheme val="minor"/>
      </rPr>
      <t>char_head_</t>
    </r>
    <r>
      <rPr>
        <sz val="11"/>
        <color theme="1"/>
        <rFont val="宋体"/>
        <family val="3"/>
        <charset val="134"/>
        <scheme val="minor"/>
      </rPr>
      <t>7</t>
    </r>
    <r>
      <rPr>
        <sz val="11"/>
        <color theme="1"/>
        <rFont val="宋体"/>
        <family val="3"/>
        <charset val="134"/>
        <scheme val="minor"/>
      </rPr>
      <t>30000_png</t>
    </r>
  </si>
  <si>
    <t>优秀的船长，就要开最好的船</t>
  </si>
  <si>
    <t>730000_idle</t>
  </si>
  <si>
    <t>[73001,73010]</t>
  </si>
  <si>
    <t>刘备</t>
  </si>
  <si>
    <t>char_head_100020_png</t>
  </si>
  <si>
    <t>halfbody_1020_png</t>
  </si>
  <si>
    <t>全职奶爸</t>
  </si>
  <si>
    <t>100020_idle</t>
  </si>
  <si>
    <t>[10201,10210]</t>
  </si>
  <si>
    <t>汉献帝</t>
  </si>
  <si>
    <t>char_head_100030_png</t>
  </si>
  <si>
    <t>halfbody_1030_png</t>
  </si>
  <si>
    <t>酷酷的街头小子</t>
  </si>
  <si>
    <t>100030_idle</t>
  </si>
  <si>
    <t>[10301,10310]</t>
  </si>
  <si>
    <t>荀彧</t>
  </si>
  <si>
    <t>char_head_100050_png</t>
  </si>
  <si>
    <t>halfbody_1050_png</t>
  </si>
  <si>
    <t>艺术杰作从未获得当时留意</t>
  </si>
  <si>
    <t>[3,5,5,3]</t>
  </si>
  <si>
    <t>100050_idle</t>
  </si>
  <si>
    <t>[10501,10510]</t>
  </si>
  <si>
    <t>太史慈</t>
  </si>
  <si>
    <t>char_head_200020_png</t>
  </si>
  <si>
    <t>金属摇滚歌手</t>
  </si>
  <si>
    <t>200020_idle</t>
  </si>
  <si>
    <t>[20201,20210]</t>
  </si>
  <si>
    <t>典韦</t>
  </si>
  <si>
    <t>夏侯惇</t>
  </si>
  <si>
    <t>char_head_200040_png</t>
  </si>
  <si>
    <t>halfbody_2040_png</t>
  </si>
  <si>
    <t>抱对大腿的独眼杀手</t>
  </si>
  <si>
    <t>200040_idle</t>
  </si>
  <si>
    <t>[20401,20410]</t>
  </si>
  <si>
    <t>华雄</t>
  </si>
  <si>
    <t>char_head_300040_png</t>
  </si>
  <si>
    <t>注意，千万不要动他的狗</t>
  </si>
  <si>
    <t>300040_idle</t>
  </si>
  <si>
    <t>[30401,30410]</t>
  </si>
  <si>
    <t>公孙瓒</t>
  </si>
  <si>
    <t>char_head_300050_png</t>
  </si>
  <si>
    <t>汗血羊驼配英雄，天下谁人不识君</t>
  </si>
  <si>
    <t>300050_idle</t>
  </si>
  <si>
    <t>[30501,30510]</t>
  </si>
  <si>
    <t>马超</t>
  </si>
  <si>
    <t>刘禅</t>
  </si>
  <si>
    <t>char_head_400020_png</t>
  </si>
  <si>
    <t>halfbody_4020_png</t>
  </si>
  <si>
    <t>kfc多快乐，为啥要回家</t>
  </si>
  <si>
    <t>400020_idle</t>
  </si>
  <si>
    <t>[40201,40210]</t>
  </si>
  <si>
    <t>黄忠</t>
  </si>
  <si>
    <t>char_head_400030_png</t>
  </si>
  <si>
    <t>大爷永不服老，犹可再战</t>
  </si>
  <si>
    <t>400030_idle</t>
  </si>
  <si>
    <t>[40301,40310]</t>
  </si>
  <si>
    <t>大乔</t>
  </si>
  <si>
    <t>char_head_400050_png</t>
  </si>
  <si>
    <t>halfbody_4050_png</t>
  </si>
  <si>
    <t>面冷心热包租婆</t>
  </si>
  <si>
    <t>400050_idle</t>
  </si>
  <si>
    <t>[40501,40510]</t>
  </si>
  <si>
    <t>周泰</t>
  </si>
  <si>
    <t>char_head_400070_png</t>
  </si>
  <si>
    <t>禁止暴动</t>
  </si>
  <si>
    <t>400070_idle</t>
  </si>
  <si>
    <t>[40701,40710]</t>
  </si>
  <si>
    <t>曹仁</t>
  </si>
  <si>
    <t>董卓</t>
  </si>
  <si>
    <t>char_head_900050_png</t>
  </si>
  <si>
    <t>一把杀猪刀，宰猪屠狗如饮水</t>
  </si>
  <si>
    <t>900050_idle</t>
  </si>
  <si>
    <t>[90502,90510]</t>
  </si>
  <si>
    <t>张角</t>
  </si>
  <si>
    <t>char_head_100070_png</t>
  </si>
  <si>
    <t>拿钱办事，替人消灾</t>
  </si>
  <si>
    <t>100070_idle</t>
  </si>
  <si>
    <t>[10701,10710]</t>
  </si>
  <si>
    <t>步练师</t>
  </si>
  <si>
    <t>char_head_100090_png</t>
  </si>
  <si>
    <t>谁说女子不如男</t>
  </si>
  <si>
    <t>100090_idle</t>
  </si>
  <si>
    <t>[80301,80309]</t>
  </si>
  <si>
    <t>孙尚香</t>
  </si>
  <si>
    <t>char_head_100110_png</t>
  </si>
  <si>
    <t>halfbody_1110_png</t>
  </si>
  <si>
    <t>富家豪门的千金大小姐</t>
  </si>
  <si>
    <t>100110_idle</t>
  </si>
  <si>
    <t>[80401,80409]</t>
  </si>
  <si>
    <t>程普</t>
  </si>
  <si>
    <t>char_head_100120_png</t>
  </si>
  <si>
    <t>搞钱，搞钱，搞钱</t>
  </si>
  <si>
    <t>100120_idle</t>
  </si>
  <si>
    <t>[80501,80509]</t>
  </si>
  <si>
    <t>魏延</t>
  </si>
  <si>
    <t>孙坚</t>
  </si>
  <si>
    <t>char_head_200060_png</t>
  </si>
  <si>
    <t>清仓大甩卖，走过路过不要错过</t>
  </si>
  <si>
    <t>200060_idle</t>
  </si>
  <si>
    <t>[81301,81309]</t>
  </si>
  <si>
    <t>张飞</t>
  </si>
  <si>
    <t>char_head_200070_png</t>
  </si>
  <si>
    <t>一口雪白牙，一声退千军</t>
  </si>
  <si>
    <t>200070_idle</t>
  </si>
  <si>
    <t>[81401,81409]</t>
  </si>
  <si>
    <t>戏志才</t>
  </si>
  <si>
    <r>
      <rPr>
        <sz val="11"/>
        <color theme="1"/>
        <rFont val="宋体"/>
        <family val="3"/>
        <charset val="134"/>
        <scheme val="minor"/>
      </rPr>
      <t>char_head_3000</t>
    </r>
    <r>
      <rPr>
        <sz val="11"/>
        <color theme="1"/>
        <rFont val="宋体"/>
        <family val="3"/>
        <charset val="134"/>
        <scheme val="minor"/>
      </rPr>
      <t>3</t>
    </r>
    <r>
      <rPr>
        <sz val="11"/>
        <color theme="1"/>
        <rFont val="宋体"/>
        <family val="3"/>
        <charset val="134"/>
        <scheme val="minor"/>
      </rPr>
      <t>0_png</t>
    </r>
  </si>
  <si>
    <t>halfbody_3060_png</t>
  </si>
  <si>
    <t>想想有没有认真工作</t>
  </si>
  <si>
    <t>[5,5,5,4]</t>
  </si>
  <si>
    <r>
      <rPr>
        <sz val="11"/>
        <color theme="1"/>
        <rFont val="宋体"/>
        <family val="3"/>
        <charset val="134"/>
        <scheme val="minor"/>
      </rPr>
      <t>3000</t>
    </r>
    <r>
      <rPr>
        <sz val="11"/>
        <color theme="1"/>
        <rFont val="宋体"/>
        <family val="3"/>
        <charset val="134"/>
        <scheme val="minor"/>
      </rPr>
      <t>3</t>
    </r>
    <r>
      <rPr>
        <sz val="11"/>
        <color theme="1"/>
        <rFont val="宋体"/>
        <family val="3"/>
        <charset val="134"/>
        <scheme val="minor"/>
      </rPr>
      <t>0_idle</t>
    </r>
  </si>
  <si>
    <t>[30301,30310]</t>
  </si>
  <si>
    <t>司马昭</t>
  </si>
  <si>
    <t>char_head_300060_png</t>
  </si>
  <si>
    <t>他还只是个孩子啊，怎么会犯错</t>
  </si>
  <si>
    <t>300060_idle</t>
  </si>
  <si>
    <t>[80601,80609]</t>
  </si>
  <si>
    <t>庞统</t>
  </si>
  <si>
    <t>char_head_300070_png</t>
  </si>
  <si>
    <t>halfbody_3070_png</t>
  </si>
  <si>
    <t>葫芦型飞行器，必要时还能当吸尘器</t>
  </si>
  <si>
    <t>[4,5,5,4]</t>
  </si>
  <si>
    <t>300070_idle</t>
  </si>
  <si>
    <t>[80801,80809]</t>
  </si>
  <si>
    <t>荀攸</t>
  </si>
  <si>
    <t>char_head_300090_png</t>
  </si>
  <si>
    <t>人生自古谁无死</t>
  </si>
  <si>
    <t>300090_idle</t>
  </si>
  <si>
    <t>[80701,80709]</t>
  </si>
  <si>
    <t>华佗</t>
  </si>
  <si>
    <t>char_head_400060_png</t>
  </si>
  <si>
    <t>halfbody_4060_png</t>
  </si>
  <si>
    <t>没有药治不好的病，如果有，再来一颗</t>
  </si>
  <si>
    <t>400060_idle</t>
  </si>
  <si>
    <t>[80901,80909]</t>
  </si>
  <si>
    <t>姜维</t>
  </si>
  <si>
    <t>char_head_400120_png</t>
  </si>
  <si>
    <t>青春没有售价，徒步直奔拉萨</t>
  </si>
  <si>
    <t>400120_idle</t>
  </si>
  <si>
    <t>[81101,81109]</t>
  </si>
  <si>
    <t>孙策</t>
  </si>
  <si>
    <r>
      <rPr>
        <sz val="11"/>
        <color theme="1"/>
        <rFont val="宋体"/>
        <family val="3"/>
        <charset val="134"/>
        <scheme val="minor"/>
      </rPr>
      <t>char_head_40</t>
    </r>
    <r>
      <rPr>
        <sz val="11"/>
        <color theme="1"/>
        <rFont val="宋体"/>
        <family val="3"/>
        <charset val="134"/>
        <scheme val="minor"/>
      </rPr>
      <t>0290</t>
    </r>
    <r>
      <rPr>
        <sz val="11"/>
        <color theme="1"/>
        <rFont val="宋体"/>
        <family val="3"/>
        <charset val="134"/>
        <scheme val="minor"/>
      </rPr>
      <t>_png</t>
    </r>
  </si>
  <si>
    <t>一手雷电疗法出神入化</t>
  </si>
  <si>
    <r>
      <rPr>
        <sz val="11"/>
        <color theme="1"/>
        <rFont val="宋体"/>
        <family val="3"/>
        <charset val="134"/>
        <scheme val="minor"/>
      </rPr>
      <t>400</t>
    </r>
    <r>
      <rPr>
        <sz val="11"/>
        <color theme="1"/>
        <rFont val="宋体"/>
        <family val="3"/>
        <charset val="134"/>
        <scheme val="minor"/>
      </rPr>
      <t>29</t>
    </r>
    <r>
      <rPr>
        <sz val="11"/>
        <color theme="1"/>
        <rFont val="宋体"/>
        <family val="3"/>
        <charset val="134"/>
        <scheme val="minor"/>
      </rPr>
      <t>0_idle</t>
    </r>
  </si>
  <si>
    <t>[42940,42910]</t>
  </si>
  <si>
    <t>主角女</t>
  </si>
  <si>
    <t>char_head_100040_png</t>
  </si>
  <si>
    <t>halfbody_1040_png</t>
  </si>
  <si>
    <t>100040_idle</t>
  </si>
  <si>
    <t>[80101,80109]</t>
  </si>
  <si>
    <t>何进</t>
  </si>
  <si>
    <t>char_head_100100_png</t>
  </si>
  <si>
    <t>halfbody_1100_png</t>
  </si>
  <si>
    <t>黑白两道通吃</t>
  </si>
  <si>
    <t>100100_idle</t>
  </si>
  <si>
    <t>[11001,11010]</t>
  </si>
  <si>
    <t>char_head_100130_png</t>
  </si>
  <si>
    <t>halfbody_1130_png</t>
  </si>
  <si>
    <t>棒球界的明星选手</t>
  </si>
  <si>
    <t>100130_idle</t>
  </si>
  <si>
    <t>[11301,11310]</t>
  </si>
  <si>
    <t>曹洪</t>
  </si>
  <si>
    <t>char_head_200080_png</t>
  </si>
  <si>
    <t>追求极致美味的美食</t>
  </si>
  <si>
    <t>200080_idle</t>
  </si>
  <si>
    <t>[20801,20810]</t>
  </si>
  <si>
    <t>吕蒙</t>
  </si>
  <si>
    <t>char_head_200100_png</t>
  </si>
  <si>
    <t>靠着气球，占据制高点</t>
  </si>
  <si>
    <t>200100_idle</t>
  </si>
  <si>
    <t>[21001,21010]</t>
  </si>
  <si>
    <t>黄月英</t>
  </si>
  <si>
    <t>char_head_200120_png</t>
  </si>
  <si>
    <t>halfbody_2120_png</t>
  </si>
  <si>
    <t>一曲身摇摆，沉醉夜场中</t>
  </si>
  <si>
    <t>200120_idle</t>
  </si>
  <si>
    <t>[21201,21210]</t>
  </si>
  <si>
    <t>主角男</t>
  </si>
  <si>
    <t>char_head_200140_png</t>
  </si>
  <si>
    <t>使得一手好茶艺，饮者如梦烂柯人</t>
  </si>
  <si>
    <t>200140_idle</t>
  </si>
  <si>
    <t>[21401,21410]</t>
  </si>
  <si>
    <t>张昭</t>
  </si>
  <si>
    <t>char_head_200160_png</t>
  </si>
  <si>
    <t>halfbody_2160_png</t>
  </si>
  <si>
    <t>200160_idle</t>
  </si>
  <si>
    <t>[21601,21610]</t>
  </si>
  <si>
    <t>曹彰</t>
  </si>
  <si>
    <t>char_head_300080_png</t>
  </si>
  <si>
    <t>halfbody_3080_png</t>
  </si>
  <si>
    <t>在蓝翔深造十年，能用挖机来炒菜</t>
  </si>
  <si>
    <t>300080_idle</t>
  </si>
  <si>
    <t>[30801,30810]</t>
  </si>
  <si>
    <t>甘宁</t>
  </si>
  <si>
    <t>char_head_300110_png</t>
  </si>
  <si>
    <t>halfbody_3110_png</t>
  </si>
  <si>
    <t>葬爱家族首席理发师</t>
  </si>
  <si>
    <t>300110_idle</t>
  </si>
  <si>
    <t>[31101,31110]</t>
  </si>
  <si>
    <t>许褚</t>
  </si>
  <si>
    <t>char_head_300120_png</t>
  </si>
  <si>
    <t>halfbody_3120_png</t>
  </si>
  <si>
    <t>八十、八十、八十</t>
  </si>
  <si>
    <t>300120_idle</t>
  </si>
  <si>
    <t>[31201,31210]</t>
  </si>
  <si>
    <t>孟获</t>
  </si>
  <si>
    <t>char_head_300160_png</t>
  </si>
  <si>
    <t>halfbody_4140_png</t>
  </si>
  <si>
    <t>宇宙计生办主任</t>
  </si>
  <si>
    <t>300160_idle</t>
  </si>
  <si>
    <t>[31601,31610]</t>
  </si>
  <si>
    <t>袁绍</t>
  </si>
  <si>
    <t>char_head_400100_png</t>
  </si>
  <si>
    <t>halfbody_4100_png</t>
  </si>
  <si>
    <t>西部牛仔cos中</t>
  </si>
  <si>
    <t>400100_idle</t>
  </si>
  <si>
    <t>[41001,41010]</t>
  </si>
  <si>
    <t>轲比能</t>
  </si>
  <si>
    <t>char_head_400150_png</t>
  </si>
  <si>
    <t>没标热量就是没有热量，我吃吃吃</t>
  </si>
  <si>
    <t>400150_idle</t>
  </si>
  <si>
    <t>[41501,41510]</t>
  </si>
  <si>
    <t>陈群</t>
  </si>
  <si>
    <t>char_head_100150_png</t>
  </si>
  <si>
    <t>练习两年半，喜欢唱跳、rap、篮球</t>
  </si>
  <si>
    <t>100150_idle</t>
  </si>
  <si>
    <t>[11501,11511]</t>
  </si>
  <si>
    <t>蔡文姬</t>
  </si>
  <si>
    <t>char_head_200130_png</t>
  </si>
  <si>
    <t>公主病不算病</t>
  </si>
  <si>
    <t>200130_idle</t>
  </si>
  <si>
    <t>[21301,21311]</t>
  </si>
  <si>
    <t>陈宫</t>
  </si>
  <si>
    <t>char_head_300130_png</t>
  </si>
  <si>
    <t>鹰要熬，人要训，不打不成才</t>
  </si>
  <si>
    <t>300130_idle</t>
  </si>
  <si>
    <t>[31301,31311]</t>
  </si>
  <si>
    <t>char_head_400040_png</t>
  </si>
  <si>
    <t>后厨打杂小伙计</t>
  </si>
  <si>
    <t>400040_idle</t>
  </si>
  <si>
    <t>[40401,40411]</t>
  </si>
  <si>
    <t>李傕</t>
  </si>
  <si>
    <t>char_head_100160_png</t>
  </si>
  <si>
    <t>一手喇叭喊天下</t>
  </si>
  <si>
    <t>100160_idle</t>
  </si>
  <si>
    <t>[11601]</t>
  </si>
  <si>
    <t>廖化</t>
  </si>
  <si>
    <t>char_head_100200_png</t>
  </si>
  <si>
    <t>挖坑，埋人，填土，送葬一条龙</t>
  </si>
  <si>
    <t>100200_idle</t>
  </si>
  <si>
    <t>[41101,41111]</t>
  </si>
  <si>
    <t>李典</t>
  </si>
  <si>
    <t>乐进</t>
  </si>
  <si>
    <t>char_head_200150_png</t>
  </si>
  <si>
    <t>真理就在炮弹射程范围之中</t>
  </si>
  <si>
    <t>200150_idle</t>
  </si>
  <si>
    <t>[21501,21511]</t>
  </si>
  <si>
    <t>周仓</t>
  </si>
  <si>
    <t>char_head_200200_png</t>
  </si>
  <si>
    <t>洪兴第一打手</t>
  </si>
  <si>
    <t>200200_idle</t>
  </si>
  <si>
    <t>[22001,22011]</t>
  </si>
  <si>
    <t>简雍</t>
  </si>
  <si>
    <t>char_head_200240_png</t>
  </si>
  <si>
    <t>靠着一手手风琴，在西方过得滋滋润润</t>
  </si>
  <si>
    <t>200240_idle</t>
  </si>
  <si>
    <t>[22401,22411]</t>
  </si>
  <si>
    <t>张宝</t>
  </si>
  <si>
    <t>char_head_400230_png</t>
  </si>
  <si>
    <t>人在狗在</t>
  </si>
  <si>
    <t>400230_idle</t>
  </si>
  <si>
    <t>[42301,42311]</t>
  </si>
  <si>
    <t>郭汜</t>
  </si>
  <si>
    <t>char_head_400300_png</t>
  </si>
  <si>
    <t>身骑白马，手持鸡</t>
  </si>
  <si>
    <t>400300_idle</t>
  </si>
  <si>
    <t>[41301,41311]</t>
  </si>
  <si>
    <t>关银屏</t>
  </si>
  <si>
    <t>char_head_500000_png</t>
  </si>
  <si>
    <t>别看主管闲，有事下属做</t>
  </si>
  <si>
    <t>500000_idle</t>
  </si>
  <si>
    <t>[21101]</t>
  </si>
  <si>
    <t>木质宝箱</t>
  </si>
  <si>
    <t>100000_idle</t>
  </si>
  <si>
    <t>青铜宝箱</t>
  </si>
  <si>
    <t>110000_idle</t>
  </si>
  <si>
    <t>白银宝箱</t>
  </si>
  <si>
    <t>120000_idle</t>
  </si>
  <si>
    <t>铂金宝箱</t>
  </si>
  <si>
    <t>130000_idle</t>
  </si>
  <si>
    <t>钻石宝箱</t>
  </si>
  <si>
    <t>140000_idle</t>
  </si>
  <si>
    <t>王者宝箱</t>
  </si>
  <si>
    <t>150000_idle</t>
  </si>
  <si>
    <t>塔防怪</t>
  </si>
  <si>
    <t>天火燎原！</t>
  </si>
  <si>
    <t>[20101]</t>
  </si>
  <si>
    <t>[[20101]]</t>
  </si>
  <si>
    <t>精英</t>
  </si>
  <si>
    <t>物防影</t>
  </si>
  <si>
    <t>char_head_400290_png</t>
  </si>
  <si>
    <t>halfbody_4290_png</t>
  </si>
  <si>
    <t>你这样，我会害羞的</t>
  </si>
  <si>
    <t>[42901]</t>
  </si>
  <si>
    <t>[[42901]]</t>
  </si>
  <si>
    <t>名流</t>
  </si>
  <si>
    <t>盾牌兵</t>
  </si>
  <si>
    <t>士别三日，我岂是吴下阿蒙？</t>
  </si>
  <si>
    <t>[11001]</t>
  </si>
  <si>
    <t>[[11001,11010],[11001,11030]]</t>
  </si>
  <si>
    <t>资本</t>
  </si>
  <si>
    <t>女祭司（法防怪）</t>
  </si>
  <si>
    <t>[30801]</t>
  </si>
  <si>
    <t>[[30801,30810],[30840,30810]]</t>
  </si>
  <si>
    <t>专家</t>
  </si>
  <si>
    <t>法师（法防怪）</t>
  </si>
  <si>
    <t>群体治疗</t>
  </si>
  <si>
    <t>[40201]</t>
  </si>
  <si>
    <t>[[40201,40210],[40260,40220]]</t>
  </si>
  <si>
    <t>狼（速度怪）</t>
  </si>
  <si>
    <t>骑兵（速度怪）</t>
  </si>
  <si>
    <t>猩猩（法防高血怪）</t>
  </si>
  <si>
    <t>胖盾兵（物防高血怪）</t>
  </si>
  <si>
    <t>女官（普通精英怪）</t>
  </si>
  <si>
    <t>御风马女（速度精英怪）</t>
  </si>
  <si>
    <t>否否导出</t>
  </si>
  <si>
    <t>融合真星级</t>
  </si>
  <si>
    <t>融合阶段</t>
  </si>
  <si>
    <t>本体武将</t>
  </si>
  <si>
    <t>招募半身像</t>
  </si>
  <si>
    <t>全身立绘</t>
  </si>
  <si>
    <t>自选箱定位</t>
  </si>
  <si>
    <t>特性描述</t>
  </si>
  <si>
    <t>挂机技能id</t>
  </si>
  <si>
    <t>羁绊技能</t>
  </si>
  <si>
    <t>激活条件</t>
  </si>
  <si>
    <t>定位图片1</t>
  </si>
  <si>
    <t>定位图片2</t>
  </si>
  <si>
    <t>合成额外消耗碎片</t>
  </si>
  <si>
    <t>定位</t>
  </si>
  <si>
    <t>部落</t>
  </si>
  <si>
    <t>光环技能</t>
  </si>
  <si>
    <t>名/神将区分</t>
  </si>
  <si>
    <t>武将展示技能</t>
  </si>
  <si>
    <t>武将展示被动技能</t>
  </si>
  <si>
    <t>塔防-武将技能</t>
  </si>
  <si>
    <t>武将展示技能组</t>
  </si>
  <si>
    <t>武将等级解锁技能列表</t>
  </si>
  <si>
    <t>武将阶级解锁技能列表</t>
  </si>
  <si>
    <t>进阶被动技能</t>
  </si>
  <si>
    <t>武将展示技能脚本</t>
  </si>
  <si>
    <t>武将装备</t>
  </si>
  <si>
    <t>策划用(品質）</t>
  </si>
  <si>
    <t>策划用（阵营）</t>
  </si>
  <si>
    <t>生命</t>
  </si>
  <si>
    <t>物理攻击</t>
  </si>
  <si>
    <t>法术攻击</t>
  </si>
  <si>
    <t>物理护甲</t>
  </si>
  <si>
    <t>法术防御</t>
  </si>
  <si>
    <t>速度</t>
  </si>
  <si>
    <t>生命成长</t>
  </si>
  <si>
    <t>攻击成长</t>
  </si>
  <si>
    <t>护甲成长</t>
  </si>
  <si>
    <t>魔抗成长</t>
  </si>
  <si>
    <t>命中点数</t>
  </si>
  <si>
    <t>闪避点数</t>
  </si>
  <si>
    <t>暴击点数</t>
  </si>
  <si>
    <t>抗暴点数</t>
  </si>
  <si>
    <t>增伤点数</t>
  </si>
  <si>
    <t>免伤点数</t>
  </si>
  <si>
    <t>抵抗眩晕</t>
  </si>
  <si>
    <t>治疗加深</t>
  </si>
  <si>
    <t>受治疗加深</t>
  </si>
  <si>
    <t>暴击加深</t>
  </si>
  <si>
    <t>初始怒气</t>
  </si>
  <si>
    <t>塔防-buff效果类型</t>
  </si>
  <si>
    <t>跑马灯</t>
  </si>
  <si>
    <t>trueStar</t>
  </si>
  <si>
    <t>fuseStage</t>
  </si>
  <si>
    <t>heroSelf</t>
  </si>
  <si>
    <t>atlasMH</t>
  </si>
  <si>
    <t>charCard</t>
  </si>
  <si>
    <t>heroCard</t>
  </si>
  <si>
    <t>chooseDesc</t>
  </si>
  <si>
    <t>featuresDesc</t>
  </si>
  <si>
    <t>descIcon</t>
  </si>
  <si>
    <t>atkSkill</t>
  </si>
  <si>
    <t>heroSkill</t>
  </si>
  <si>
    <t>heroAdvance</t>
  </si>
  <si>
    <t>location1</t>
  </si>
  <si>
    <t>location2</t>
  </si>
  <si>
    <t>pieceAdd</t>
  </si>
  <si>
    <t>typeDesc</t>
  </si>
  <si>
    <t>auraSkill</t>
  </si>
  <si>
    <t>sortQuality</t>
  </si>
  <si>
    <t>skills01</t>
  </si>
  <si>
    <t>skills02</t>
  </si>
  <si>
    <t>pveSkills</t>
  </si>
  <si>
    <t>heroShowSkill</t>
  </si>
  <si>
    <t>heroLvSkillGroup</t>
  </si>
  <si>
    <t>heroStageSkillGroup</t>
  </si>
  <si>
    <t>skillShowScript</t>
  </si>
  <si>
    <t>equips</t>
  </si>
  <si>
    <t>matk</t>
  </si>
  <si>
    <t>mdef</t>
  </si>
  <si>
    <t>hpMaxGrow</t>
  </si>
  <si>
    <t>atkGrow</t>
  </si>
  <si>
    <t>defGrow</t>
  </si>
  <si>
    <t>mdefGrow</t>
  </si>
  <si>
    <t>hitPoint</t>
  </si>
  <si>
    <t>evdPoint</t>
  </si>
  <si>
    <t>crtPoint</t>
  </si>
  <si>
    <t>atcPoint</t>
  </si>
  <si>
    <t>addDmgPoint</t>
  </si>
  <si>
    <t>subDmgPoint</t>
  </si>
  <si>
    <t>unstunRate</t>
  </si>
  <si>
    <t>addHeal</t>
  </si>
  <si>
    <t>defAddHeal</t>
  </si>
  <si>
    <t>addCrtRat</t>
  </si>
  <si>
    <t>pveBuffType</t>
  </si>
  <si>
    <t>broadcast</t>
  </si>
  <si>
    <t>编号ID从1~700000</t>
  </si>
  <si>
    <t>IN(*,skill)</t>
  </si>
  <si>
    <t>7星</t>
  </si>
  <si>
    <t>char_card_630001_png</t>
  </si>
  <si>
    <t>hero_card_100020_png</t>
  </si>
  <si>
    <t>[2,3]</t>
  </si>
  <si>
    <t>[超强控制]</t>
  </si>
  <si>
    <t>风雷天降，强力控制</t>
  </si>
  <si>
    <t>[[[1200010,200010,2200010,3200010,4200010,5200010,6200010,7200010,8200010,9200010,10200010],30],[[100060,1100060,2100060,3100060,4100060,5100060,6100060,7100060,8100060,9100060,10100060],30]]</t>
  </si>
  <si>
    <t>[3,4,3,4]</t>
  </si>
  <si>
    <t>[10210,10210]</t>
  </si>
  <si>
    <t>[10290,10274,10260]</t>
  </si>
  <si>
    <t>[[10201,10210],[10201,10290]]</t>
  </si>
  <si>
    <t>[[500],[10274,500],[10274,10260,500]]</t>
  </si>
  <si>
    <t>skillShow_100020</t>
  </si>
  <si>
    <t>[]</t>
  </si>
  <si>
    <t>char_card_630014_png</t>
  </si>
  <si>
    <t>hero_card_100030_png</t>
  </si>
  <si>
    <t>[2]</t>
  </si>
  <si>
    <t>[破防输出]</t>
  </si>
  <si>
    <t>狂轰滥炸，破防输出</t>
  </si>
  <si>
    <t>[[[600070,1600070,2600070,3600070,4600070,5600070,6600070,7600070,8600070,9600070,10600070],30],[[600090,1600090,2600090,3600090,4600090,5600090,6600090,7600090,8600090,9600090,10600090],30]]</t>
  </si>
  <si>
    <t>[3,3,3,3]</t>
  </si>
  <si>
    <t>[10310,10310]</t>
  </si>
  <si>
    <t>[10350,10340,10361]</t>
  </si>
  <si>
    <t>[[10301,10310],[10301,10350]]</t>
  </si>
  <si>
    <t>[10310,10320,10340,10350]</t>
  </si>
  <si>
    <t>[10320]</t>
  </si>
  <si>
    <t>[[500],[10340,500],[10340,10361,500]]</t>
  </si>
  <si>
    <t>skillShow_100030</t>
  </si>
  <si>
    <t>char_card_630003_png</t>
  </si>
  <si>
    <t>hero_card_100050_png</t>
  </si>
  <si>
    <t>[4]</t>
  </si>
  <si>
    <t>[普攻加血]</t>
  </si>
  <si>
    <t>超强辅助，驱散增益</t>
  </si>
  <si>
    <t>[[[200040,1200040,2200040,3200040,4200040,5200040,6200040,7200040,8200040,9200040,10200040],30],[[100060,1100060,2100060,3100060,4100060,5100060,6100060,7100060,8100060,9100060,10100060],30]]</t>
  </si>
  <si>
    <t>[10510,10510]</t>
  </si>
  <si>
    <t>[10540,10550,10560]</t>
  </si>
  <si>
    <t>[[10501,10510],[10501,10540]]</t>
  </si>
  <si>
    <t>[[500],[10550,500],[10550,10560,500]]</t>
  </si>
  <si>
    <t>skillShow_100050</t>
  </si>
  <si>
    <t>char_card_610004_png</t>
  </si>
  <si>
    <t>hero_card_200020_png</t>
  </si>
  <si>
    <t>[回怒辅助]</t>
  </si>
  <si>
    <t>普攻标记，大招回怒</t>
  </si>
  <si>
    <t>[[[1200010,200010,2200010,3200010,4200010,5200010,6200010,7200010,8200010,9200010,10200010],30],[[1300020,300020,2300020,3300020,4300020,5300020,6300020,7300020,8300020,9300020,10300020],30]]</t>
  </si>
  <si>
    <t>[20210,20210]</t>
  </si>
  <si>
    <t>[20240,20230,20250]</t>
  </si>
  <si>
    <t>[[20201,20210],[20201,20230]]</t>
  </si>
  <si>
    <t>[[500],[500,20240],[20240,500,20250]]</t>
  </si>
  <si>
    <t>skillShow_200020</t>
  </si>
  <si>
    <t>hero_card_200040_png</t>
  </si>
  <si>
    <t>[极致连杀]</t>
  </si>
  <si>
    <t>狂暴突击，杀戮无双</t>
  </si>
  <si>
    <t>[20410,20410]</t>
  </si>
  <si>
    <t>[20411,20450,20460]</t>
  </si>
  <si>
    <t>[[20401,20410],[20401,20411]]</t>
  </si>
  <si>
    <t>[[500],[20460,500],[20460,500,20450]]</t>
  </si>
  <si>
    <t>skillShow_200040</t>
  </si>
  <si>
    <t>hero_card_300050_png</t>
  </si>
  <si>
    <t>全体伤害，击败连杀</t>
  </si>
  <si>
    <t>[[[300030,1300030,2300030,3300030,4300030,5300030,6300030,7300030,8300030,9300030,10300030],30],[[300040,1300040,2300040,3300040,4300040,5300040,6300040,7300040,8300040,9300040,10300040],30]]</t>
  </si>
  <si>
    <t>[30510,30510]</t>
  </si>
  <si>
    <t>[30520,30540,30570]</t>
  </si>
  <si>
    <t>[[30501,30510]]</t>
  </si>
  <si>
    <t>[[500],[500,30570],[30570,30520,500],[30570,30520,30540,500]]</t>
  </si>
  <si>
    <t>skillShow_300050</t>
  </si>
  <si>
    <t>char_card_640005_png</t>
  </si>
  <si>
    <t>hero_card_400020_png</t>
  </si>
  <si>
    <t>[强力输出]</t>
  </si>
  <si>
    <t>全体伤害，致命复活</t>
  </si>
  <si>
    <t>[[[1200010,200010,2200010,3200010,4200010,5200010,6200010,7200010,8200010,9200010,10200010],30],[[1200010,200010,2200010,3200010,4200010,5200010,6200010,7200010,8200010,9200010,10200010],30]]</t>
  </si>
  <si>
    <t>[40210,40210]</t>
  </si>
  <si>
    <t>[40240,40250,40220]</t>
  </si>
  <si>
    <t>[[40201,40210],[40201,40220]]</t>
  </si>
  <si>
    <t>[[500],[40240,500],[40240,40250,500]]</t>
  </si>
  <si>
    <t>skillShow_400020</t>
  </si>
  <si>
    <t>hero_card_400030_png</t>
  </si>
  <si>
    <t>全体伤害，强力输出</t>
  </si>
  <si>
    <t>[40310,40310]</t>
  </si>
  <si>
    <t>[40350,40340,40360]</t>
  </si>
  <si>
    <t>[[40301,40310]]</t>
  </si>
  <si>
    <t>[[500],[40350,500],[40350,40340,500],[40350,40340,40360,500],[40320,40350,40340,40360,500]]</t>
  </si>
  <si>
    <t>skillShow_400030</t>
  </si>
  <si>
    <t>char_card_610012_png</t>
  </si>
  <si>
    <t>hero_card_400050_png</t>
  </si>
  <si>
    <t>全体伤害，概率回怒</t>
  </si>
  <si>
    <t>[[[400070,1400070,2400070,3400070,4400070,5400070,6400070,7400070,8400070,9400070,10400070],30],[[400030,1400030,2400030,3400030,4400030,5400030,6400030,7400030,8400030,9400030,10400030],30]]</t>
  </si>
  <si>
    <t>[40510,40510]</t>
  </si>
  <si>
    <t>[40540,40520,40560]</t>
  </si>
  <si>
    <t>[[40501,40510],[40550,40510]]</t>
  </si>
  <si>
    <t>[[500],[40540,500],[40540,40520,500],[40540,40520,40560,500]]</t>
  </si>
  <si>
    <t>skillShow_400050</t>
  </si>
  <si>
    <t>hero_card_400070_png</t>
  </si>
  <si>
    <t>[攻防兼备]</t>
  </si>
  <si>
    <t>全体伤害，抗暴增益</t>
  </si>
  <si>
    <t>[[[200040,1200040,2200040,3200040,4200040,5200040,6200040,7200040,8200040,9200040,10200040],30],[[200050,1200050,2200050,3200050,4200050,5200050,6200050,7200050,8200050,9200050,10200050],30]]</t>
  </si>
  <si>
    <t>[40710,40710]</t>
  </si>
  <si>
    <t>[40740,40750,40755]</t>
  </si>
  <si>
    <t>[[40701,40710]]</t>
  </si>
  <si>
    <t>[[500],[40740,500],[40740,40755,500],[40740,40755,40750,500],[40740,40750,40755,40756,500]]</t>
  </si>
  <si>
    <t>skillShow_400070</t>
  </si>
  <si>
    <t>hero_card_900050_png</t>
  </si>
  <si>
    <t>[强力辅助]</t>
  </si>
  <si>
    <t>提速增攻，回怒护盾</t>
  </si>
  <si>
    <t>[90510,90510]</t>
  </si>
  <si>
    <t>[90520,90530,90560]</t>
  </si>
  <si>
    <t>[[90501,90510],[90501,90510]]</t>
  </si>
  <si>
    <t>[[500],[500,90560],[90560,90530,500],[90560,90520,90530,500]]</t>
  </si>
  <si>
    <t>skillShow_900050</t>
  </si>
  <si>
    <t>char_card_630004_png</t>
  </si>
  <si>
    <t>hero_card_100010_png</t>
  </si>
  <si>
    <t>[群伤灼烧]</t>
  </si>
  <si>
    <t>群体伤害，持续输出</t>
  </si>
  <si>
    <t>[[[1100020,100020,2100020,3100020,4100020,5100020,6100020,7100020,8100020,9100020,10100020],30],[[1200010,200010,2200010,3200010,4200010,5200010,6200010,7200010,8200010,9200010,10200010],30]]</t>
  </si>
  <si>
    <t>[4,3,4,3]</t>
  </si>
  <si>
    <t>[10110,10110]</t>
  </si>
  <si>
    <t>[10141,10150,10192]</t>
  </si>
  <si>
    <t>[[10101,10110],[10141,10110],[10141,10121]]</t>
  </si>
  <si>
    <t>[[500],[10150,500],[10150,10192,500]]</t>
  </si>
  <si>
    <t>skillShow_100010</t>
  </si>
  <si>
    <t>hero_card_200010_png</t>
  </si>
  <si>
    <t>强力单体，疯狂连杀</t>
  </si>
  <si>
    <t>[20110,20110]</t>
  </si>
  <si>
    <t>[20130,20150,20160]</t>
  </si>
  <si>
    <t>[[20101,20110],[20140,20110]]</t>
  </si>
  <si>
    <t>[[500],[500,20130],[20150,500,20130],[20150,20160,500,20130]]</t>
  </si>
  <si>
    <t>skillShow_200010</t>
  </si>
  <si>
    <t>char_head_300400_png</t>
  </si>
  <si>
    <t>char_head_620010_png</t>
  </si>
  <si>
    <t>hero_card_300400_png</t>
  </si>
  <si>
    <t>[群体治疗]</t>
  </si>
  <si>
    <t>强力治疗，持续回血</t>
  </si>
  <si>
    <t>[[[2100010,1100010,100010,3100010,4100010,5100010,6100010,7100010,8100010,9100010,10100010],30],[[1200010,200010,2200010,3200010,4200010,5200010,6200010,7200010,8200010,9200010,10200010],30]]</t>
  </si>
  <si>
    <t>[34010,34010]</t>
  </si>
  <si>
    <t>[34030,34040,34060]</t>
  </si>
  <si>
    <t>[[34001,34010],[34001,34040]]</t>
  </si>
  <si>
    <t>[[500],[500,34030],[500,34030,34060]]</t>
  </si>
  <si>
    <t>skillShow_300400</t>
  </si>
  <si>
    <t>10星</t>
  </si>
  <si>
    <t>hero_card_630000_png</t>
  </si>
  <si>
    <t>[全体输出]</t>
  </si>
  <si>
    <t>[60110,60110]</t>
  </si>
  <si>
    <t>[60130,60140,60160]</t>
  </si>
  <si>
    <t>[[60101,60110],[60101,60111]]</t>
  </si>
  <si>
    <t>[[500],[500,60130],[500,60130,60140],[500,60130,60140,60160]]</t>
  </si>
  <si>
    <t>skillShow_630000</t>
  </si>
  <si>
    <t>650000_idle</t>
  </si>
  <si>
    <t>char_head_650000_png</t>
  </si>
  <si>
    <t>hero_card_650000_png</t>
  </si>
  <si>
    <t>全体伤害，禁止治疗</t>
  </si>
  <si>
    <t>[[[4640000,1640000,2640000,3640000,640000,5640000,6640000,7640000,8640000,9640000,10640000],30],[[2300010,1300010,300010,3300010,4300010,5300010,6300010,7300010,8300010,9300010,10300010],30]]</t>
  </si>
  <si>
    <t>[65111,65111]</t>
  </si>
  <si>
    <t>[65131,65141,65160]</t>
  </si>
  <si>
    <t>[[65101,65111],[65141,65111]]</t>
  </si>
  <si>
    <t>[[500],[65131,500],[65131,65160,500]]</t>
  </si>
  <si>
    <t>skillShow_650000</t>
  </si>
  <si>
    <t>char_head_730000_png</t>
  </si>
  <si>
    <t>char_card_630005_png</t>
  </si>
  <si>
    <t>hero_card_730000_png</t>
  </si>
  <si>
    <t>[3]</t>
  </si>
  <si>
    <t>极强增攻，免疫晕眩</t>
  </si>
  <si>
    <t>[[[1100020,100020,2100020,3100020,4100020,5100020,6100020,7100020,8100020,9100020,10100020],30],[[400050,1400050,2400050,3400050,4400050,5400050,6400050,7400050,8400050,9400050,10400050],30]]</t>
  </si>
  <si>
    <t>[3,4,4,4]</t>
  </si>
  <si>
    <t>[73010,73010]</t>
  </si>
  <si>
    <t>[73002,73020,73030]</t>
  </si>
  <si>
    <t>[[73001,73010],[73002,73010]]</t>
  </si>
  <si>
    <t>[[500],[500,73020],[500,73020,73030],[500,73020,73030,73040]]</t>
  </si>
  <si>
    <t>skillShow_730000</t>
  </si>
  <si>
    <t>李靖</t>
  </si>
  <si>
    <t>char_card_620003_png</t>
  </si>
  <si>
    <t>hero_card_300010_png</t>
  </si>
  <si>
    <t>[攻防暴加]</t>
  </si>
  <si>
    <t>超强辅助，攻防双加</t>
  </si>
  <si>
    <t>[[[1200010,200010,2200010,3200010,4200010,5200010,6200010,7200010,8200010,9200010,10200010],30],[[2100010,1100010,100010,3100010,4100010,5100010,6100010,7100010,8100010,9100010,10100010],30]]</t>
  </si>
  <si>
    <t>[30110,30110]</t>
  </si>
  <si>
    <t>[30171,30122,30123]</t>
  </si>
  <si>
    <t>[[30101,30110],[30171,30110],[30171,30122]]</t>
  </si>
  <si>
    <t>[[500],[500,30123],[30140,30123,500]]</t>
  </si>
  <si>
    <t>skillShow_300010</t>
  </si>
  <si>
    <t>hero_card_300300_png</t>
  </si>
  <si>
    <t>[全体治疗]</t>
  </si>
  <si>
    <t>全体治疗，超强辅助</t>
  </si>
  <si>
    <t>[33010,33010]</t>
  </si>
  <si>
    <t>[33021,33031,33040]</t>
  </si>
  <si>
    <t>[[33001,33010],[33021,33010],[33021,33040]]</t>
  </si>
  <si>
    <t>[[500],[500,33031],[500,33031,33060]]</t>
  </si>
  <si>
    <t>skillShow_300300</t>
  </si>
  <si>
    <t>char_card_640001_png</t>
  </si>
  <si>
    <t>hero_card_400010_png</t>
  </si>
  <si>
    <t>[1,2]</t>
  </si>
  <si>
    <t>全体伤害，自我增益</t>
  </si>
  <si>
    <t>[[[2100010,1100010,100010,3100010,4100010,5100010,6100010,7100010,8100010,9100010,10100010],30],[[1400020,400020,2400020,3400020,4400020,5400020,6400020,7400020,8400020,9400020,10400020],30]]</t>
  </si>
  <si>
    <t>[40110,40110]</t>
  </si>
  <si>
    <t>[40114,40115,40140]</t>
  </si>
  <si>
    <t>[[40101,40110],[40114,40110],[40114,40150]]</t>
  </si>
  <si>
    <t>[[500],[40115,500],[40115,40140,500]]</t>
  </si>
  <si>
    <t>skillShow_400010</t>
  </si>
  <si>
    <t>char_card_610013_png</t>
  </si>
  <si>
    <t>hero_card_690000_png</t>
  </si>
  <si>
    <t>[极致眩晕]</t>
  </si>
  <si>
    <t>群体输出，极致眩晕</t>
  </si>
  <si>
    <t>[[[200040,1200040,2200040,3200040,4200040,5200040,6200040,7200040,8200040,9200040,10200040],30],[[200020,1200020,2200020,3200020,4200020,5200020,6200020,7200020,8200020,9200020,10200020],30]]</t>
  </si>
  <si>
    <t>[69510,69510]</t>
  </si>
  <si>
    <t>[69550,69560,69590]</t>
  </si>
  <si>
    <t>[[500],[69560,500],[69560,69590,500]]</t>
  </si>
  <si>
    <t>skillShow_690000</t>
  </si>
  <si>
    <t>神兽boss</t>
  </si>
  <si>
    <t>hero_card_699000_png</t>
  </si>
  <si>
    <t>[69550,69593,69590,69560]</t>
  </si>
  <si>
    <t>skillShow_699000</t>
  </si>
  <si>
    <t>700000_idle</t>
  </si>
  <si>
    <t>hero_card_700000_png</t>
  </si>
  <si>
    <t>[清增极杀]</t>
  </si>
  <si>
    <t>全体伤害，清理增幅</t>
  </si>
  <si>
    <t>[70010,70010]</t>
  </si>
  <si>
    <t>[70020,70030,70040]</t>
  </si>
  <si>
    <t>[[70001,70010],[70001,70020]]</t>
  </si>
  <si>
    <t>[[500],[500,70030],[500,70030,70040]]</t>
  </si>
  <si>
    <t>skillShow_700000</t>
  </si>
  <si>
    <t>hero_card_710000_png</t>
  </si>
  <si>
    <t>增防辅助，回怒护盾</t>
  </si>
  <si>
    <t>[71010,71010]</t>
  </si>
  <si>
    <t>[71020,71030,71040]</t>
  </si>
  <si>
    <t>[[71001,71010],[70001,71020]]</t>
  </si>
  <si>
    <t>[[500],[500,71040],[500,71030,71040]]</t>
  </si>
  <si>
    <t>skillShow_710000</t>
  </si>
  <si>
    <t>司马徽</t>
  </si>
  <si>
    <t>720000_idle</t>
  </si>
  <si>
    <t>char_head_720000_png</t>
  </si>
  <si>
    <t>hero_card_720000_png</t>
  </si>
  <si>
    <t>[强力单体]</t>
  </si>
  <si>
    <t>强力单体，连续击杀</t>
  </si>
  <si>
    <t>[72010,72010]</t>
  </si>
  <si>
    <t>[72002,72030,72040]</t>
  </si>
  <si>
    <t>[[72001,72010],[72002,72010]]</t>
  </si>
  <si>
    <t>[[500],[500,72040],[500,72030,72040],[500,72030,72040,72020]]</t>
  </si>
  <si>
    <t>skillShow_720000</t>
  </si>
  <si>
    <t>6星</t>
  </si>
  <si>
    <t>char_card_630012_png</t>
  </si>
  <si>
    <t>hero_card_100040_png</t>
  </si>
  <si>
    <t>[全体伤害]</t>
  </si>
  <si>
    <t>char_dw_qungong_png</t>
  </si>
  <si>
    <t>char_dw_jianyi_png</t>
  </si>
  <si>
    <t>[4,5,5,5]</t>
  </si>
  <si>
    <t>[80109,80109]</t>
  </si>
  <si>
    <t>[80119,80120,80130,80129]</t>
  </si>
  <si>
    <t>[[80101,80109],[80102,80119],[80103,80129]]</t>
  </si>
  <si>
    <t>[[500],[80120,500],[80120,80130,500]]</t>
  </si>
  <si>
    <t>skillShow_100040</t>
  </si>
  <si>
    <t>红颜</t>
  </si>
  <si>
    <t>5星</t>
  </si>
  <si>
    <t>char_card_630007_png</t>
  </si>
  <si>
    <t>hero_card_100100_png</t>
  </si>
  <si>
    <t>[几率控制]</t>
  </si>
  <si>
    <t>全体伤害，控场眩晕</t>
  </si>
  <si>
    <t>[[[100130],20],[[200140],20]]</t>
  </si>
  <si>
    <t>[1,3,2,3]</t>
  </si>
  <si>
    <t>[11010,11010]</t>
  </si>
  <si>
    <t>[11040,11030,11050]</t>
  </si>
  <si>
    <t>[[500],[11040,500],[11050,11040,500]]</t>
  </si>
  <si>
    <t>skillShow_100100</t>
  </si>
  <si>
    <t>char_card_610007_png</t>
  </si>
  <si>
    <t>hero_card_200120_png</t>
  </si>
  <si>
    <t>[[[200080],20],[[200100],20]]</t>
  </si>
  <si>
    <t>[21210,21210]</t>
  </si>
  <si>
    <t>[21250,21260,21270]</t>
  </si>
  <si>
    <t>[[21201,21210],[21201,21260]]</t>
  </si>
  <si>
    <t>[[500],[21250,500],[21250,21270,500]]</t>
  </si>
  <si>
    <t>skillShow_200120</t>
  </si>
  <si>
    <t>hero_card_200140_png</t>
  </si>
  <si>
    <t>[[21401]]</t>
  </si>
  <si>
    <t>skillShow_200140</t>
  </si>
  <si>
    <t>圣·主角男</t>
  </si>
  <si>
    <t>200140_3_idle</t>
  </si>
  <si>
    <t>hero_card_200141_png</t>
  </si>
  <si>
    <t>skillShow_200141</t>
  </si>
  <si>
    <t>真·主角男</t>
  </si>
  <si>
    <t>200140_2_idle</t>
  </si>
  <si>
    <t>hero_card_200147_png</t>
  </si>
  <si>
    <t>skillShow_200147</t>
  </si>
  <si>
    <t>char_card_610010_png</t>
  </si>
  <si>
    <t>hero_card_200160_png</t>
  </si>
  <si>
    <t>[强力治疗]</t>
  </si>
  <si>
    <t>强力治疗，救死扶伤</t>
  </si>
  <si>
    <t>[[[200140],20],[[400150],20]]</t>
  </si>
  <si>
    <t>[21610,21610]</t>
  </si>
  <si>
    <t>[21640,21660,21650]</t>
  </si>
  <si>
    <t>[[21601,21610],[21601,21660]]</t>
  </si>
  <si>
    <t>[[500],[21640,500],[21640,21650,500]]</t>
  </si>
  <si>
    <t>skillShow_200160</t>
  </si>
  <si>
    <t>char_card_620007_png</t>
  </si>
  <si>
    <t>hero_card_300080_png</t>
  </si>
  <si>
    <t>[爆发输出]</t>
  </si>
  <si>
    <t>[[[100100],20],[[400290],20]]</t>
  </si>
  <si>
    <t>[30810,30810]</t>
  </si>
  <si>
    <t>[30840,30850,30860]</t>
  </si>
  <si>
    <t>[[500],[30850,500],[30860,30850,500]]</t>
  </si>
  <si>
    <t>skillShow_300080</t>
  </si>
  <si>
    <t>char_card_620008_png</t>
  </si>
  <si>
    <t>hero_card_300110_png</t>
  </si>
  <si>
    <t>[吸血夺命]</t>
  </si>
  <si>
    <t>伤害吸血，持续输出</t>
  </si>
  <si>
    <t>[[[200140],20],[[300120],20]]</t>
  </si>
  <si>
    <t>[31110,31110]</t>
  </si>
  <si>
    <t>[31150,31120,31160]</t>
  </si>
  <si>
    <t>[[31101,31110],[31101,31120]]</t>
  </si>
  <si>
    <t>[[500],[31150,500],[31150,31160,500]]</t>
  </si>
  <si>
    <t>skillShow_300110</t>
  </si>
  <si>
    <t>char_card_620013_png</t>
  </si>
  <si>
    <t>hero_card_300120_png</t>
  </si>
  <si>
    <t>[防暴揭破]</t>
  </si>
  <si>
    <t>全体伤害，防暴揭破</t>
  </si>
  <si>
    <t>[[[300110],20],[[300080],20]]</t>
  </si>
  <si>
    <t>[31210,31210]</t>
  </si>
  <si>
    <t>[31220,31250,31240]</t>
  </si>
  <si>
    <t>[[31201,31210],[31220,31210]]</t>
  </si>
  <si>
    <t>[[500],[31250,500],[31250,31240,500]]</t>
  </si>
  <si>
    <t>skillShow_300120</t>
  </si>
  <si>
    <t>char_card_640011_png</t>
  </si>
  <si>
    <t>hero_card_300160_png</t>
  </si>
  <si>
    <t>[持续掉血]</t>
  </si>
  <si>
    <t>全体伤害，持续流血</t>
  </si>
  <si>
    <t>[31610,31610]</t>
  </si>
  <si>
    <t>[31660,31640,31670]</t>
  </si>
  <si>
    <t>[[31601,31610],[31601,31640]]</t>
  </si>
  <si>
    <t>[[500],[31660,500],[31660,31670,500]]</t>
  </si>
  <si>
    <t>skillShow_300160</t>
  </si>
  <si>
    <t>char_card_640006_png</t>
  </si>
  <si>
    <t>hero_card_400100_png</t>
  </si>
  <si>
    <t>[1]</t>
  </si>
  <si>
    <t>群体输出，坚毅不倒</t>
  </si>
  <si>
    <t>[[[400210],20],[[400290],20]]</t>
  </si>
  <si>
    <t>[41010,41010]</t>
  </si>
  <si>
    <t>[41040,41060,41050]</t>
  </si>
  <si>
    <t>[[41001,41010],[41040,41010]]</t>
  </si>
  <si>
    <t>[[500],[41060,500],[41060,41050,500]]</t>
  </si>
  <si>
    <t>skillShow_400100</t>
  </si>
  <si>
    <t>hero_card_100070_png</t>
  </si>
  <si>
    <t>全体伤害，致命收割</t>
  </si>
  <si>
    <t>[10710,10710]</t>
  </si>
  <si>
    <t>[10720,10711,10730]</t>
  </si>
  <si>
    <t>[[10701,10710],[10701,10711]]</t>
  </si>
  <si>
    <t>[[500],[10720,500],[10720,10730,500]]</t>
  </si>
  <si>
    <t>skillShow_100070</t>
  </si>
  <si>
    <t>hero_card_100120_png</t>
  </si>
  <si>
    <t>[急速辅助]</t>
  </si>
  <si>
    <t>超强辅助，速度增益</t>
  </si>
  <si>
    <t>[80509,80509]</t>
  </si>
  <si>
    <t>[80520,80530,80540]</t>
  </si>
  <si>
    <t>[[80501,80509]]</t>
  </si>
  <si>
    <t>[[500],[500,80520],[500,80520,80530],[500,80520,80530,80540]]</t>
  </si>
  <si>
    <t>skillShow_100120</t>
  </si>
  <si>
    <t>char_card_610009_png</t>
  </si>
  <si>
    <t>hero_card_200060_png</t>
  </si>
  <si>
    <t>[[[600090,1600090,2600090,3600090,4600090,5600090,6600090,7600090,8600090,9600090,10600090],30],[[900090,1900090,2900090,3900090,4900090,5900090,6900090,7900090,8900090,9900090,10900090],30]]</t>
  </si>
  <si>
    <t>char_dw_roudun_png</t>
  </si>
  <si>
    <t>char_dw_shuchu_png</t>
  </si>
  <si>
    <t>[81309,81309]</t>
  </si>
  <si>
    <t>[81320,81330,81340]</t>
  </si>
  <si>
    <t>[[81301,81309]]</t>
  </si>
  <si>
    <t>[[500],[500,81320],[500,81320,81330],[500,81330,81340]]</t>
  </si>
  <si>
    <t>skillShow_200060</t>
  </si>
  <si>
    <t>hero_card_200070_png</t>
  </si>
  <si>
    <t>[特殊辅助]</t>
  </si>
  <si>
    <t>隐身提速，超强辅助</t>
  </si>
  <si>
    <t>[81409,81409]</t>
  </si>
  <si>
    <t>[81450,81429,81420]</t>
  </si>
  <si>
    <t>[[81401,81409],[81401,81429]]</t>
  </si>
  <si>
    <t>[[500],[500,81420],[500,81450,81420]]</t>
  </si>
  <si>
    <t>skillShow_200070</t>
  </si>
  <si>
    <t>300030_idle</t>
  </si>
  <si>
    <t>char_head_300030_png</t>
  </si>
  <si>
    <t>char_card_640010_png</t>
  </si>
  <si>
    <t>hero_card_300030_png</t>
  </si>
  <si>
    <t>[强力回血]</t>
  </si>
  <si>
    <t>强力回血，持续输出</t>
  </si>
  <si>
    <t>[[[200140],20],[[200100],20]]</t>
  </si>
  <si>
    <t>[30310,30310]</t>
  </si>
  <si>
    <t>[30311,30360,30330]</t>
  </si>
  <si>
    <t>[[30301,30310],[30301,30311]]</t>
  </si>
  <si>
    <t>[[500],[30360,500],[30330,30360,500]]</t>
  </si>
  <si>
    <t>skillShow_300030</t>
  </si>
  <si>
    <t>char_card_620009_png</t>
  </si>
  <si>
    <t>hero_card_300060_png</t>
  </si>
  <si>
    <t>[全体禁疗]</t>
  </si>
  <si>
    <t>全体伤害，夺命禁疗</t>
  </si>
  <si>
    <t>[[[700090,1700090,2700090,3700090,4700090,5700090,6700090,7700090,8700090,9700090,10700090],30],[[700100,1700100,2700100,3700100,4700100,5700100,6700100,7700100,8700100,9700100,10700100],30]]</t>
  </si>
  <si>
    <t>char_dw_baofa_png</t>
  </si>
  <si>
    <t>[80609,80609]</t>
  </si>
  <si>
    <t>[80620,80630,80639]</t>
  </si>
  <si>
    <t>[[80601,80609],[80620,80609],[80620,80639]]</t>
  </si>
  <si>
    <t>[[500],[500,80630]]</t>
  </si>
  <si>
    <t>skillShow_300060</t>
  </si>
  <si>
    <t>char_card_620012_png</t>
  </si>
  <si>
    <t>hero_card_300070_png</t>
  </si>
  <si>
    <t>[1,3]</t>
  </si>
  <si>
    <t>[全体护盾]</t>
  </si>
  <si>
    <t>全体伤害，护盾辅助</t>
  </si>
  <si>
    <t>[[[500040,1500040,2500040,3500040,4500040,5500040,6500040,7500040,8500040,9500040,10500040],30],[[500070,1500070,2500070,3500070,4500070,5500070,6500070,7500070,8500070,9500070,10500070],30]]</t>
  </si>
  <si>
    <t>char_dw_fuzhu_png</t>
  </si>
  <si>
    <t>[80809,80809]</t>
  </si>
  <si>
    <t>[80840,80820,80829]</t>
  </si>
  <si>
    <t>[[80801,80809],[80820,80809],[80820,80829]]</t>
  </si>
  <si>
    <t>[[500],[80840,500]]</t>
  </si>
  <si>
    <t>skillShow_300070</t>
  </si>
  <si>
    <t>hero_card_300090_png</t>
  </si>
  <si>
    <t>[80709,80709]</t>
  </si>
  <si>
    <t>[80730,80739,80720]</t>
  </si>
  <si>
    <t>[[80701,80709],[80701,80739]]</t>
  </si>
  <si>
    <t>[[500],[80730,500],[80720,80730,500]]</t>
  </si>
  <si>
    <t>skillShow_300090</t>
  </si>
  <si>
    <t>char_card_640004_png</t>
  </si>
  <si>
    <t>hero_card_400060_png</t>
  </si>
  <si>
    <t>[[[600060,1600060,2600060,3600060,4600060,5600060,6600060,7600060,8600060,9600060,10600060],30],[[600070,1600070,2600070,3600070,4600070,5600070,6600070,7600070,8600070,9600070,10600070],30]]</t>
  </si>
  <si>
    <t>char_dw_zhiliao_png</t>
  </si>
  <si>
    <t>[80909,80909]</t>
  </si>
  <si>
    <t>[80920,80930,80939]</t>
  </si>
  <si>
    <t>[[80901,80909],[80920,80909],[80920,80939]]</t>
  </si>
  <si>
    <t>[[500],[80930,500]]</t>
  </si>
  <si>
    <t>skillShow_400060</t>
  </si>
  <si>
    <t>hero_card_400120_png</t>
  </si>
  <si>
    <t>群体输出，杀戮无双</t>
  </si>
  <si>
    <t>[81109,81109]</t>
  </si>
  <si>
    <t>[81120,81130,81140]</t>
  </si>
  <si>
    <t>[[81101,81109]]</t>
  </si>
  <si>
    <t>[[500],[81120,500],[81130,81120,500],[81130,81120,81140,500]]</t>
  </si>
  <si>
    <t>skillShow_400120</t>
  </si>
  <si>
    <t>400290_idle</t>
  </si>
  <si>
    <t>hero_card_400290_png</t>
  </si>
  <si>
    <t>[42910,42910]</t>
  </si>
  <si>
    <t>[42940,42950,42920]</t>
  </si>
  <si>
    <t>[[42901,42910],[42940,42910],[42940,42920]]</t>
  </si>
  <si>
    <t>[[500],[42950,500]]</t>
  </si>
  <si>
    <t>skillShow_400290</t>
  </si>
  <si>
    <t>hero_card_300040_png</t>
  </si>
  <si>
    <t>[输出控场]</t>
  </si>
  <si>
    <t>[30410,30410]</t>
  </si>
  <si>
    <t>[30431,30460,30420]</t>
  </si>
  <si>
    <t>[[30401,30410],[30431,30410],[30431,30420]]</t>
  </si>
  <si>
    <t>[[500],[30460,500]]</t>
  </si>
  <si>
    <t>skillShow_300040</t>
  </si>
  <si>
    <t>4星</t>
  </si>
  <si>
    <t>hero_card_200240_png</t>
  </si>
  <si>
    <t>[一般天赋]</t>
  </si>
  <si>
    <t>一般天赋</t>
  </si>
  <si>
    <t>[22411,22411]</t>
  </si>
  <si>
    <t>[706,22421]</t>
  </si>
  <si>
    <t>[[22401,22411]]</t>
  </si>
  <si>
    <t>[[500],[500,706],[500,22421,706]]</t>
  </si>
  <si>
    <t>hero_card_400230_png</t>
  </si>
  <si>
    <t/>
  </si>
  <si>
    <t>[42311,42311]</t>
  </si>
  <si>
    <t>[701,42321]</t>
  </si>
  <si>
    <t>[[42301,42311]]</t>
  </si>
  <si>
    <t>[[500],[500,701],[500,42321,701]]</t>
  </si>
  <si>
    <t>hero_card_400300_png</t>
  </si>
  <si>
    <t>[41311,41311]</t>
  </si>
  <si>
    <t>[703,41321]</t>
  </si>
  <si>
    <t>[[41301,41311]]</t>
  </si>
  <si>
    <t>[[500],[500,703],[500,41321,703]]</t>
  </si>
  <si>
    <t>char_card_650310_png</t>
  </si>
  <si>
    <t>hero_card_500000_png</t>
  </si>
  <si>
    <t>[21101,21101]</t>
  </si>
  <si>
    <t>[703]</t>
  </si>
  <si>
    <t>[[21101]]</t>
  </si>
  <si>
    <t>[[500],[703]]</t>
  </si>
  <si>
    <t>hero_card_100160_png</t>
  </si>
  <si>
    <t>[一般攻防]</t>
  </si>
  <si>
    <t>一般攻防</t>
  </si>
  <si>
    <t>[11601,11601]</t>
  </si>
  <si>
    <t>[706]</t>
  </si>
  <si>
    <t>[[11601]]</t>
  </si>
  <si>
    <t>[[500],[706]]</t>
  </si>
  <si>
    <t>hero_card_100200_png</t>
  </si>
  <si>
    <t>[41111,41111]</t>
  </si>
  <si>
    <t>[701,41121]</t>
  </si>
  <si>
    <t>[[41101,41111]]</t>
  </si>
  <si>
    <t>[[500],[500,701],[500,41121,701]]</t>
  </si>
  <si>
    <t>hero_card_200150_png</t>
  </si>
  <si>
    <t>[21511,21511]</t>
  </si>
  <si>
    <t>[703,21521]</t>
  </si>
  <si>
    <t>[[21501,21511]]</t>
  </si>
  <si>
    <t>[[500],[500,703],[500,21521,703]]</t>
  </si>
  <si>
    <t>hero_card_200200_png</t>
  </si>
  <si>
    <t>[22011,22011]</t>
  </si>
  <si>
    <t>[703,22021]</t>
  </si>
  <si>
    <t>[[22001,22011]]</t>
  </si>
  <si>
    <t>[[500],[500,703],[500,22021,703]]</t>
  </si>
  <si>
    <t>hero_card_100150_png</t>
  </si>
  <si>
    <t>[11511,11511]</t>
  </si>
  <si>
    <t>[706,11521]</t>
  </si>
  <si>
    <t>[[11501,11511]]</t>
  </si>
  <si>
    <t>[[500],[500,706],[500,11521,706]]</t>
  </si>
  <si>
    <t>hero_card_200130_png</t>
  </si>
  <si>
    <t>[21311,21311]</t>
  </si>
  <si>
    <t>[701,21321]</t>
  </si>
  <si>
    <t>[[21301,21311]]</t>
  </si>
  <si>
    <t>[[500],[500,701],[500,21321,701]]</t>
  </si>
  <si>
    <t>char_card_650410_png</t>
  </si>
  <si>
    <t>hero_card_300130_png</t>
  </si>
  <si>
    <t>[31311,31311]</t>
  </si>
  <si>
    <t>[703,31321]</t>
  </si>
  <si>
    <t>[[31301,31311]]</t>
  </si>
  <si>
    <t>[[500],[500,703],[500,31321,703]]</t>
  </si>
  <si>
    <t>凌统</t>
  </si>
  <si>
    <t>hero_card_400040_png</t>
  </si>
  <si>
    <t>[40411,40411]</t>
  </si>
  <si>
    <t>[703,40421]</t>
  </si>
  <si>
    <t>[[40401,40411]]</t>
  </si>
  <si>
    <t>[[500],[500,703],[500,40421,703]]</t>
  </si>
  <si>
    <t>char_card_630011_png</t>
  </si>
  <si>
    <t>hero_card_100130_png</t>
  </si>
  <si>
    <t>[攻守兼备]</t>
  </si>
  <si>
    <t>群体输出，概率禁疗</t>
  </si>
  <si>
    <t>[[[200140],20],[[200160],20]]</t>
  </si>
  <si>
    <t>[11310,11310]</t>
  </si>
  <si>
    <t>[11360,11340]</t>
  </si>
  <si>
    <t>[[11301,11310],[11340,11310]]</t>
  </si>
  <si>
    <t>[[500],[11360,500]]</t>
  </si>
  <si>
    <t>skillShow_100130</t>
  </si>
  <si>
    <t>hero_card_200080_png</t>
  </si>
  <si>
    <t>持续回血，坚毅不倒</t>
  </si>
  <si>
    <t>char_dw_kongchang_png</t>
  </si>
  <si>
    <t>[20810,20810]</t>
  </si>
  <si>
    <t>[20840,20841]</t>
  </si>
  <si>
    <t>[[20801,20810]]</t>
  </si>
  <si>
    <t>[[500],[20840,500],[20840,20841,500]]</t>
  </si>
  <si>
    <t>skillShow_200080</t>
  </si>
  <si>
    <t>char_card_610002_png</t>
  </si>
  <si>
    <t>hero_card_200100_png</t>
  </si>
  <si>
    <t>[输出伤害]</t>
  </si>
  <si>
    <t>全体伤害，概率减攻</t>
  </si>
  <si>
    <t>[[[200080],20],[[300080],20]]</t>
  </si>
  <si>
    <t>[21010,21010]</t>
  </si>
  <si>
    <t>[21050,21020]</t>
  </si>
  <si>
    <t>[[21001,21010],[21001,21020]]</t>
  </si>
  <si>
    <t>[[500],[21050,500]]</t>
  </si>
  <si>
    <t>skillShow_200100</t>
  </si>
  <si>
    <t>char_card_640012_png</t>
  </si>
  <si>
    <t>hero_card_400150_png</t>
  </si>
  <si>
    <t>[治疗辅助]</t>
  </si>
  <si>
    <t>群体治疗，救死扶伤</t>
  </si>
  <si>
    <t>[[[300080],20],[[300110],20]]</t>
  </si>
  <si>
    <t>[41510,41510]</t>
  </si>
  <si>
    <t>[41540,41560]</t>
  </si>
  <si>
    <t>[[41501,41510]]</t>
  </si>
  <si>
    <t>[[500],[41540,500],[41540,41560,500]]</t>
  </si>
  <si>
    <t>skillShow_400150</t>
  </si>
  <si>
    <t>hero_card_100090_png</t>
  </si>
  <si>
    <t>随机单体，强力输出</t>
  </si>
  <si>
    <t>[[[900120,1900120,2900120,3900120,4900120,5900120,6900120,7900120,8900120,9900120,10900120],30],[[600090,1600090,2600090,3600090,4600090,5600090,6600090,7600090,8600090,9600090,10600090],30]]</t>
  </si>
  <si>
    <t>char_dw_dangong_png</t>
  </si>
  <si>
    <t>[80309,80309]</t>
  </si>
  <si>
    <t>[80330,80321]</t>
  </si>
  <si>
    <t>[[80301,80309],[80321,80309],[80321,80329]]</t>
  </si>
  <si>
    <t>[[500],[80330,500]]</t>
  </si>
  <si>
    <t>skillShow_100090</t>
  </si>
  <si>
    <t>char_card_630006_png</t>
  </si>
  <si>
    <t>hero_card_100110_png</t>
  </si>
  <si>
    <t>[强攻灼烧]</t>
  </si>
  <si>
    <t>单体伤害，持续灼烧</t>
  </si>
  <si>
    <t>[[[700060,1700060,2700060,3700060,4700060,5700060,6700060,7700060,8700060,9700060,10700060],30],[[500090,1500090,2500090,3500090,4500090,5500090,6500090,7500090,8500090,9500090,10500090],30]]</t>
  </si>
  <si>
    <t>[80409,80409]</t>
  </si>
  <si>
    <t>[80430,80440]</t>
  </si>
  <si>
    <t>[[80401,80409],[80420,80409]]</t>
  </si>
  <si>
    <t>[[500],[500,80430],[500,80430,80440]]</t>
  </si>
  <si>
    <t>skillShow_100110</t>
  </si>
  <si>
    <t>比例</t>
  </si>
  <si>
    <t>#id</t>
    <phoneticPr fontId="38" type="noConversion"/>
  </si>
  <si>
    <t>#id</t>
    <phoneticPr fontId="3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</si>
</sst>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9">
    <font>
      <sz val="11"/>
      <color theme="1"/>
      <name val="宋体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0"/>
      <color theme="0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sz val="10"/>
      <color rgb="FFFF0000"/>
      <name val="宋体"/>
      <family val="3"/>
      <charset val="134"/>
    </font>
    <font>
      <sz val="10"/>
      <name val="宋体"/>
      <family val="3"/>
      <charset val="134"/>
    </font>
    <font>
      <sz val="10"/>
      <color rgb="FF000000"/>
      <name val="宋体"/>
      <family val="3"/>
      <charset val="134"/>
      <scheme val="minor"/>
    </font>
    <font>
      <sz val="10"/>
      <color rgb="FFFFFFFF"/>
      <name val="宋体"/>
      <family val="3"/>
      <charset val="134"/>
      <scheme val="minor"/>
    </font>
    <font>
      <sz val="11"/>
      <color theme="0" tint="-0.499984740745262"/>
      <name val="宋体"/>
      <family val="3"/>
      <charset val="134"/>
      <scheme val="minor"/>
    </font>
    <font>
      <sz val="10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</font>
    <font>
      <sz val="10"/>
      <color rgb="FF000000"/>
      <name val="宋体"/>
      <family val="3"/>
      <charset val="134"/>
    </font>
    <font>
      <sz val="10"/>
      <color theme="0"/>
      <name val="宋体"/>
      <family val="3"/>
      <charset val="134"/>
    </font>
    <font>
      <sz val="9"/>
      <color rgb="FF333333"/>
      <name val="宋体"/>
      <family val="3"/>
      <charset val="134"/>
    </font>
    <font>
      <sz val="10.5"/>
      <color rgb="FF333333"/>
      <name val="宋体"/>
      <family val="3"/>
      <charset val="134"/>
    </font>
    <font>
      <sz val="10.5"/>
      <color rgb="FF111111"/>
      <name val="宋体"/>
      <family val="3"/>
      <charset val="134"/>
    </font>
    <font>
      <sz val="10.5"/>
      <color rgb="FF444444"/>
      <name val="宋体"/>
      <family val="3"/>
      <charset val="134"/>
    </font>
    <font>
      <sz val="10"/>
      <color rgb="FF333333"/>
      <name val="宋体"/>
      <family val="3"/>
      <charset val="134"/>
    </font>
    <font>
      <sz val="11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000000"/>
      <name val="Noto Sans CJK SC Regular"/>
      <family val="1"/>
    </font>
    <font>
      <sz val="12"/>
      <color theme="1"/>
      <name val="宋体"/>
      <family val="3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11"/>
      <color theme="1"/>
      <name val="Tahoma"/>
      <family val="2"/>
    </font>
    <font>
      <sz val="11"/>
      <color rgb="FF000000"/>
      <name val="宋体"/>
      <family val="3"/>
      <charset val="134"/>
    </font>
    <font>
      <u/>
      <sz val="11"/>
      <color theme="11"/>
      <name val="宋体"/>
      <family val="3"/>
      <charset val="134"/>
      <scheme val="minor"/>
    </font>
    <font>
      <b/>
      <sz val="9"/>
      <name val="Tahoma"/>
      <family val="2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b/>
      <sz val="10"/>
      <name val="宋体"/>
      <family val="3"/>
      <charset val="134"/>
    </font>
    <font>
      <b/>
      <sz val="9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55442976165048"/>
        <bgColor indexed="64"/>
      </patternFill>
    </fill>
    <fill>
      <patternFill patternType="solid">
        <fgColor theme="6" tint="0.79958494827112647"/>
        <bgColor indexed="64"/>
      </patternFill>
    </fill>
    <fill>
      <patternFill patternType="solid">
        <fgColor theme="6" tint="0.79961546678060247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0000"/>
        <bgColor rgb="FF000000"/>
      </patternFill>
    </fill>
    <fill>
      <patternFill patternType="solid">
        <fgColor rgb="FF404040"/>
        <bgColor rgb="FF000000"/>
      </patternFill>
    </fill>
    <fill>
      <patternFill patternType="solid">
        <fgColor rgb="FF808080"/>
        <bgColor rgb="FF000000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0000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theme="6" tint="0.79964598529007846"/>
        <bgColor indexed="64"/>
      </patternFill>
    </fill>
    <fill>
      <patternFill patternType="solid">
        <fgColor theme="6" tint="0.79970702230903046"/>
        <bgColor indexed="64"/>
      </patternFill>
    </fill>
    <fill>
      <patternFill patternType="solid">
        <fgColor theme="6" tint="0.79955442976165048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46287423322249"/>
        <bgColor indexed="64"/>
      </patternFill>
    </fill>
    <fill>
      <patternFill patternType="solid">
        <fgColor theme="6" tint="0.79949339274269848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theme="0" tint="-0.1466719565416425"/>
      </top>
      <bottom/>
      <diagonal/>
    </border>
    <border>
      <left/>
      <right/>
      <top style="thin">
        <color theme="1"/>
      </top>
      <bottom/>
      <diagonal/>
    </border>
    <border>
      <left/>
      <right/>
      <top style="thin">
        <color rgb="FFD9D9D9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theme="0"/>
      </top>
      <bottom/>
      <diagonal/>
    </border>
  </borders>
  <cellStyleXfs count="12">
    <xf numFmtId="0" fontId="0" fillId="0" borderId="0">
      <alignment vertical="center"/>
    </xf>
    <xf numFmtId="0" fontId="37" fillId="0" borderId="0"/>
    <xf numFmtId="0" fontId="25" fillId="0" borderId="0">
      <alignment vertical="center"/>
    </xf>
    <xf numFmtId="0" fontId="26" fillId="0" borderId="0"/>
    <xf numFmtId="0" fontId="27" fillId="0" borderId="0" applyNumberFormat="0" applyFill="0" applyBorder="0" applyAlignment="0" applyProtection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28" fillId="0" borderId="0" applyNumberFormat="0" applyFill="0" applyBorder="0" applyProtection="0">
      <alignment vertical="center"/>
    </xf>
    <xf numFmtId="0" fontId="29" fillId="0" borderId="0"/>
    <xf numFmtId="0" fontId="37" fillId="0" borderId="0">
      <alignment vertical="center"/>
    </xf>
    <xf numFmtId="0" fontId="30" fillId="0" borderId="0"/>
    <xf numFmtId="0" fontId="31" fillId="0" borderId="0" applyNumberFormat="0" applyFill="0" applyBorder="0" applyAlignment="0" applyProtection="0">
      <alignment vertical="center"/>
    </xf>
  </cellStyleXfs>
  <cellXfs count="251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0" fillId="0" borderId="0" xfId="0" applyFont="1">
      <alignment vertical="center"/>
    </xf>
    <xf numFmtId="0" fontId="1" fillId="3" borderId="0" xfId="0" applyFont="1" applyFill="1">
      <alignment vertical="center"/>
    </xf>
    <xf numFmtId="0" fontId="2" fillId="3" borderId="0" xfId="0" applyFont="1" applyFill="1">
      <alignment vertical="center"/>
    </xf>
    <xf numFmtId="0" fontId="1" fillId="4" borderId="0" xfId="0" applyFont="1" applyFill="1">
      <alignment vertical="center"/>
    </xf>
    <xf numFmtId="0" fontId="1" fillId="5" borderId="0" xfId="0" applyFont="1" applyFill="1">
      <alignment vertical="center"/>
    </xf>
    <xf numFmtId="0" fontId="1" fillId="0" borderId="0" xfId="0" applyFont="1" applyFill="1">
      <alignment vertical="center"/>
    </xf>
    <xf numFmtId="0" fontId="1" fillId="2" borderId="0" xfId="0" applyFont="1" applyFill="1" applyAlignment="1">
      <alignment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  <xf numFmtId="0" fontId="2" fillId="0" borderId="0" xfId="0" applyFont="1">
      <alignment vertical="center"/>
    </xf>
    <xf numFmtId="0" fontId="4" fillId="0" borderId="0" xfId="0" applyFont="1">
      <alignment vertical="center"/>
    </xf>
    <xf numFmtId="0" fontId="1" fillId="0" borderId="0" xfId="0" applyFont="1" applyAlignment="1">
      <alignment horizontal="left" vertical="center"/>
    </xf>
    <xf numFmtId="0" fontId="1" fillId="6" borderId="0" xfId="0" applyFont="1" applyFill="1">
      <alignment vertical="center"/>
    </xf>
    <xf numFmtId="0" fontId="5" fillId="7" borderId="0" xfId="0" applyFont="1" applyFill="1">
      <alignment vertical="center"/>
    </xf>
    <xf numFmtId="0" fontId="6" fillId="7" borderId="0" xfId="0" applyFont="1" applyFill="1">
      <alignment vertical="center"/>
    </xf>
    <xf numFmtId="0" fontId="2" fillId="7" borderId="0" xfId="0" applyFont="1" applyFill="1">
      <alignment vertical="center"/>
    </xf>
    <xf numFmtId="0" fontId="4" fillId="7" borderId="0" xfId="0" applyFont="1" applyFill="1">
      <alignment vertical="center"/>
    </xf>
    <xf numFmtId="0" fontId="5" fillId="8" borderId="1" xfId="0" applyFont="1" applyFill="1" applyBorder="1">
      <alignment vertical="center"/>
    </xf>
    <xf numFmtId="0" fontId="6" fillId="8" borderId="1" xfId="0" applyFont="1" applyFill="1" applyBorder="1">
      <alignment vertical="center"/>
    </xf>
    <xf numFmtId="0" fontId="2" fillId="8" borderId="1" xfId="0" applyFont="1" applyFill="1" applyBorder="1">
      <alignment vertical="center"/>
    </xf>
    <xf numFmtId="0" fontId="4" fillId="8" borderId="1" xfId="0" applyFont="1" applyFill="1" applyBorder="1">
      <alignment vertical="center"/>
    </xf>
    <xf numFmtId="0" fontId="5" fillId="8" borderId="0" xfId="0" applyFont="1" applyFill="1">
      <alignment vertical="center"/>
    </xf>
    <xf numFmtId="0" fontId="6" fillId="8" borderId="0" xfId="0" applyFont="1" applyFill="1">
      <alignment vertical="center"/>
    </xf>
    <xf numFmtId="0" fontId="2" fillId="8" borderId="0" xfId="0" applyFont="1" applyFill="1">
      <alignment vertical="center"/>
    </xf>
    <xf numFmtId="0" fontId="4" fillId="8" borderId="0" xfId="0" applyFont="1" applyFill="1">
      <alignment vertical="center"/>
    </xf>
    <xf numFmtId="0" fontId="1" fillId="9" borderId="2" xfId="0" applyFont="1" applyFill="1" applyBorder="1">
      <alignment vertical="center"/>
    </xf>
    <xf numFmtId="0" fontId="2" fillId="9" borderId="2" xfId="0" applyFont="1" applyFill="1" applyBorder="1">
      <alignment vertical="center"/>
    </xf>
    <xf numFmtId="0" fontId="6" fillId="9" borderId="2" xfId="0" applyFont="1" applyFill="1" applyBorder="1">
      <alignment vertical="center"/>
    </xf>
    <xf numFmtId="0" fontId="4" fillId="9" borderId="2" xfId="0" applyFont="1" applyFill="1" applyBorder="1">
      <alignment vertical="center"/>
    </xf>
    <xf numFmtId="0" fontId="7" fillId="3" borderId="0" xfId="6" applyFont="1" applyFill="1" applyAlignment="1">
      <alignment vertical="center"/>
    </xf>
    <xf numFmtId="0" fontId="7" fillId="3" borderId="0" xfId="6" applyFont="1" applyFill="1" applyAlignment="1">
      <alignment horizontal="left" vertical="center"/>
    </xf>
    <xf numFmtId="0" fontId="4" fillId="3" borderId="0" xfId="0" applyFont="1" applyFill="1">
      <alignment vertical="center"/>
    </xf>
    <xf numFmtId="0" fontId="8" fillId="3" borderId="0" xfId="6" applyFont="1" applyFill="1" applyAlignment="1">
      <alignment vertical="center"/>
    </xf>
    <xf numFmtId="0" fontId="7" fillId="4" borderId="0" xfId="6" applyFont="1" applyFill="1" applyAlignment="1">
      <alignment vertical="center"/>
    </xf>
    <xf numFmtId="0" fontId="7" fillId="4" borderId="0" xfId="6" applyFont="1" applyFill="1" applyAlignment="1">
      <alignment horizontal="left" vertical="center"/>
    </xf>
    <xf numFmtId="0" fontId="8" fillId="4" borderId="0" xfId="6" applyFont="1" applyFill="1" applyAlignment="1">
      <alignment vertical="center"/>
    </xf>
    <xf numFmtId="0" fontId="1" fillId="3" borderId="0" xfId="0" applyFont="1" applyFill="1" applyBorder="1">
      <alignment vertical="center"/>
    </xf>
    <xf numFmtId="0" fontId="7" fillId="3" borderId="0" xfId="6" applyFont="1" applyFill="1" applyBorder="1" applyAlignment="1">
      <alignment vertical="center"/>
    </xf>
    <xf numFmtId="0" fontId="7" fillId="3" borderId="0" xfId="6" applyFont="1" applyFill="1" applyBorder="1" applyAlignment="1">
      <alignment horizontal="left" vertical="center"/>
    </xf>
    <xf numFmtId="0" fontId="4" fillId="3" borderId="0" xfId="0" applyFont="1" applyFill="1" applyBorder="1">
      <alignment vertical="center"/>
    </xf>
    <xf numFmtId="0" fontId="4" fillId="4" borderId="0" xfId="0" applyFont="1" applyFill="1">
      <alignment vertical="center"/>
    </xf>
    <xf numFmtId="0" fontId="7" fillId="5" borderId="0" xfId="6" applyFont="1" applyFill="1" applyAlignment="1">
      <alignment vertical="center"/>
    </xf>
    <xf numFmtId="0" fontId="7" fillId="5" borderId="0" xfId="6" applyFont="1" applyFill="1" applyAlignment="1">
      <alignment horizontal="left" vertical="center"/>
    </xf>
    <xf numFmtId="0" fontId="8" fillId="5" borderId="0" xfId="6" applyFont="1" applyFill="1" applyAlignment="1">
      <alignment vertical="center"/>
    </xf>
    <xf numFmtId="0" fontId="6" fillId="8" borderId="0" xfId="0" applyFont="1" applyFill="1" applyBorder="1">
      <alignment vertical="center"/>
    </xf>
    <xf numFmtId="0" fontId="0" fillId="9" borderId="2" xfId="0" applyFill="1" applyBorder="1">
      <alignment vertical="center"/>
    </xf>
    <xf numFmtId="0" fontId="1" fillId="9" borderId="0" xfId="0" applyFont="1" applyFill="1">
      <alignment vertical="center"/>
    </xf>
    <xf numFmtId="0" fontId="6" fillId="9" borderId="0" xfId="0" applyFont="1" applyFill="1" applyBorder="1">
      <alignment vertical="center"/>
    </xf>
    <xf numFmtId="0" fontId="0" fillId="3" borderId="0" xfId="0" applyFill="1">
      <alignment vertical="center"/>
    </xf>
    <xf numFmtId="0" fontId="1" fillId="3" borderId="0" xfId="0" applyFont="1" applyFill="1" applyAlignment="1">
      <alignment horizontal="left" vertical="center"/>
    </xf>
    <xf numFmtId="0" fontId="9" fillId="3" borderId="0" xfId="0" applyFont="1" applyFill="1" applyBorder="1" applyAlignment="1">
      <alignment vertical="center"/>
    </xf>
    <xf numFmtId="0" fontId="0" fillId="4" borderId="0" xfId="0" applyFill="1">
      <alignment vertical="center"/>
    </xf>
    <xf numFmtId="0" fontId="9" fillId="4" borderId="0" xfId="0" applyFont="1" applyFill="1" applyBorder="1" applyAlignment="1">
      <alignment vertical="center"/>
    </xf>
    <xf numFmtId="0" fontId="0" fillId="3" borderId="0" xfId="0" applyFill="1" applyBorder="1">
      <alignment vertical="center"/>
    </xf>
    <xf numFmtId="0" fontId="3" fillId="3" borderId="0" xfId="0" applyFont="1" applyFill="1">
      <alignment vertical="center"/>
    </xf>
    <xf numFmtId="0" fontId="2" fillId="3" borderId="0" xfId="0" applyFont="1" applyFill="1" applyAlignment="1">
      <alignment horizontal="left" vertical="center"/>
    </xf>
    <xf numFmtId="0" fontId="2" fillId="3" borderId="0" xfId="0" applyFont="1" applyFill="1" applyBorder="1" applyAlignment="1">
      <alignment vertical="center"/>
    </xf>
    <xf numFmtId="0" fontId="9" fillId="5" borderId="0" xfId="0" applyFont="1" applyFill="1" applyBorder="1" applyAlignment="1">
      <alignment vertical="center"/>
    </xf>
    <xf numFmtId="0" fontId="0" fillId="5" borderId="0" xfId="0" applyFill="1">
      <alignment vertical="center"/>
    </xf>
    <xf numFmtId="0" fontId="10" fillId="10" borderId="0" xfId="0" applyFont="1" applyFill="1" applyAlignment="1">
      <alignment horizontal="left" vertical="center"/>
    </xf>
    <xf numFmtId="0" fontId="11" fillId="7" borderId="0" xfId="0" applyFont="1" applyFill="1" applyBorder="1" applyAlignment="1">
      <alignment vertical="center"/>
    </xf>
    <xf numFmtId="0" fontId="10" fillId="11" borderId="3" xfId="0" applyFont="1" applyFill="1" applyBorder="1" applyAlignment="1">
      <alignment horizontal="left" vertical="center"/>
    </xf>
    <xf numFmtId="0" fontId="11" fillId="8" borderId="1" xfId="0" applyFont="1" applyFill="1" applyBorder="1" applyAlignment="1">
      <alignment vertical="center"/>
    </xf>
    <xf numFmtId="0" fontId="10" fillId="11" borderId="0" xfId="0" applyFont="1" applyFill="1" applyAlignment="1">
      <alignment horizontal="left" vertical="center"/>
    </xf>
    <xf numFmtId="0" fontId="6" fillId="8" borderId="0" xfId="0" applyFont="1" applyFill="1" applyBorder="1" applyAlignment="1">
      <alignment vertical="center"/>
    </xf>
    <xf numFmtId="0" fontId="9" fillId="12" borderId="4" xfId="0" applyFont="1" applyFill="1" applyBorder="1" applyAlignment="1">
      <alignment horizontal="left" vertical="center"/>
    </xf>
    <xf numFmtId="0" fontId="11" fillId="9" borderId="2" xfId="0" applyFont="1" applyFill="1" applyBorder="1" applyAlignment="1">
      <alignment vertical="center"/>
    </xf>
    <xf numFmtId="0" fontId="9" fillId="12" borderId="0" xfId="0" applyFont="1" applyFill="1">
      <alignment vertical="center"/>
    </xf>
    <xf numFmtId="0" fontId="0" fillId="13" borderId="0" xfId="0" applyFill="1">
      <alignment vertical="center"/>
    </xf>
    <xf numFmtId="0" fontId="9" fillId="3" borderId="0" xfId="0" applyFont="1" applyFill="1" applyAlignment="1">
      <alignment vertical="center"/>
    </xf>
    <xf numFmtId="0" fontId="4" fillId="3" borderId="0" xfId="0" applyFont="1" applyFill="1" applyBorder="1" applyAlignment="1">
      <alignment vertical="center"/>
    </xf>
    <xf numFmtId="0" fontId="0" fillId="3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1" fillId="4" borderId="0" xfId="0" applyFont="1" applyFill="1" applyAlignment="1">
      <alignment horizontal="left" vertical="center"/>
    </xf>
    <xf numFmtId="0" fontId="4" fillId="4" borderId="0" xfId="0" applyFont="1" applyFill="1" applyBorder="1" applyAlignment="1">
      <alignment vertical="center"/>
    </xf>
    <xf numFmtId="0" fontId="0" fillId="4" borderId="0" xfId="0" applyFont="1" applyFill="1" applyAlignment="1">
      <alignment vertical="center"/>
    </xf>
    <xf numFmtId="0" fontId="0" fillId="5" borderId="0" xfId="0" applyFont="1" applyFill="1" applyAlignment="1">
      <alignment vertical="center"/>
    </xf>
    <xf numFmtId="0" fontId="1" fillId="3" borderId="0" xfId="0" applyFont="1" applyFill="1" applyBorder="1" applyAlignment="1">
      <alignment horizontal="left" vertical="center"/>
    </xf>
    <xf numFmtId="0" fontId="0" fillId="3" borderId="0" xfId="0" applyFont="1" applyFill="1" applyBorder="1" applyAlignment="1">
      <alignment vertical="center"/>
    </xf>
    <xf numFmtId="0" fontId="1" fillId="4" borderId="0" xfId="0" applyFont="1" applyFill="1" applyAlignment="1">
      <alignment vertical="center"/>
    </xf>
    <xf numFmtId="0" fontId="12" fillId="3" borderId="0" xfId="6" applyFont="1" applyFill="1" applyAlignment="1">
      <alignment vertical="center"/>
    </xf>
    <xf numFmtId="0" fontId="2" fillId="3" borderId="0" xfId="0" applyFont="1" applyFill="1" applyAlignment="1">
      <alignment vertical="center"/>
    </xf>
    <xf numFmtId="0" fontId="3" fillId="3" borderId="0" xfId="0" applyFont="1" applyFill="1" applyAlignment="1">
      <alignment vertical="center"/>
    </xf>
    <xf numFmtId="0" fontId="2" fillId="5" borderId="0" xfId="0" applyFont="1" applyFill="1" applyBorder="1" applyAlignment="1">
      <alignment vertical="center"/>
    </xf>
    <xf numFmtId="0" fontId="2" fillId="5" borderId="0" xfId="0" applyFont="1" applyFill="1">
      <alignment vertical="center"/>
    </xf>
    <xf numFmtId="0" fontId="1" fillId="5" borderId="0" xfId="0" applyFont="1" applyFill="1" applyAlignment="1">
      <alignment horizontal="left" vertical="center"/>
    </xf>
    <xf numFmtId="0" fontId="10" fillId="14" borderId="0" xfId="0" applyFont="1" applyFill="1">
      <alignment vertical="center"/>
    </xf>
    <xf numFmtId="0" fontId="6" fillId="15" borderId="0" xfId="0" applyFont="1" applyFill="1" applyBorder="1">
      <alignment vertical="center"/>
    </xf>
    <xf numFmtId="0" fontId="5" fillId="6" borderId="0" xfId="0" applyFont="1" applyFill="1">
      <alignment vertical="center"/>
    </xf>
    <xf numFmtId="0" fontId="10" fillId="14" borderId="3" xfId="0" applyFont="1" applyFill="1" applyBorder="1">
      <alignment vertical="center"/>
    </xf>
    <xf numFmtId="0" fontId="6" fillId="15" borderId="1" xfId="0" applyFont="1" applyFill="1" applyBorder="1">
      <alignment vertical="center"/>
    </xf>
    <xf numFmtId="0" fontId="5" fillId="6" borderId="1" xfId="0" applyFont="1" applyFill="1" applyBorder="1">
      <alignment vertical="center"/>
    </xf>
    <xf numFmtId="0" fontId="5" fillId="8" borderId="1" xfId="0" applyFont="1" applyFill="1" applyBorder="1" applyAlignment="1">
      <alignment vertical="center" wrapText="1"/>
    </xf>
    <xf numFmtId="0" fontId="9" fillId="14" borderId="0" xfId="0" applyFont="1" applyFill="1">
      <alignment vertical="center"/>
    </xf>
    <xf numFmtId="0" fontId="0" fillId="15" borderId="2" xfId="0" applyFont="1" applyFill="1" applyBorder="1">
      <alignment vertical="center"/>
    </xf>
    <xf numFmtId="0" fontId="1" fillId="6" borderId="2" xfId="0" applyFont="1" applyFill="1" applyBorder="1">
      <alignment vertical="center"/>
    </xf>
    <xf numFmtId="0" fontId="13" fillId="3" borderId="0" xfId="0" applyFont="1" applyFill="1" applyAlignment="1">
      <alignment horizontal="center" vertical="center"/>
    </xf>
    <xf numFmtId="0" fontId="13" fillId="4" borderId="0" xfId="0" applyFont="1" applyFill="1" applyAlignment="1">
      <alignment horizontal="center" vertical="center"/>
    </xf>
    <xf numFmtId="0" fontId="13" fillId="5" borderId="0" xfId="0" applyFont="1" applyFill="1" applyAlignment="1">
      <alignment horizontal="center" vertical="center"/>
    </xf>
    <xf numFmtId="0" fontId="13" fillId="3" borderId="0" xfId="0" applyFont="1" applyFill="1" applyBorder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0" fontId="2" fillId="3" borderId="0" xfId="0" applyFont="1" applyFill="1" applyBorder="1">
      <alignment vertical="center"/>
    </xf>
    <xf numFmtId="0" fontId="6" fillId="7" borderId="0" xfId="0" applyFont="1" applyFill="1" applyBorder="1" applyAlignment="1">
      <alignment vertical="center"/>
    </xf>
    <xf numFmtId="0" fontId="5" fillId="7" borderId="0" xfId="0" applyFont="1" applyFill="1" applyAlignment="1">
      <alignment horizontal="left" vertical="center"/>
    </xf>
    <xf numFmtId="0" fontId="6" fillId="8" borderId="1" xfId="0" applyFont="1" applyFill="1" applyBorder="1" applyAlignment="1">
      <alignment vertical="center"/>
    </xf>
    <xf numFmtId="0" fontId="5" fillId="8" borderId="1" xfId="0" applyFont="1" applyFill="1" applyBorder="1" applyAlignment="1">
      <alignment horizontal="left" vertical="center"/>
    </xf>
    <xf numFmtId="0" fontId="5" fillId="8" borderId="0" xfId="0" applyFont="1" applyFill="1" applyAlignment="1">
      <alignment horizontal="left" vertical="center"/>
    </xf>
    <xf numFmtId="0" fontId="0" fillId="9" borderId="2" xfId="0" applyFont="1" applyFill="1" applyBorder="1" applyAlignment="1">
      <alignment vertical="center"/>
    </xf>
    <xf numFmtId="0" fontId="1" fillId="9" borderId="2" xfId="0" applyFont="1" applyFill="1" applyBorder="1" applyAlignment="1">
      <alignment horizontal="left" vertical="center"/>
    </xf>
    <xf numFmtId="0" fontId="0" fillId="3" borderId="0" xfId="0" applyFont="1" applyFill="1">
      <alignment vertical="center"/>
    </xf>
    <xf numFmtId="0" fontId="0" fillId="16" borderId="0" xfId="0" applyFill="1">
      <alignment vertical="center"/>
    </xf>
    <xf numFmtId="0" fontId="0" fillId="17" borderId="0" xfId="0" applyFill="1">
      <alignment vertical="center"/>
    </xf>
    <xf numFmtId="0" fontId="0" fillId="3" borderId="0" xfId="0" applyFont="1" applyFill="1" applyBorder="1">
      <alignment vertical="center"/>
    </xf>
    <xf numFmtId="0" fontId="0" fillId="5" borderId="0" xfId="0" applyFont="1" applyFill="1" applyBorder="1">
      <alignment vertical="center"/>
    </xf>
    <xf numFmtId="0" fontId="0" fillId="5" borderId="0" xfId="0" applyFill="1" applyBorder="1">
      <alignment vertical="center"/>
    </xf>
    <xf numFmtId="0" fontId="0" fillId="4" borderId="0" xfId="0" applyFont="1" applyFill="1">
      <alignment vertical="center"/>
    </xf>
    <xf numFmtId="0" fontId="0" fillId="5" borderId="0" xfId="0" applyFont="1" applyFill="1">
      <alignment vertical="center"/>
    </xf>
    <xf numFmtId="0" fontId="3" fillId="5" borderId="0" xfId="0" applyFont="1" applyFill="1">
      <alignment vertical="center"/>
    </xf>
    <xf numFmtId="0" fontId="3" fillId="16" borderId="0" xfId="0" applyFont="1" applyFill="1">
      <alignment vertical="center"/>
    </xf>
    <xf numFmtId="0" fontId="0" fillId="3" borderId="1" xfId="0" applyFill="1" applyBorder="1">
      <alignment vertical="center"/>
    </xf>
    <xf numFmtId="0" fontId="0" fillId="16" borderId="1" xfId="0" applyFill="1" applyBorder="1">
      <alignment vertical="center"/>
    </xf>
    <xf numFmtId="0" fontId="15" fillId="18" borderId="0" xfId="0" applyFont="1" applyFill="1" applyBorder="1">
      <alignment vertical="center"/>
    </xf>
    <xf numFmtId="0" fontId="0" fillId="16" borderId="0" xfId="0" applyFont="1" applyFill="1">
      <alignment vertical="center"/>
    </xf>
    <xf numFmtId="0" fontId="7" fillId="18" borderId="0" xfId="0" applyFont="1" applyFill="1" applyBorder="1">
      <alignment vertical="center"/>
    </xf>
    <xf numFmtId="0" fontId="0" fillId="3" borderId="1" xfId="0" applyFont="1" applyFill="1" applyBorder="1">
      <alignment vertical="center"/>
    </xf>
    <xf numFmtId="0" fontId="16" fillId="8" borderId="0" xfId="9" applyFont="1" applyFill="1" applyAlignment="1">
      <alignment horizontal="left" vertical="center"/>
    </xf>
    <xf numFmtId="0" fontId="0" fillId="3" borderId="0" xfId="0" applyFont="1" applyFill="1" applyAlignment="1">
      <alignment horizontal="left" vertical="center"/>
    </xf>
    <xf numFmtId="0" fontId="0" fillId="4" borderId="0" xfId="0" applyFont="1" applyFill="1" applyAlignment="1">
      <alignment horizontal="left" vertical="center"/>
    </xf>
    <xf numFmtId="0" fontId="0" fillId="3" borderId="0" xfId="0" applyFont="1" applyFill="1" applyBorder="1" applyAlignment="1">
      <alignment horizontal="left" vertical="center"/>
    </xf>
    <xf numFmtId="0" fontId="3" fillId="3" borderId="0" xfId="0" applyFont="1" applyFill="1" applyAlignment="1">
      <alignment horizontal="left" vertical="center"/>
    </xf>
    <xf numFmtId="0" fontId="0" fillId="5" borderId="0" xfId="0" applyFont="1" applyFill="1" applyAlignment="1">
      <alignment horizontal="left" vertical="center"/>
    </xf>
    <xf numFmtId="0" fontId="1" fillId="5" borderId="0" xfId="0" applyNumberFormat="1" applyFont="1" applyFill="1">
      <alignment vertical="center"/>
    </xf>
    <xf numFmtId="0" fontId="4" fillId="5" borderId="0" xfId="0" applyFont="1" applyFill="1" applyBorder="1" applyAlignment="1">
      <alignment vertical="center"/>
    </xf>
    <xf numFmtId="0" fontId="12" fillId="5" borderId="0" xfId="6" applyFont="1" applyFill="1" applyAlignment="1">
      <alignment vertical="center"/>
    </xf>
    <xf numFmtId="0" fontId="1" fillId="4" borderId="0" xfId="0" applyNumberFormat="1" applyFont="1" applyFill="1">
      <alignment vertical="center"/>
    </xf>
    <xf numFmtId="0" fontId="6" fillId="0" borderId="0" xfId="0" applyFont="1">
      <alignment vertical="center"/>
    </xf>
    <xf numFmtId="0" fontId="0" fillId="19" borderId="0" xfId="0" applyFont="1" applyFill="1">
      <alignment vertical="center"/>
    </xf>
    <xf numFmtId="0" fontId="0" fillId="0" borderId="0" xfId="0" applyFill="1">
      <alignment vertical="center"/>
    </xf>
    <xf numFmtId="0" fontId="0" fillId="0" borderId="0" xfId="0" applyFont="1" applyFill="1">
      <alignment vertical="center"/>
    </xf>
    <xf numFmtId="0" fontId="0" fillId="2" borderId="0" xfId="0" applyFont="1" applyFill="1">
      <alignment vertical="center"/>
    </xf>
    <xf numFmtId="0" fontId="0" fillId="20" borderId="0" xfId="0" applyFont="1" applyFill="1">
      <alignment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right" vertical="center"/>
    </xf>
    <xf numFmtId="0" fontId="0" fillId="0" borderId="0" xfId="0" applyFont="1" applyAlignment="1">
      <alignment horizontal="center" vertical="center"/>
    </xf>
    <xf numFmtId="0" fontId="0" fillId="9" borderId="0" xfId="0" applyFont="1" applyFill="1" applyBorder="1">
      <alignment vertical="center"/>
    </xf>
    <xf numFmtId="0" fontId="0" fillId="9" borderId="0" xfId="0" applyFill="1" applyBorder="1" applyAlignment="1">
      <alignment vertical="center"/>
    </xf>
    <xf numFmtId="0" fontId="0" fillId="20" borderId="1" xfId="0" applyFont="1" applyFill="1" applyBorder="1">
      <alignment vertical="center"/>
    </xf>
    <xf numFmtId="0" fontId="0" fillId="20" borderId="1" xfId="0" applyFont="1" applyFill="1" applyBorder="1" applyAlignment="1">
      <alignment vertical="center"/>
    </xf>
    <xf numFmtId="0" fontId="13" fillId="20" borderId="1" xfId="6" applyFont="1" applyFill="1" applyBorder="1">
      <alignment vertical="center"/>
    </xf>
    <xf numFmtId="0" fontId="0" fillId="20" borderId="1" xfId="0" applyNumberFormat="1" applyFont="1" applyFill="1" applyBorder="1" applyAlignment="1">
      <alignment vertical="center"/>
    </xf>
    <xf numFmtId="0" fontId="0" fillId="20" borderId="0" xfId="0" applyFont="1" applyFill="1" applyBorder="1" applyAlignment="1">
      <alignment vertical="center"/>
    </xf>
    <xf numFmtId="0" fontId="13" fillId="20" borderId="0" xfId="6" applyFont="1" applyFill="1">
      <alignment vertical="center"/>
    </xf>
    <xf numFmtId="0" fontId="0" fillId="15" borderId="2" xfId="0" applyFont="1" applyFill="1" applyBorder="1" applyAlignment="1">
      <alignment horizontal="right"/>
    </xf>
    <xf numFmtId="0" fontId="0" fillId="15" borderId="2" xfId="0" applyFont="1" applyFill="1" applyBorder="1" applyAlignment="1">
      <alignment vertical="center"/>
    </xf>
    <xf numFmtId="0" fontId="13" fillId="15" borderId="2" xfId="6" applyFont="1" applyFill="1" applyBorder="1">
      <alignment vertical="center"/>
    </xf>
    <xf numFmtId="0" fontId="0" fillId="0" borderId="2" xfId="0" applyFont="1" applyFill="1" applyBorder="1">
      <alignment vertical="center"/>
    </xf>
    <xf numFmtId="0" fontId="0" fillId="0" borderId="2" xfId="5" applyFont="1" applyFill="1" applyBorder="1">
      <alignment vertical="center"/>
    </xf>
    <xf numFmtId="0" fontId="13" fillId="0" borderId="2" xfId="6" applyFont="1" applyFill="1" applyBorder="1">
      <alignment vertical="center"/>
    </xf>
    <xf numFmtId="0" fontId="0" fillId="0" borderId="0" xfId="0" applyFont="1" applyFill="1" applyBorder="1" applyAlignment="1">
      <alignment horizontal="right"/>
    </xf>
    <xf numFmtId="0" fontId="0" fillId="21" borderId="0" xfId="0" applyFill="1">
      <alignment vertical="center"/>
    </xf>
    <xf numFmtId="0" fontId="0" fillId="0" borderId="0" xfId="0" applyFont="1" applyFill="1" applyBorder="1">
      <alignment vertical="center"/>
    </xf>
    <xf numFmtId="0" fontId="0" fillId="0" borderId="0" xfId="5" applyFont="1" applyFill="1" applyBorder="1">
      <alignment vertical="center"/>
    </xf>
    <xf numFmtId="0" fontId="0" fillId="0" borderId="0" xfId="0" applyFont="1" applyFill="1" applyBorder="1" applyAlignment="1">
      <alignment vertical="center"/>
    </xf>
    <xf numFmtId="0" fontId="0" fillId="0" borderId="0" xfId="5" applyFont="1" applyFill="1">
      <alignment vertical="center"/>
    </xf>
    <xf numFmtId="0" fontId="0" fillId="0" borderId="0" xfId="0" applyFont="1" applyBorder="1">
      <alignment vertical="center"/>
    </xf>
    <xf numFmtId="0" fontId="13" fillId="0" borderId="0" xfId="6" applyFont="1" applyFill="1">
      <alignment vertical="center"/>
    </xf>
    <xf numFmtId="0" fontId="6" fillId="7" borderId="0" xfId="0" applyFont="1" applyFill="1" applyBorder="1">
      <alignment vertical="center"/>
    </xf>
    <xf numFmtId="0" fontId="6" fillId="7" borderId="0" xfId="0" applyFont="1" applyFill="1" applyAlignment="1">
      <alignment horizontal="left" vertical="center"/>
    </xf>
    <xf numFmtId="0" fontId="6" fillId="7" borderId="0" xfId="0" applyFont="1" applyFill="1" applyAlignment="1">
      <alignment horizontal="right" vertical="center"/>
    </xf>
    <xf numFmtId="0" fontId="6" fillId="8" borderId="0" xfId="0" applyFont="1" applyFill="1" applyAlignment="1">
      <alignment horizontal="left" vertical="center"/>
    </xf>
    <xf numFmtId="0" fontId="6" fillId="8" borderId="0" xfId="0" applyFont="1" applyFill="1" applyBorder="1" applyAlignment="1">
      <alignment horizontal="right" vertical="center"/>
    </xf>
    <xf numFmtId="0" fontId="0" fillId="7" borderId="0" xfId="0" applyFont="1" applyFill="1" applyBorder="1">
      <alignment vertical="center"/>
    </xf>
    <xf numFmtId="0" fontId="0" fillId="9" borderId="0" xfId="0" applyFont="1" applyFill="1" applyBorder="1" applyAlignment="1">
      <alignment horizontal="left" vertical="center"/>
    </xf>
    <xf numFmtId="0" fontId="13" fillId="20" borderId="1" xfId="0" applyFont="1" applyFill="1" applyBorder="1" applyAlignment="1">
      <alignment horizontal="center" vertical="center"/>
    </xf>
    <xf numFmtId="0" fontId="0" fillId="20" borderId="0" xfId="0" applyFont="1" applyFill="1" applyAlignment="1">
      <alignment horizontal="left" vertical="center"/>
    </xf>
    <xf numFmtId="0" fontId="0" fillId="20" borderId="5" xfId="0" applyFont="1" applyFill="1" applyBorder="1">
      <alignment vertical="center"/>
    </xf>
    <xf numFmtId="0" fontId="13" fillId="20" borderId="0" xfId="0" applyFont="1" applyFill="1" applyAlignment="1">
      <alignment horizontal="center" vertical="center"/>
    </xf>
    <xf numFmtId="0" fontId="13" fillId="15" borderId="2" xfId="0" applyFont="1" applyFill="1" applyBorder="1" applyAlignment="1">
      <alignment horizontal="center" vertical="center"/>
    </xf>
    <xf numFmtId="0" fontId="0" fillId="15" borderId="2" xfId="0" applyFont="1" applyFill="1" applyBorder="1" applyAlignment="1">
      <alignment horizontal="left" vertical="center"/>
    </xf>
    <xf numFmtId="0" fontId="8" fillId="21" borderId="0" xfId="0" applyFont="1" applyFill="1" applyBorder="1" applyAlignment="1">
      <alignment vertical="center"/>
    </xf>
    <xf numFmtId="0" fontId="13" fillId="0" borderId="2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left" vertical="center"/>
    </xf>
    <xf numFmtId="0" fontId="13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left" vertical="center"/>
    </xf>
    <xf numFmtId="0" fontId="1" fillId="21" borderId="0" xfId="0" applyFont="1" applyFill="1" applyBorder="1" applyAlignment="1"/>
    <xf numFmtId="0" fontId="17" fillId="21" borderId="0" xfId="0" applyFont="1" applyFill="1">
      <alignment vertical="center"/>
    </xf>
    <xf numFmtId="0" fontId="18" fillId="21" borderId="0" xfId="0" applyFont="1" applyFill="1">
      <alignment vertical="center"/>
    </xf>
    <xf numFmtId="0" fontId="13" fillId="0" borderId="0" xfId="0" applyFont="1" applyFill="1" applyBorder="1" applyAlignment="1">
      <alignment horizontal="center" vertical="center"/>
    </xf>
    <xf numFmtId="0" fontId="4" fillId="21" borderId="0" xfId="0" applyFont="1" applyFill="1" applyBorder="1" applyAlignment="1"/>
    <xf numFmtId="0" fontId="19" fillId="21" borderId="0" xfId="0" applyFont="1" applyFill="1">
      <alignment vertical="center"/>
    </xf>
    <xf numFmtId="0" fontId="20" fillId="20" borderId="0" xfId="0" applyFont="1" applyFill="1">
      <alignment vertical="center"/>
    </xf>
    <xf numFmtId="0" fontId="0" fillId="0" borderId="0" xfId="0" applyFont="1" applyBorder="1" applyAlignment="1">
      <alignment horizontal="left" vertical="center"/>
    </xf>
    <xf numFmtId="0" fontId="4" fillId="21" borderId="0" xfId="0" applyFont="1" applyFill="1" applyBorder="1" applyAlignment="1">
      <alignment vertical="center"/>
    </xf>
    <xf numFmtId="0" fontId="21" fillId="21" borderId="0" xfId="0" applyFont="1" applyFill="1">
      <alignment vertical="center"/>
    </xf>
    <xf numFmtId="0" fontId="13" fillId="0" borderId="0" xfId="0" applyFont="1" applyAlignment="1">
      <alignment horizontal="center" vertical="center"/>
    </xf>
    <xf numFmtId="0" fontId="4" fillId="20" borderId="0" xfId="0" applyFont="1" applyFill="1" applyBorder="1" applyAlignment="1"/>
    <xf numFmtId="0" fontId="1" fillId="21" borderId="0" xfId="0" applyFont="1" applyFill="1" applyBorder="1" applyAlignment="1">
      <alignment vertical="center"/>
    </xf>
    <xf numFmtId="0" fontId="12" fillId="21" borderId="0" xfId="0" applyFont="1" applyFill="1" applyBorder="1" applyAlignment="1">
      <alignment vertical="center"/>
    </xf>
    <xf numFmtId="0" fontId="4" fillId="20" borderId="0" xfId="0" applyFont="1" applyFill="1" applyBorder="1" applyAlignment="1">
      <alignment vertical="center"/>
    </xf>
    <xf numFmtId="0" fontId="22" fillId="20" borderId="0" xfId="0" applyFont="1" applyFill="1" applyBorder="1">
      <alignment vertical="center"/>
    </xf>
    <xf numFmtId="0" fontId="22" fillId="21" borderId="0" xfId="0" applyFont="1" applyFill="1" applyBorder="1">
      <alignment vertical="center"/>
    </xf>
    <xf numFmtId="0" fontId="18" fillId="20" borderId="0" xfId="0" applyFont="1" applyFill="1">
      <alignment vertical="center"/>
    </xf>
    <xf numFmtId="0" fontId="8" fillId="20" borderId="0" xfId="0" applyFont="1" applyFill="1" applyBorder="1" applyAlignment="1">
      <alignment vertical="center"/>
    </xf>
    <xf numFmtId="0" fontId="0" fillId="20" borderId="0" xfId="0" applyFill="1">
      <alignment vertical="center"/>
    </xf>
    <xf numFmtId="0" fontId="13" fillId="0" borderId="0" xfId="0" applyFont="1" applyBorder="1" applyAlignment="1">
      <alignment horizontal="center" vertical="center"/>
    </xf>
    <xf numFmtId="0" fontId="8" fillId="22" borderId="0" xfId="0" applyFont="1" applyFill="1" applyBorder="1" applyAlignment="1">
      <alignment vertical="center"/>
    </xf>
    <xf numFmtId="0" fontId="6" fillId="7" borderId="0" xfId="0" applyFont="1" applyFill="1" applyAlignment="1">
      <alignment horizontal="center" vertical="center"/>
    </xf>
    <xf numFmtId="0" fontId="6" fillId="8" borderId="0" xfId="0" applyFont="1" applyFill="1" applyBorder="1" applyAlignment="1">
      <alignment horizontal="center" vertical="center"/>
    </xf>
    <xf numFmtId="0" fontId="6" fillId="8" borderId="0" xfId="0" applyFont="1" applyFill="1" applyBorder="1" applyAlignment="1">
      <alignment horizontal="left" vertical="center"/>
    </xf>
    <xf numFmtId="0" fontId="0" fillId="9" borderId="0" xfId="0" applyFont="1" applyFill="1" applyBorder="1" applyAlignment="1">
      <alignment horizontal="center" vertical="center"/>
    </xf>
    <xf numFmtId="0" fontId="0" fillId="9" borderId="0" xfId="0" applyFont="1" applyFill="1">
      <alignment vertical="center"/>
    </xf>
    <xf numFmtId="0" fontId="0" fillId="20" borderId="1" xfId="0" applyFont="1" applyFill="1" applyBorder="1" applyAlignment="1">
      <alignment horizontal="center" vertical="center"/>
    </xf>
    <xf numFmtId="0" fontId="0" fillId="2" borderId="1" xfId="0" applyFont="1" applyFill="1" applyBorder="1">
      <alignment vertical="center"/>
    </xf>
    <xf numFmtId="0" fontId="0" fillId="20" borderId="0" xfId="0" applyFont="1" applyFill="1" applyAlignment="1">
      <alignment horizontal="center" vertical="center"/>
    </xf>
    <xf numFmtId="0" fontId="0" fillId="15" borderId="2" xfId="0" applyFont="1" applyFill="1" applyBorder="1" applyAlignment="1">
      <alignment horizontal="center" vertical="center"/>
    </xf>
    <xf numFmtId="0" fontId="0" fillId="15" borderId="0" xfId="0" applyFont="1" applyFill="1">
      <alignment vertical="center"/>
    </xf>
    <xf numFmtId="0" fontId="0" fillId="15" borderId="2" xfId="0" applyFill="1" applyBorder="1" applyAlignment="1">
      <alignment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5" borderId="1" xfId="0" applyFont="1" applyFill="1" applyBorder="1">
      <alignment vertical="center"/>
    </xf>
    <xf numFmtId="0" fontId="0" fillId="0" borderId="0" xfId="0" applyFont="1" applyBorder="1" applyAlignment="1">
      <alignment horizontal="center" vertical="center"/>
    </xf>
    <xf numFmtId="0" fontId="6" fillId="23" borderId="0" xfId="0" applyFont="1" applyFill="1">
      <alignment vertical="center"/>
    </xf>
    <xf numFmtId="0" fontId="5" fillId="8" borderId="0" xfId="0" applyFont="1" applyFill="1" applyBorder="1">
      <alignment vertical="center"/>
    </xf>
    <xf numFmtId="0" fontId="0" fillId="23" borderId="0" xfId="0" applyFill="1">
      <alignment vertical="center"/>
    </xf>
    <xf numFmtId="0" fontId="1" fillId="9" borderId="0" xfId="0" applyFont="1" applyFill="1" applyBorder="1">
      <alignment vertical="center"/>
    </xf>
    <xf numFmtId="0" fontId="22" fillId="0" borderId="0" xfId="0" applyFont="1" applyFill="1" applyBorder="1">
      <alignment vertical="center"/>
    </xf>
    <xf numFmtId="0" fontId="0" fillId="0" borderId="1" xfId="0" applyBorder="1">
      <alignment vertical="center"/>
    </xf>
    <xf numFmtId="0" fontId="22" fillId="15" borderId="2" xfId="0" applyFont="1" applyFill="1" applyBorder="1">
      <alignment vertical="center"/>
    </xf>
    <xf numFmtId="0" fontId="0" fillId="15" borderId="0" xfId="0" applyFill="1">
      <alignment vertical="center"/>
    </xf>
    <xf numFmtId="0" fontId="0" fillId="0" borderId="2" xfId="0" applyBorder="1">
      <alignment vertical="center"/>
    </xf>
    <xf numFmtId="0" fontId="22" fillId="0" borderId="2" xfId="0" applyFont="1" applyFill="1" applyBorder="1">
      <alignment vertical="center"/>
    </xf>
    <xf numFmtId="0" fontId="0" fillId="0" borderId="0" xfId="0" applyFill="1" applyBorder="1">
      <alignment vertical="center"/>
    </xf>
    <xf numFmtId="0" fontId="0" fillId="0" borderId="0" xfId="0" applyBorder="1">
      <alignment vertical="center"/>
    </xf>
    <xf numFmtId="0" fontId="22" fillId="24" borderId="0" xfId="0" applyFont="1" applyFill="1" applyBorder="1">
      <alignment vertical="center"/>
    </xf>
    <xf numFmtId="0" fontId="0" fillId="22" borderId="0" xfId="0" applyFill="1">
      <alignment vertical="center"/>
    </xf>
    <xf numFmtId="0" fontId="13" fillId="0" borderId="0" xfId="0" applyFont="1" applyFill="1">
      <alignment vertical="center"/>
    </xf>
    <xf numFmtId="0" fontId="13" fillId="0" borderId="0" xfId="0" applyFont="1" applyFill="1" applyBorder="1">
      <alignment vertical="center"/>
    </xf>
    <xf numFmtId="0" fontId="0" fillId="19" borderId="0" xfId="0" applyFill="1">
      <alignment vertical="center"/>
    </xf>
    <xf numFmtId="0" fontId="23" fillId="19" borderId="0" xfId="0" applyFont="1" applyFill="1" applyBorder="1" applyAlignment="1">
      <alignment vertical="center"/>
    </xf>
    <xf numFmtId="0" fontId="3" fillId="19" borderId="0" xfId="0" applyFont="1" applyFill="1">
      <alignment vertical="center"/>
    </xf>
    <xf numFmtId="0" fontId="0" fillId="19" borderId="0" xfId="0" applyFont="1" applyFill="1" applyAlignment="1">
      <alignment horizontal="right" vertical="center"/>
    </xf>
    <xf numFmtId="0" fontId="1" fillId="19" borderId="0" xfId="0" applyFont="1" applyFill="1">
      <alignment vertical="center"/>
    </xf>
    <xf numFmtId="0" fontId="13" fillId="0" borderId="0" xfId="0" applyFont="1">
      <alignment vertical="center"/>
    </xf>
    <xf numFmtId="0" fontId="8" fillId="21" borderId="0" xfId="0" applyFont="1" applyFill="1" applyAlignment="1">
      <alignment vertical="center"/>
    </xf>
    <xf numFmtId="0" fontId="0" fillId="0" borderId="0" xfId="0" applyFont="1" applyFill="1" applyBorder="1" applyAlignment="1">
      <alignment horizontal="left" vertical="center"/>
    </xf>
    <xf numFmtId="0" fontId="0" fillId="19" borderId="0" xfId="0" applyFill="1" applyAlignment="1">
      <alignment horizontal="center" vertical="center"/>
    </xf>
    <xf numFmtId="0" fontId="1" fillId="19" borderId="0" xfId="0" applyFont="1" applyFill="1" applyAlignment="1">
      <alignment horizontal="left" vertical="center"/>
    </xf>
    <xf numFmtId="0" fontId="0" fillId="19" borderId="0" xfId="0" applyFont="1" applyFill="1" applyAlignment="1">
      <alignment horizontal="left" vertical="center"/>
    </xf>
  </cellXfs>
  <cellStyles count="12">
    <cellStyle name="常规" xfId="0" builtinId="0"/>
    <cellStyle name="常规 12 2 3" xfId="2"/>
    <cellStyle name="常规 18" xfId="5"/>
    <cellStyle name="常规 2" xfId="6"/>
    <cellStyle name="常规 2 14" xfId="7"/>
    <cellStyle name="常规 2 2 3 7 2" xfId="1"/>
    <cellStyle name="常规 20 5 2" xfId="8"/>
    <cellStyle name="常规 3" xfId="9"/>
    <cellStyle name="常规 4 7" xfId="3"/>
    <cellStyle name="超链接 2 3" xfId="4"/>
    <cellStyle name="解释性文本 2" xfId="10"/>
    <cellStyle name="已访问的超链接 2 4" xfId="11"/>
  </cellStyles>
  <dxfs count="0"/>
  <tableStyles count="0" defaultTableStyle="TableStyleMedium2" defaultPivotStyle="PivotStyleMedium4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xtra/&#31574;&#21010;/&#25968;&#20540;&#25991;&#26723;/&#29616;&#20195;&#19977;&#22269;&#25112;&#26007;&#25968;&#2054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属性计算规则"/>
      <sheetName val="战斗基础属性定义"/>
      <sheetName val="战斗结算流程"/>
      <sheetName val="武将养成相关"/>
      <sheetName val="装备养成相关"/>
      <sheetName val="宝石养成相关"/>
      <sheetName val="宝物养成相关"/>
      <sheetName val="魂珠养成相关"/>
      <sheetName val="神器养成相关"/>
      <sheetName val="怪物属性"/>
    </sheetNames>
    <sheetDataSet>
      <sheetData sheetId="0"/>
      <sheetData sheetId="1"/>
      <sheetData sheetId="2"/>
      <sheetData sheetId="3">
        <row r="4">
          <cell r="D4">
            <v>500</v>
          </cell>
        </row>
        <row r="9">
          <cell r="D9">
            <v>100</v>
          </cell>
        </row>
        <row r="24">
          <cell r="H24">
            <v>4</v>
          </cell>
          <cell r="I24" t="str">
            <v>紫</v>
          </cell>
          <cell r="J24">
            <v>0.4</v>
          </cell>
          <cell r="K24">
            <v>0.6</v>
          </cell>
        </row>
        <row r="25">
          <cell r="H25">
            <v>6</v>
          </cell>
          <cell r="I25" t="str">
            <v>橙</v>
          </cell>
          <cell r="J25">
            <v>0.7</v>
          </cell>
          <cell r="K25">
            <v>0.8</v>
          </cell>
        </row>
        <row r="26">
          <cell r="H26">
            <v>7</v>
          </cell>
          <cell r="I26" t="str">
            <v>红</v>
          </cell>
          <cell r="J26">
            <v>1</v>
          </cell>
          <cell r="K26">
            <v>1</v>
          </cell>
        </row>
        <row r="27">
          <cell r="H27">
            <v>10</v>
          </cell>
          <cell r="I27" t="str">
            <v>金</v>
          </cell>
          <cell r="J27">
            <v>1.25</v>
          </cell>
          <cell r="K27">
            <v>1.2</v>
          </cell>
        </row>
        <row r="33">
          <cell r="H33">
            <v>1</v>
          </cell>
          <cell r="I33">
            <v>0.8</v>
          </cell>
          <cell r="J33">
            <v>1.4</v>
          </cell>
          <cell r="K33">
            <v>1.1000000000000001</v>
          </cell>
          <cell r="L33">
            <v>1.3</v>
          </cell>
          <cell r="M33">
            <v>0.8</v>
          </cell>
        </row>
        <row r="34">
          <cell r="H34">
            <v>2</v>
          </cell>
          <cell r="I34">
            <v>1.2</v>
          </cell>
          <cell r="J34">
            <v>0.75</v>
          </cell>
          <cell r="K34">
            <v>0.9</v>
          </cell>
          <cell r="L34">
            <v>0.8</v>
          </cell>
          <cell r="M34">
            <v>1.1000000000000001</v>
          </cell>
        </row>
        <row r="35">
          <cell r="H35">
            <v>3</v>
          </cell>
          <cell r="I35">
            <v>0.95</v>
          </cell>
          <cell r="J35">
            <v>0.7</v>
          </cell>
          <cell r="K35">
            <v>0.9</v>
          </cell>
          <cell r="L35">
            <v>1.2</v>
          </cell>
          <cell r="M35">
            <v>0.9</v>
          </cell>
        </row>
        <row r="36">
          <cell r="H36">
            <v>4</v>
          </cell>
          <cell r="I36">
            <v>1.1499999999999999</v>
          </cell>
          <cell r="J36">
            <v>1</v>
          </cell>
          <cell r="K36">
            <v>0.8</v>
          </cell>
          <cell r="L36">
            <v>0.9</v>
          </cell>
          <cell r="M36">
            <v>0.9</v>
          </cell>
        </row>
      </sheetData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Q107"/>
  <sheetViews>
    <sheetView tabSelected="1" workbookViewId="0">
      <pane ySplit="4" topLeftCell="A5" activePane="bottomLeft" state="frozen"/>
      <selection pane="bottomLeft" activeCell="B2" sqref="B2"/>
    </sheetView>
  </sheetViews>
  <sheetFormatPr defaultColWidth="9" defaultRowHeight="14"/>
  <cols>
    <col min="1" max="1" width="6.90625" style="2" customWidth="1"/>
    <col min="2" max="2" width="8" style="2" customWidth="1"/>
    <col min="3" max="3" width="3" style="2" customWidth="1"/>
    <col min="4" max="4" width="14" style="2" customWidth="1"/>
    <col min="5" max="5" width="8.90625" style="2" customWidth="1"/>
    <col min="6" max="6" width="5.7265625" style="2" hidden="1" customWidth="1"/>
    <col min="7" max="7" width="26.7265625" style="2" customWidth="1"/>
    <col min="8" max="8" width="19.7265625" style="2" hidden="1" customWidth="1"/>
    <col min="9" max="9" width="86.08984375" style="2" customWidth="1"/>
    <col min="10" max="10" width="9.6328125" style="2" hidden="1" customWidth="1"/>
    <col min="11" max="11" width="7.453125" style="2" hidden="1" customWidth="1"/>
    <col min="12" max="12" width="15.36328125" style="143" customWidth="1"/>
    <col min="13" max="13" width="14.08984375" style="2" hidden="1" customWidth="1"/>
    <col min="14" max="14" width="14.453125" style="144" customWidth="1"/>
    <col min="15" max="15" width="4.08984375" style="2" customWidth="1"/>
    <col min="16" max="16" width="11.90625" style="2" customWidth="1"/>
    <col min="17" max="17" width="13.6328125" style="145" customWidth="1"/>
    <col min="18" max="18" width="4.7265625" style="2" hidden="1" customWidth="1"/>
    <col min="19" max="19" width="25.453125" style="143" customWidth="1"/>
    <col min="20" max="20" width="54.7265625" style="143" customWidth="1"/>
    <col min="21" max="21" width="81.26953125" style="143" customWidth="1"/>
    <col min="22" max="22" width="49" style="143" hidden="1" customWidth="1"/>
    <col min="23" max="33" width="10.6328125" style="2" hidden="1" customWidth="1"/>
    <col min="34" max="34" width="9" style="2" hidden="1" customWidth="1"/>
    <col min="35" max="35" width="9" customWidth="1"/>
    <col min="36" max="36" width="16.90625" customWidth="1"/>
    <col min="39" max="16384" width="9" style="2"/>
  </cols>
  <sheetData>
    <row r="1" spans="1:43" s="137" customFormat="1" ht="24" customHeight="1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8" t="s">
        <v>9</v>
      </c>
      <c r="K1" s="16" t="s">
        <v>10</v>
      </c>
      <c r="L1" s="169" t="s">
        <v>11</v>
      </c>
      <c r="M1" s="16" t="s">
        <v>12</v>
      </c>
      <c r="N1" s="170" t="s">
        <v>13</v>
      </c>
      <c r="O1" s="16" t="s">
        <v>14</v>
      </c>
      <c r="P1" s="16" t="s">
        <v>15</v>
      </c>
      <c r="Q1" s="208" t="s">
        <v>16</v>
      </c>
      <c r="R1" s="16" t="s">
        <v>17</v>
      </c>
      <c r="S1" s="169" t="s">
        <v>18</v>
      </c>
      <c r="T1" s="16" t="s">
        <v>19</v>
      </c>
      <c r="U1" s="16" t="s">
        <v>20</v>
      </c>
      <c r="V1" s="16" t="s">
        <v>21</v>
      </c>
      <c r="W1" s="16" t="s">
        <v>22</v>
      </c>
      <c r="X1" s="16" t="s">
        <v>23</v>
      </c>
      <c r="Y1" s="16" t="s">
        <v>24</v>
      </c>
      <c r="Z1" s="16" t="s">
        <v>25</v>
      </c>
      <c r="AA1" s="16" t="s">
        <v>26</v>
      </c>
      <c r="AB1" s="16" t="s">
        <v>27</v>
      </c>
      <c r="AC1" s="16" t="s">
        <v>28</v>
      </c>
      <c r="AD1" s="16" t="s">
        <v>29</v>
      </c>
      <c r="AE1" s="16" t="s">
        <v>30</v>
      </c>
      <c r="AF1" s="16" t="s">
        <v>31</v>
      </c>
      <c r="AG1" s="16" t="s">
        <v>32</v>
      </c>
      <c r="AH1" s="16" t="s">
        <v>33</v>
      </c>
      <c r="AI1" s="104" t="s">
        <v>34</v>
      </c>
      <c r="AJ1" s="16" t="s">
        <v>15</v>
      </c>
      <c r="AK1" s="16" t="s">
        <v>35</v>
      </c>
      <c r="AL1" s="15" t="s">
        <v>36</v>
      </c>
    </row>
    <row r="2" spans="1:43" s="138" customFormat="1">
      <c r="A2" s="46" t="s">
        <v>37</v>
      </c>
      <c r="B2" s="46" t="s">
        <v>1154</v>
      </c>
      <c r="C2" s="46"/>
      <c r="D2" s="46" t="s">
        <v>38</v>
      </c>
      <c r="E2" s="46" t="s">
        <v>39</v>
      </c>
      <c r="F2" s="24" t="s">
        <v>40</v>
      </c>
      <c r="G2" s="46" t="s">
        <v>41</v>
      </c>
      <c r="H2" s="46" t="s">
        <v>42</v>
      </c>
      <c r="I2" s="46" t="s">
        <v>43</v>
      </c>
      <c r="J2" s="168" t="s">
        <v>44</v>
      </c>
      <c r="K2" s="24" t="s">
        <v>45</v>
      </c>
      <c r="L2" s="171" t="s">
        <v>46</v>
      </c>
      <c r="M2" s="46" t="s">
        <v>47</v>
      </c>
      <c r="N2" s="172" t="s">
        <v>48</v>
      </c>
      <c r="O2" s="46" t="s">
        <v>49</v>
      </c>
      <c r="P2" s="46" t="s">
        <v>50</v>
      </c>
      <c r="Q2" s="209" t="s">
        <v>51</v>
      </c>
      <c r="R2" s="46" t="s">
        <v>52</v>
      </c>
      <c r="S2" s="210" t="s">
        <v>53</v>
      </c>
      <c r="T2" s="46" t="s">
        <v>54</v>
      </c>
      <c r="U2" s="46" t="s">
        <v>55</v>
      </c>
      <c r="V2" s="46" t="s">
        <v>56</v>
      </c>
      <c r="W2" s="46" t="s">
        <v>57</v>
      </c>
      <c r="X2" s="46" t="s">
        <v>58</v>
      </c>
      <c r="Y2" s="46" t="s">
        <v>59</v>
      </c>
      <c r="Z2" s="46" t="s">
        <v>60</v>
      </c>
      <c r="AA2" s="46" t="s">
        <v>61</v>
      </c>
      <c r="AB2" s="46" t="s">
        <v>62</v>
      </c>
      <c r="AC2" s="46" t="s">
        <v>63</v>
      </c>
      <c r="AD2" s="46" t="s">
        <v>64</v>
      </c>
      <c r="AE2" s="46" t="s">
        <v>65</v>
      </c>
      <c r="AF2" s="46" t="s">
        <v>66</v>
      </c>
      <c r="AG2" s="46" t="s">
        <v>67</v>
      </c>
      <c r="AH2" s="46" t="s">
        <v>68</v>
      </c>
      <c r="AI2" s="66" t="s">
        <v>69</v>
      </c>
      <c r="AJ2" s="24" t="s">
        <v>70</v>
      </c>
      <c r="AK2" s="224" t="s">
        <v>71</v>
      </c>
      <c r="AL2" s="225" t="s">
        <v>72</v>
      </c>
      <c r="AM2" s="137"/>
      <c r="AN2" s="137"/>
    </row>
    <row r="3" spans="1:43" s="138" customFormat="1">
      <c r="A3" s="46" t="s">
        <v>73</v>
      </c>
      <c r="B3" s="46" t="s">
        <v>74</v>
      </c>
      <c r="C3" s="46"/>
      <c r="D3" s="46" t="s">
        <v>75</v>
      </c>
      <c r="E3" s="46" t="s">
        <v>74</v>
      </c>
      <c r="F3" s="24" t="s">
        <v>74</v>
      </c>
      <c r="G3" s="46" t="s">
        <v>75</v>
      </c>
      <c r="H3" s="24" t="s">
        <v>75</v>
      </c>
      <c r="I3" s="46" t="s">
        <v>75</v>
      </c>
      <c r="J3" s="168" t="s">
        <v>76</v>
      </c>
      <c r="K3" s="24" t="s">
        <v>74</v>
      </c>
      <c r="L3" s="171" t="s">
        <v>75</v>
      </c>
      <c r="M3" s="46" t="s">
        <v>75</v>
      </c>
      <c r="N3" s="172" t="s">
        <v>74</v>
      </c>
      <c r="O3" s="46" t="s">
        <v>77</v>
      </c>
      <c r="P3" s="46" t="s">
        <v>74</v>
      </c>
      <c r="Q3" s="209" t="s">
        <v>74</v>
      </c>
      <c r="R3" s="46" t="s">
        <v>74</v>
      </c>
      <c r="S3" s="210" t="s">
        <v>76</v>
      </c>
      <c r="T3" s="46" t="s">
        <v>76</v>
      </c>
      <c r="U3" s="46" t="s">
        <v>76</v>
      </c>
      <c r="V3" s="46" t="s">
        <v>76</v>
      </c>
      <c r="W3" s="46" t="s">
        <v>77</v>
      </c>
      <c r="X3" s="46" t="s">
        <v>78</v>
      </c>
      <c r="Y3" s="46" t="s">
        <v>78</v>
      </c>
      <c r="Z3" s="46" t="s">
        <v>79</v>
      </c>
      <c r="AA3" s="46" t="s">
        <v>79</v>
      </c>
      <c r="AB3" s="46" t="s">
        <v>79</v>
      </c>
      <c r="AC3" s="46" t="s">
        <v>77</v>
      </c>
      <c r="AD3" s="46" t="s">
        <v>77</v>
      </c>
      <c r="AE3" s="46" t="s">
        <v>77</v>
      </c>
      <c r="AF3" s="46" t="s">
        <v>77</v>
      </c>
      <c r="AG3" s="46" t="s">
        <v>77</v>
      </c>
      <c r="AH3" s="46" t="s">
        <v>74</v>
      </c>
      <c r="AI3" s="66" t="s">
        <v>74</v>
      </c>
      <c r="AJ3" s="24" t="s">
        <v>75</v>
      </c>
      <c r="AK3" s="224" t="s">
        <v>74</v>
      </c>
      <c r="AL3" s="225" t="s">
        <v>74</v>
      </c>
      <c r="AM3" s="137"/>
      <c r="AN3" s="137"/>
    </row>
    <row r="4" spans="1:43" s="138" customFormat="1">
      <c r="A4" s="146"/>
      <c r="B4" s="146"/>
      <c r="C4" s="146"/>
      <c r="D4" s="146"/>
      <c r="E4" s="147"/>
      <c r="F4" s="146"/>
      <c r="G4" s="146"/>
      <c r="H4" s="146"/>
      <c r="I4" s="146"/>
      <c r="J4" s="173"/>
      <c r="K4" s="146"/>
      <c r="L4" s="174"/>
      <c r="M4" s="146"/>
      <c r="N4" s="146" t="s">
        <v>80</v>
      </c>
      <c r="O4" s="146"/>
      <c r="P4" s="146"/>
      <c r="Q4" s="211"/>
      <c r="R4" s="212"/>
      <c r="S4" s="174"/>
      <c r="T4" s="146"/>
      <c r="U4" s="146"/>
      <c r="V4" s="146"/>
      <c r="W4" s="146"/>
      <c r="X4" s="146"/>
      <c r="Y4" s="146"/>
      <c r="Z4" s="146"/>
      <c r="AA4" s="146"/>
      <c r="AB4" s="146"/>
      <c r="AC4" s="146"/>
      <c r="AD4" s="146"/>
      <c r="AE4" s="146"/>
      <c r="AF4" s="146"/>
      <c r="AG4" s="146"/>
      <c r="AH4" s="146"/>
      <c r="AI4" s="147"/>
      <c r="AJ4" s="147"/>
      <c r="AK4" s="226"/>
      <c r="AL4" s="227"/>
      <c r="AM4" s="2"/>
      <c r="AN4" s="2"/>
    </row>
    <row r="5" spans="1:43" s="137" customFormat="1">
      <c r="A5" s="148" t="s">
        <v>81</v>
      </c>
      <c r="B5" s="148">
        <v>671000</v>
      </c>
      <c r="C5" s="148"/>
      <c r="D5" s="149" t="s">
        <v>82</v>
      </c>
      <c r="E5" s="150">
        <v>7</v>
      </c>
      <c r="F5" s="142"/>
      <c r="G5" s="151" t="s">
        <v>83</v>
      </c>
      <c r="H5" s="142"/>
      <c r="I5" s="148" t="s">
        <v>84</v>
      </c>
      <c r="J5" s="175" t="s">
        <v>85</v>
      </c>
      <c r="K5" s="142"/>
      <c r="L5" s="176" t="s">
        <v>86</v>
      </c>
      <c r="M5" s="148"/>
      <c r="N5" s="148">
        <v>990000</v>
      </c>
      <c r="O5" s="177"/>
      <c r="P5" s="148">
        <v>2</v>
      </c>
      <c r="Q5" s="213">
        <v>2</v>
      </c>
      <c r="R5" s="148"/>
      <c r="S5" s="214" t="s">
        <v>87</v>
      </c>
      <c r="T5" s="214" t="s">
        <v>88</v>
      </c>
      <c r="U5" s="214" t="s">
        <v>89</v>
      </c>
      <c r="V5" s="148"/>
      <c r="W5" s="148"/>
      <c r="X5" s="148"/>
      <c r="Y5" s="148"/>
      <c r="Z5" s="148"/>
      <c r="AA5" s="148"/>
      <c r="AB5" s="148"/>
      <c r="AC5" s="148"/>
      <c r="AD5" s="148"/>
      <c r="AE5" s="148"/>
      <c r="AF5" s="148"/>
      <c r="AG5" s="148"/>
      <c r="AH5" s="148"/>
      <c r="AI5" s="228">
        <v>2</v>
      </c>
      <c r="AJ5" s="139" t="s">
        <v>90</v>
      </c>
      <c r="AK5">
        <v>4</v>
      </c>
      <c r="AL5" s="229">
        <v>0</v>
      </c>
      <c r="AM5" s="142"/>
      <c r="AN5" s="140" t="e">
        <v>#N/A</v>
      </c>
    </row>
    <row r="6" spans="1:43" s="137" customFormat="1">
      <c r="A6" s="142" t="s">
        <v>91</v>
      </c>
      <c r="B6" s="142">
        <v>699000</v>
      </c>
      <c r="C6" s="142"/>
      <c r="D6" s="152" t="s">
        <v>92</v>
      </c>
      <c r="E6" s="153">
        <v>7</v>
      </c>
      <c r="F6" s="142"/>
      <c r="G6" s="2" t="s">
        <v>93</v>
      </c>
      <c r="H6" s="142"/>
      <c r="I6" s="142" t="s">
        <v>84</v>
      </c>
      <c r="J6" s="178" t="s">
        <v>85</v>
      </c>
      <c r="K6" s="142"/>
      <c r="L6" s="143" t="s">
        <v>94</v>
      </c>
      <c r="M6" s="142"/>
      <c r="N6" s="2">
        <v>690000</v>
      </c>
      <c r="O6" s="142"/>
      <c r="P6" s="142">
        <v>2</v>
      </c>
      <c r="Q6" s="215">
        <v>2</v>
      </c>
      <c r="R6" s="142"/>
      <c r="S6" s="2" t="s">
        <v>95</v>
      </c>
      <c r="T6" s="2" t="s">
        <v>96</v>
      </c>
      <c r="U6" s="141" t="s">
        <v>97</v>
      </c>
      <c r="V6" s="142"/>
      <c r="W6" s="142"/>
      <c r="X6" s="142"/>
      <c r="Y6" s="142"/>
      <c r="Z6" s="142"/>
      <c r="AA6" s="142"/>
      <c r="AB6" s="142"/>
      <c r="AC6" s="142"/>
      <c r="AD6" s="142"/>
      <c r="AE6" s="142"/>
      <c r="AF6" s="142"/>
      <c r="AG6" s="142"/>
      <c r="AH6" s="142"/>
      <c r="AI6" s="228">
        <v>2</v>
      </c>
      <c r="AJ6" s="139" t="s">
        <v>90</v>
      </c>
      <c r="AK6">
        <v>4</v>
      </c>
      <c r="AL6">
        <v>0</v>
      </c>
      <c r="AM6" s="142"/>
      <c r="AN6" s="140" t="e">
        <v>#N/A</v>
      </c>
    </row>
    <row r="7" spans="1:43">
      <c r="A7" s="96" t="s">
        <v>81</v>
      </c>
      <c r="B7" s="96">
        <v>900007</v>
      </c>
      <c r="C7" s="154"/>
      <c r="D7" s="155" t="s">
        <v>98</v>
      </c>
      <c r="E7" s="156">
        <v>7</v>
      </c>
      <c r="F7" s="96"/>
      <c r="G7" s="155" t="s">
        <v>99</v>
      </c>
      <c r="H7" s="96" t="s">
        <v>100</v>
      </c>
      <c r="I7" s="96" t="s">
        <v>101</v>
      </c>
      <c r="J7" s="179" t="s">
        <v>102</v>
      </c>
      <c r="K7" s="96"/>
      <c r="L7" s="180" t="s">
        <v>103</v>
      </c>
      <c r="M7" s="96"/>
      <c r="N7" s="96">
        <v>400010</v>
      </c>
      <c r="O7" s="96"/>
      <c r="P7" s="161">
        <v>1</v>
      </c>
      <c r="Q7" s="216">
        <v>2</v>
      </c>
      <c r="R7" s="217"/>
      <c r="S7" s="96" t="s">
        <v>104</v>
      </c>
      <c r="T7" s="218" t="s">
        <v>105</v>
      </c>
      <c r="U7" s="218" t="s">
        <v>89</v>
      </c>
      <c r="V7" s="96"/>
      <c r="W7" s="96"/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230">
        <v>4</v>
      </c>
      <c r="AJ7" s="139" t="s">
        <v>90</v>
      </c>
      <c r="AK7" s="231">
        <v>4</v>
      </c>
      <c r="AL7" s="232">
        <v>0</v>
      </c>
      <c r="AM7" s="217"/>
      <c r="AN7" s="140" t="e">
        <v>#N/A</v>
      </c>
    </row>
    <row r="8" spans="1:43" s="139" customFormat="1">
      <c r="A8" s="157" t="s">
        <v>81</v>
      </c>
      <c r="B8" s="157">
        <v>711000</v>
      </c>
      <c r="C8" s="157"/>
      <c r="D8" s="158" t="s">
        <v>106</v>
      </c>
      <c r="E8" s="159">
        <v>7</v>
      </c>
      <c r="F8" s="157"/>
      <c r="G8" s="157" t="s">
        <v>107</v>
      </c>
      <c r="H8" s="157" t="s">
        <v>108</v>
      </c>
      <c r="I8" s="181" t="s">
        <v>109</v>
      </c>
      <c r="J8" s="182" t="s">
        <v>102</v>
      </c>
      <c r="K8" s="157"/>
      <c r="L8" s="183" t="s">
        <v>110</v>
      </c>
      <c r="M8" s="157"/>
      <c r="N8" s="157">
        <v>710000</v>
      </c>
      <c r="O8" s="157"/>
      <c r="P8" s="161">
        <v>3</v>
      </c>
      <c r="Q8" s="219">
        <v>4</v>
      </c>
      <c r="R8" s="140"/>
      <c r="S8" s="53" t="s">
        <v>111</v>
      </c>
      <c r="T8" s="53" t="str">
        <f>VLOOKUP(N8,'unit|武将表'!H:AO,30,FALSE)</f>
        <v>[[71001,71010],[70001,71020]]</v>
      </c>
      <c r="U8" s="53" t="str">
        <f>VLOOKUP(N8,'unit|武将表'!H:AO,34,FALSE)</f>
        <v>[[500],[500,71040],[500,71030,71040]]</v>
      </c>
      <c r="V8" s="157"/>
      <c r="W8" s="157"/>
      <c r="X8" s="157"/>
      <c r="Y8" s="157"/>
      <c r="Z8" s="157"/>
      <c r="AA8" s="157"/>
      <c r="AB8" s="157"/>
      <c r="AC8" s="157"/>
      <c r="AD8" s="157"/>
      <c r="AE8" s="157"/>
      <c r="AF8" s="157"/>
      <c r="AG8" s="157"/>
      <c r="AH8" s="157"/>
      <c r="AI8" s="233">
        <v>3</v>
      </c>
      <c r="AJ8" s="139" t="s">
        <v>112</v>
      </c>
      <c r="AK8" s="139">
        <v>1</v>
      </c>
      <c r="AL8" s="3">
        <v>1</v>
      </c>
      <c r="AM8" s="140"/>
      <c r="AN8" s="140" t="s">
        <v>113</v>
      </c>
      <c r="AP8" s="237" t="s">
        <v>112</v>
      </c>
      <c r="AQ8" s="237">
        <v>1</v>
      </c>
    </row>
    <row r="9" spans="1:43" s="139" customFormat="1">
      <c r="A9" s="157" t="s">
        <v>81</v>
      </c>
      <c r="B9" s="157">
        <v>301010</v>
      </c>
      <c r="C9" s="157"/>
      <c r="D9" s="158" t="s">
        <v>113</v>
      </c>
      <c r="E9" s="159">
        <v>7</v>
      </c>
      <c r="F9" s="157"/>
      <c r="G9" s="157" t="s">
        <v>114</v>
      </c>
      <c r="H9" s="157" t="s">
        <v>108</v>
      </c>
      <c r="I9" s="181" t="s">
        <v>115</v>
      </c>
      <c r="J9" s="182" t="s">
        <v>102</v>
      </c>
      <c r="K9" s="157"/>
      <c r="L9" s="183" t="s">
        <v>116</v>
      </c>
      <c r="M9" s="157"/>
      <c r="N9" s="157">
        <v>300010</v>
      </c>
      <c r="O9" s="157"/>
      <c r="P9" s="161">
        <v>1</v>
      </c>
      <c r="Q9" s="219">
        <v>4</v>
      </c>
      <c r="R9" s="140"/>
      <c r="S9" s="53" t="s">
        <v>117</v>
      </c>
      <c r="T9" s="53" t="str">
        <f>VLOOKUP(N9,'unit|武将表'!H:AO,30,FALSE)</f>
        <v>[[30101,30110],[30171,30110],[30171,30122]]</v>
      </c>
      <c r="U9" s="53" t="str">
        <f>VLOOKUP(N9,'unit|武将表'!H:AO,34,FALSE)</f>
        <v>[[500],[500,30123],[30140,30123,500]]</v>
      </c>
      <c r="V9" s="157"/>
      <c r="W9" s="157"/>
      <c r="X9" s="157"/>
      <c r="Y9" s="157"/>
      <c r="Z9" s="157"/>
      <c r="AA9" s="157"/>
      <c r="AB9" s="157"/>
      <c r="AC9" s="157"/>
      <c r="AD9" s="157"/>
      <c r="AE9" s="157"/>
      <c r="AF9" s="157"/>
      <c r="AG9" s="157"/>
      <c r="AH9" s="157"/>
      <c r="AI9" s="233">
        <v>2</v>
      </c>
      <c r="AJ9" s="139" t="s">
        <v>118</v>
      </c>
      <c r="AK9" s="139">
        <v>2</v>
      </c>
      <c r="AL9" s="3">
        <v>1</v>
      </c>
      <c r="AM9" s="140"/>
      <c r="AN9" s="140" t="s">
        <v>113</v>
      </c>
      <c r="AP9" s="237" t="s">
        <v>118</v>
      </c>
      <c r="AQ9" s="237">
        <v>2</v>
      </c>
    </row>
    <row r="10" spans="1:43" s="140" customFormat="1">
      <c r="A10" s="140" t="s">
        <v>81</v>
      </c>
      <c r="B10" s="140">
        <v>301300</v>
      </c>
      <c r="D10" s="158" t="s">
        <v>119</v>
      </c>
      <c r="E10" s="159">
        <v>7</v>
      </c>
      <c r="G10" s="140" t="s">
        <v>120</v>
      </c>
      <c r="I10" s="181" t="s">
        <v>121</v>
      </c>
      <c r="J10" s="184" t="s">
        <v>85</v>
      </c>
      <c r="L10" s="185" t="s">
        <v>122</v>
      </c>
      <c r="N10" s="140">
        <v>300300</v>
      </c>
      <c r="P10" s="161">
        <v>3</v>
      </c>
      <c r="Q10" s="220">
        <v>4</v>
      </c>
      <c r="S10" s="50" t="s">
        <v>123</v>
      </c>
      <c r="T10" s="53" t="str">
        <f>VLOOKUP(N10,'unit|武将表'!H:AO,30,FALSE)</f>
        <v>[[33001,33010],[33021,33010],[33021,33040]]</v>
      </c>
      <c r="U10" s="53" t="str">
        <f>VLOOKUP(N10,'unit|武将表'!H:AO,34,FALSE)</f>
        <v>[[500],[500,33031],[500,33031,33060]]</v>
      </c>
      <c r="AI10" s="228">
        <v>2</v>
      </c>
      <c r="AJ10" s="139" t="s">
        <v>124</v>
      </c>
      <c r="AK10" s="139">
        <v>3</v>
      </c>
      <c r="AL10" s="3">
        <v>1</v>
      </c>
      <c r="AN10" s="140" t="s">
        <v>119</v>
      </c>
      <c r="AP10" s="237" t="s">
        <v>124</v>
      </c>
      <c r="AQ10" s="237">
        <v>3</v>
      </c>
    </row>
    <row r="11" spans="1:43" s="140" customFormat="1">
      <c r="A11" s="140" t="s">
        <v>81</v>
      </c>
      <c r="B11" s="140">
        <v>401010</v>
      </c>
      <c r="C11" s="160"/>
      <c r="D11" s="158" t="s">
        <v>125</v>
      </c>
      <c r="E11" s="159">
        <v>7</v>
      </c>
      <c r="G11" s="140" t="s">
        <v>99</v>
      </c>
      <c r="H11" s="140" t="s">
        <v>100</v>
      </c>
      <c r="I11" s="186" t="s">
        <v>126</v>
      </c>
      <c r="J11" s="184" t="s">
        <v>102</v>
      </c>
      <c r="L11" s="185" t="s">
        <v>103</v>
      </c>
      <c r="N11" s="140">
        <v>400010</v>
      </c>
      <c r="P11" s="161">
        <v>4</v>
      </c>
      <c r="Q11" s="220">
        <v>1</v>
      </c>
      <c r="S11" s="50" t="s">
        <v>104</v>
      </c>
      <c r="T11" s="53" t="str">
        <f>VLOOKUP(N11,'unit|武将表'!H:AO,30,FALSE)</f>
        <v>[[40101,40110],[40114,40110],[40114,40150]]</v>
      </c>
      <c r="U11" s="53" t="str">
        <f>VLOOKUP(N11,'unit|武将表'!H:AO,34,FALSE)</f>
        <v>[[500],[40115,500],[40115,40140,500]]</v>
      </c>
      <c r="AI11" s="228">
        <v>4</v>
      </c>
      <c r="AJ11" s="139" t="s">
        <v>90</v>
      </c>
      <c r="AK11" s="139">
        <v>4</v>
      </c>
      <c r="AL11" s="3">
        <v>0</v>
      </c>
      <c r="AN11" s="140" t="s">
        <v>125</v>
      </c>
      <c r="AP11" s="237" t="s">
        <v>90</v>
      </c>
      <c r="AQ11" s="237">
        <v>4</v>
      </c>
    </row>
    <row r="12" spans="1:43" s="140" customFormat="1">
      <c r="A12" s="140" t="s">
        <v>81</v>
      </c>
      <c r="B12" s="140">
        <v>691000</v>
      </c>
      <c r="D12" s="158" t="s">
        <v>127</v>
      </c>
      <c r="E12" s="159">
        <v>7</v>
      </c>
      <c r="G12" s="140" t="s">
        <v>93</v>
      </c>
      <c r="I12" s="187" t="s">
        <v>128</v>
      </c>
      <c r="J12" s="184" t="s">
        <v>85</v>
      </c>
      <c r="L12" s="185" t="s">
        <v>129</v>
      </c>
      <c r="N12" s="140">
        <v>690000</v>
      </c>
      <c r="P12" s="161">
        <v>4</v>
      </c>
      <c r="Q12" s="220">
        <v>1</v>
      </c>
      <c r="S12" s="53" t="s">
        <v>95</v>
      </c>
      <c r="T12" s="53" t="str">
        <f>VLOOKUP(N12,'unit|武将表'!H:AO,30,FALSE)</f>
        <v>[[69501,69510],[69550,69510]]</v>
      </c>
      <c r="U12" s="53" t="str">
        <f>VLOOKUP(N12,'unit|武将表'!H:AO,34,FALSE)</f>
        <v>[[500],[69560,500],[69560,69590,500]]</v>
      </c>
      <c r="AI12" s="228">
        <v>4</v>
      </c>
      <c r="AJ12" s="139" t="s">
        <v>118</v>
      </c>
      <c r="AK12" s="139">
        <v>2</v>
      </c>
      <c r="AL12" s="3">
        <v>0</v>
      </c>
      <c r="AN12" s="140" t="s">
        <v>127</v>
      </c>
      <c r="AP12" s="237"/>
      <c r="AQ12" s="237"/>
    </row>
    <row r="13" spans="1:43" s="139" customFormat="1">
      <c r="A13" s="157" t="s">
        <v>81</v>
      </c>
      <c r="B13" s="157">
        <v>701000</v>
      </c>
      <c r="C13" s="157"/>
      <c r="D13" s="158" t="s">
        <v>130</v>
      </c>
      <c r="E13" s="159">
        <v>7</v>
      </c>
      <c r="F13" s="157"/>
      <c r="G13" s="161" t="s">
        <v>131</v>
      </c>
      <c r="H13" s="157" t="s">
        <v>108</v>
      </c>
      <c r="I13" s="187" t="s">
        <v>132</v>
      </c>
      <c r="J13" s="182" t="s">
        <v>102</v>
      </c>
      <c r="K13" s="157"/>
      <c r="L13" s="183" t="s">
        <v>133</v>
      </c>
      <c r="M13" s="157"/>
      <c r="N13" s="157">
        <v>700000</v>
      </c>
      <c r="O13" s="157"/>
      <c r="P13" s="161">
        <v>2</v>
      </c>
      <c r="Q13" s="219">
        <v>4</v>
      </c>
      <c r="R13" s="140"/>
      <c r="S13" s="53" t="s">
        <v>134</v>
      </c>
      <c r="T13" s="53" t="str">
        <f>VLOOKUP(N13,'unit|武将表'!H:AO,30,FALSE)</f>
        <v>[[70001,70010],[70001,70020]]</v>
      </c>
      <c r="U13" s="53" t="str">
        <f>VLOOKUP(N13,'unit|武将表'!H:AO,34,FALSE)</f>
        <v>[[500],[500,70030],[500,70030,70040]]</v>
      </c>
      <c r="V13" s="157"/>
      <c r="W13" s="157"/>
      <c r="X13" s="157"/>
      <c r="Y13" s="157"/>
      <c r="Z13" s="157"/>
      <c r="AA13" s="157"/>
      <c r="AB13" s="157"/>
      <c r="AC13" s="157"/>
      <c r="AD13" s="157"/>
      <c r="AE13" s="157"/>
      <c r="AF13" s="157"/>
      <c r="AG13" s="157"/>
      <c r="AH13" s="157"/>
      <c r="AI13" s="233">
        <v>2</v>
      </c>
      <c r="AJ13" s="139" t="s">
        <v>112</v>
      </c>
      <c r="AK13" s="139">
        <v>1</v>
      </c>
      <c r="AL13" s="3">
        <v>0</v>
      </c>
      <c r="AM13" s="140"/>
      <c r="AN13" s="140" t="s">
        <v>113</v>
      </c>
      <c r="AP13" s="237"/>
      <c r="AQ13" s="237"/>
    </row>
    <row r="14" spans="1:43" s="140" customFormat="1">
      <c r="A14" s="162" t="s">
        <v>81</v>
      </c>
      <c r="B14" s="162">
        <v>101010</v>
      </c>
      <c r="C14" s="163"/>
      <c r="D14" s="158" t="s">
        <v>135</v>
      </c>
      <c r="E14" s="159">
        <v>7</v>
      </c>
      <c r="G14" s="162" t="s">
        <v>136</v>
      </c>
      <c r="H14" s="140" t="s">
        <v>137</v>
      </c>
      <c r="I14" s="188" t="s">
        <v>138</v>
      </c>
      <c r="J14" s="189" t="s">
        <v>102</v>
      </c>
      <c r="L14" s="185" t="s">
        <v>139</v>
      </c>
      <c r="M14" s="162"/>
      <c r="N14" s="162">
        <v>100010</v>
      </c>
      <c r="O14" s="162"/>
      <c r="P14" s="161">
        <v>3</v>
      </c>
      <c r="Q14" s="221">
        <v>3</v>
      </c>
      <c r="R14" s="162"/>
      <c r="S14" s="55" t="s">
        <v>140</v>
      </c>
      <c r="T14" s="53" t="str">
        <f>VLOOKUP(N14,'unit|武将表'!H:AO,30,FALSE)</f>
        <v>[[10101,10110],[10141,10110],[10141,10121]]</v>
      </c>
      <c r="U14" s="53" t="str">
        <f>VLOOKUP(N14,'unit|武将表'!H:AO,34,FALSE)</f>
        <v>[[500],[10150,500],[10150,10192,500]]</v>
      </c>
      <c r="V14" s="162"/>
      <c r="W14" s="162"/>
      <c r="X14" s="162"/>
      <c r="Y14" s="162"/>
      <c r="Z14" s="162"/>
      <c r="AA14" s="162"/>
      <c r="AB14" s="162"/>
      <c r="AC14" s="162"/>
      <c r="AD14" s="162"/>
      <c r="AE14" s="162"/>
      <c r="AF14" s="162"/>
      <c r="AG14" s="162"/>
      <c r="AH14" s="162"/>
      <c r="AI14" s="228">
        <v>3</v>
      </c>
      <c r="AJ14" s="139" t="s">
        <v>112</v>
      </c>
      <c r="AK14" s="139">
        <v>1</v>
      </c>
      <c r="AL14" s="234">
        <v>1</v>
      </c>
      <c r="AN14" s="140" t="s">
        <v>135</v>
      </c>
    </row>
    <row r="15" spans="1:43" s="140" customFormat="1">
      <c r="A15" s="140" t="s">
        <v>81</v>
      </c>
      <c r="B15" s="140">
        <v>201010</v>
      </c>
      <c r="C15" s="164"/>
      <c r="D15" s="158" t="s">
        <v>141</v>
      </c>
      <c r="E15" s="159">
        <v>7</v>
      </c>
      <c r="G15" s="140" t="s">
        <v>142</v>
      </c>
      <c r="H15" s="140" t="s">
        <v>143</v>
      </c>
      <c r="I15" s="190" t="s">
        <v>144</v>
      </c>
      <c r="J15" s="184" t="s">
        <v>102</v>
      </c>
      <c r="L15" s="185" t="s">
        <v>145</v>
      </c>
      <c r="N15" s="140">
        <v>200010</v>
      </c>
      <c r="P15" s="161">
        <v>3</v>
      </c>
      <c r="Q15" s="220">
        <v>3</v>
      </c>
      <c r="S15" s="50" t="s">
        <v>146</v>
      </c>
      <c r="T15" s="53" t="str">
        <f>VLOOKUP(N15,'unit|武将表'!H:AO,30,FALSE)</f>
        <v>[[20101,20110],[20140,20110]]</v>
      </c>
      <c r="U15" s="53" t="str">
        <f>VLOOKUP(N15,'unit|武将表'!H:AO,34,FALSE)</f>
        <v>[[500],[500,20130],[20150,500,20130],[20150,20160,500,20130]]</v>
      </c>
      <c r="AI15" s="228">
        <v>1</v>
      </c>
      <c r="AJ15" s="139" t="s">
        <v>90</v>
      </c>
      <c r="AK15" s="139">
        <v>4</v>
      </c>
      <c r="AL15" s="139">
        <v>1</v>
      </c>
      <c r="AN15" s="140" t="s">
        <v>141</v>
      </c>
    </row>
    <row r="16" spans="1:43" s="140" customFormat="1">
      <c r="A16" s="140" t="s">
        <v>81</v>
      </c>
      <c r="B16" s="140">
        <v>301400</v>
      </c>
      <c r="D16" s="158" t="s">
        <v>147</v>
      </c>
      <c r="E16" s="159">
        <v>7</v>
      </c>
      <c r="G16" s="140" t="s">
        <v>120</v>
      </c>
      <c r="I16" s="181" t="s">
        <v>148</v>
      </c>
      <c r="J16" s="184" t="s">
        <v>85</v>
      </c>
      <c r="L16" s="185" t="s">
        <v>149</v>
      </c>
      <c r="N16" s="140">
        <v>300400</v>
      </c>
      <c r="P16" s="161">
        <v>2</v>
      </c>
      <c r="Q16" s="220">
        <v>3</v>
      </c>
      <c r="S16" s="50" t="s">
        <v>150</v>
      </c>
      <c r="T16" s="53" t="str">
        <f>VLOOKUP(N16,'unit|武将表'!H:AO,30,FALSE)</f>
        <v>[[34001,34010],[34001,34040]]</v>
      </c>
      <c r="U16" s="53" t="str">
        <f>VLOOKUP(N16,'unit|武将表'!H:AO,34,FALSE)</f>
        <v>[[500],[500,34030],[500,34030,34060]]</v>
      </c>
      <c r="AI16" s="228">
        <v>4</v>
      </c>
      <c r="AJ16" s="139" t="s">
        <v>112</v>
      </c>
      <c r="AK16" s="139">
        <v>1</v>
      </c>
      <c r="AL16" s="139">
        <v>1</v>
      </c>
      <c r="AN16" s="140" t="s">
        <v>147</v>
      </c>
    </row>
    <row r="17" spans="1:40" s="140" customFormat="1">
      <c r="A17" s="140" t="s">
        <v>81</v>
      </c>
      <c r="B17" s="140">
        <v>631000</v>
      </c>
      <c r="D17" s="158" t="s">
        <v>151</v>
      </c>
      <c r="E17" s="159">
        <v>7</v>
      </c>
      <c r="G17" s="140" t="s">
        <v>152</v>
      </c>
      <c r="I17" s="191" t="s">
        <v>153</v>
      </c>
      <c r="J17" s="184" t="s">
        <v>85</v>
      </c>
      <c r="L17" s="185" t="s">
        <v>154</v>
      </c>
      <c r="N17" s="140">
        <v>630000</v>
      </c>
      <c r="P17" s="161">
        <v>4</v>
      </c>
      <c r="Q17" s="220">
        <v>1</v>
      </c>
      <c r="S17" s="222" t="s">
        <v>155</v>
      </c>
      <c r="T17" s="53" t="str">
        <f>VLOOKUP(N17,'unit|武将表'!H:AO,30,FALSE)</f>
        <v>[[60101,60110],[60101,60111]]</v>
      </c>
      <c r="U17" s="53" t="str">
        <f>VLOOKUP(N17,'unit|武将表'!H:AO,34,FALSE)</f>
        <v>[[500],[500,60130],[500,60130,60140],[500,60130,60140,60160]]</v>
      </c>
      <c r="AI17" s="228">
        <v>4</v>
      </c>
      <c r="AJ17" s="139" t="s">
        <v>118</v>
      </c>
      <c r="AK17" s="139">
        <v>2</v>
      </c>
      <c r="AL17" s="139">
        <v>0</v>
      </c>
      <c r="AN17" s="140" t="s">
        <v>151</v>
      </c>
    </row>
    <row r="18" spans="1:40" s="140" customFormat="1">
      <c r="A18" s="140" t="s">
        <v>81</v>
      </c>
      <c r="B18" s="140">
        <v>651000</v>
      </c>
      <c r="D18" s="158" t="s">
        <v>156</v>
      </c>
      <c r="E18" s="159">
        <v>7</v>
      </c>
      <c r="G18" s="140" t="s">
        <v>157</v>
      </c>
      <c r="I18" s="187" t="s">
        <v>158</v>
      </c>
      <c r="J18" s="184" t="s">
        <v>85</v>
      </c>
      <c r="L18" s="185" t="s">
        <v>159</v>
      </c>
      <c r="N18" s="140">
        <v>650000</v>
      </c>
      <c r="P18" s="161">
        <v>3</v>
      </c>
      <c r="Q18" s="220">
        <v>3</v>
      </c>
      <c r="S18" s="111" t="s">
        <v>160</v>
      </c>
      <c r="T18" s="53" t="str">
        <f>VLOOKUP(N18,'unit|武将表'!H:AO,30,FALSE)</f>
        <v>[[65101,65111],[65141,65111]]</v>
      </c>
      <c r="U18" s="53" t="str">
        <f>VLOOKUP(N18,'unit|武将表'!H:AO,34,FALSE)</f>
        <v>[[500],[65131,500],[65131,65160,500]]</v>
      </c>
      <c r="AI18" s="228">
        <v>4</v>
      </c>
      <c r="AJ18" s="139" t="s">
        <v>124</v>
      </c>
      <c r="AK18" s="139">
        <v>3</v>
      </c>
      <c r="AL18" s="139">
        <v>1</v>
      </c>
      <c r="AN18" s="140" t="s">
        <v>147</v>
      </c>
    </row>
    <row r="19" spans="1:40" s="140" customFormat="1">
      <c r="A19" s="140" t="s">
        <v>81</v>
      </c>
      <c r="B19" s="140">
        <v>731000</v>
      </c>
      <c r="D19" s="158" t="s">
        <v>161</v>
      </c>
      <c r="E19" s="159">
        <v>7</v>
      </c>
      <c r="G19" s="140" t="s">
        <v>162</v>
      </c>
      <c r="I19" s="187" t="s">
        <v>163</v>
      </c>
      <c r="J19" s="184" t="s">
        <v>85</v>
      </c>
      <c r="L19" s="185" t="s">
        <v>164</v>
      </c>
      <c r="N19" s="140">
        <v>730000</v>
      </c>
      <c r="P19" s="161">
        <v>1</v>
      </c>
      <c r="Q19" s="220">
        <v>1</v>
      </c>
      <c r="S19" s="50" t="s">
        <v>165</v>
      </c>
      <c r="T19" s="53" t="str">
        <f>VLOOKUP(N19,'unit|武将表'!H:AO,30,FALSE)</f>
        <v>[[73001,73010],[73002,73010]]</v>
      </c>
      <c r="U19" s="53" t="str">
        <f>VLOOKUP(N19,'unit|武将表'!H:AO,34,FALSE)</f>
        <v>[[500],[500,73020],[500,73020,73030],[500,73020,73030,73040]]</v>
      </c>
      <c r="AI19" s="228">
        <v>4</v>
      </c>
      <c r="AJ19" s="139" t="s">
        <v>124</v>
      </c>
      <c r="AK19" s="139">
        <v>3</v>
      </c>
      <c r="AL19" s="139">
        <v>0</v>
      </c>
      <c r="AN19" s="140" t="s">
        <v>151</v>
      </c>
    </row>
    <row r="20" spans="1:40" s="140" customFormat="1">
      <c r="A20" s="140" t="s">
        <v>81</v>
      </c>
      <c r="B20" s="140">
        <v>101020</v>
      </c>
      <c r="C20" s="165"/>
      <c r="D20" s="158" t="s">
        <v>166</v>
      </c>
      <c r="E20" s="159">
        <v>7</v>
      </c>
      <c r="G20" s="2" t="s">
        <v>167</v>
      </c>
      <c r="H20" s="140" t="s">
        <v>168</v>
      </c>
      <c r="I20" s="192" t="s">
        <v>169</v>
      </c>
      <c r="J20" s="184" t="s">
        <v>102</v>
      </c>
      <c r="L20" s="143" t="s">
        <v>170</v>
      </c>
      <c r="N20" s="2">
        <v>100020</v>
      </c>
      <c r="P20" s="2">
        <v>2</v>
      </c>
      <c r="Q20" s="145">
        <v>3</v>
      </c>
      <c r="S20" s="2" t="s">
        <v>171</v>
      </c>
      <c r="T20" s="53" t="str">
        <f>VLOOKUP(N20,'unit|武将表'!H:AO,30,FALSE)</f>
        <v>[[10201,10210],[10201,10290]]</v>
      </c>
      <c r="U20" s="53" t="str">
        <f>VLOOKUP(N20,'unit|武将表'!H:AO,34,FALSE)</f>
        <v>[[500],[10274,500],[10274,10260,500]]</v>
      </c>
      <c r="AI20" s="228">
        <v>3</v>
      </c>
      <c r="AJ20" s="139" t="s">
        <v>118</v>
      </c>
      <c r="AK20" s="139">
        <v>2</v>
      </c>
      <c r="AL20">
        <v>1</v>
      </c>
      <c r="AN20" s="140" t="s">
        <v>166</v>
      </c>
    </row>
    <row r="21" spans="1:40" s="140" customFormat="1">
      <c r="A21" s="162" t="s">
        <v>81</v>
      </c>
      <c r="B21" s="162">
        <v>101030</v>
      </c>
      <c r="C21" s="163"/>
      <c r="D21" s="158" t="s">
        <v>172</v>
      </c>
      <c r="E21" s="159">
        <v>7</v>
      </c>
      <c r="F21" s="162"/>
      <c r="G21" s="166" t="s">
        <v>173</v>
      </c>
      <c r="H21" s="162" t="s">
        <v>174</v>
      </c>
      <c r="I21" s="181" t="s">
        <v>175</v>
      </c>
      <c r="J21" s="189" t="s">
        <v>102</v>
      </c>
      <c r="K21" s="162"/>
      <c r="L21" s="193" t="s">
        <v>176</v>
      </c>
      <c r="M21" s="162"/>
      <c r="N21" s="166">
        <v>100030</v>
      </c>
      <c r="O21" s="162"/>
      <c r="P21" s="166">
        <v>2</v>
      </c>
      <c r="Q21" s="223">
        <v>2</v>
      </c>
      <c r="S21" s="2" t="s">
        <v>177</v>
      </c>
      <c r="T21" s="53" t="str">
        <f>VLOOKUP(N21,'unit|武将表'!H:AO,30,FALSE)</f>
        <v>[[10301,10310],[10301,10350]]</v>
      </c>
      <c r="U21" s="53" t="str">
        <f>VLOOKUP(N21,'unit|武将表'!H:AO,34,FALSE)</f>
        <v>[[500],[10340,500],[10340,10361,500]]</v>
      </c>
      <c r="V21" s="162"/>
      <c r="W21" s="162"/>
      <c r="X21" s="162"/>
      <c r="Y21" s="162"/>
      <c r="Z21" s="162"/>
      <c r="AA21" s="162"/>
      <c r="AB21" s="162"/>
      <c r="AC21" s="162"/>
      <c r="AD21" s="162"/>
      <c r="AE21" s="162"/>
      <c r="AF21" s="162"/>
      <c r="AG21" s="162"/>
      <c r="AH21" s="162"/>
      <c r="AI21" s="228">
        <v>3</v>
      </c>
      <c r="AJ21" s="139" t="s">
        <v>90</v>
      </c>
      <c r="AK21" s="139">
        <v>4</v>
      </c>
      <c r="AL21" s="235">
        <v>0</v>
      </c>
      <c r="AN21" s="140" t="s">
        <v>172</v>
      </c>
    </row>
    <row r="22" spans="1:40" s="140" customFormat="1" ht="15" customHeight="1">
      <c r="A22" s="140" t="s">
        <v>81</v>
      </c>
      <c r="B22" s="140">
        <v>101050</v>
      </c>
      <c r="C22" s="165"/>
      <c r="D22" s="158" t="s">
        <v>178</v>
      </c>
      <c r="E22" s="159">
        <v>7</v>
      </c>
      <c r="G22" s="2" t="s">
        <v>179</v>
      </c>
      <c r="H22" s="140" t="s">
        <v>180</v>
      </c>
      <c r="I22" s="194" t="s">
        <v>181</v>
      </c>
      <c r="J22" s="184" t="s">
        <v>182</v>
      </c>
      <c r="L22" s="143" t="s">
        <v>183</v>
      </c>
      <c r="N22" s="2">
        <v>100050</v>
      </c>
      <c r="P22" s="2">
        <v>3</v>
      </c>
      <c r="Q22" s="145">
        <v>4</v>
      </c>
      <c r="S22" s="2" t="s">
        <v>184</v>
      </c>
      <c r="T22" s="53" t="str">
        <f>VLOOKUP(N22,'unit|武将表'!H:AO,30,FALSE)</f>
        <v>[[10501,10510],[10501,10540]]</v>
      </c>
      <c r="U22" s="53" t="str">
        <f>VLOOKUP(N22,'unit|武将表'!H:AO,34,FALSE)</f>
        <v>[[500],[10550,500],[10550,10560,500]]</v>
      </c>
      <c r="AI22" s="236">
        <v>3</v>
      </c>
      <c r="AJ22" s="139" t="s">
        <v>112</v>
      </c>
      <c r="AK22" s="139">
        <v>1</v>
      </c>
      <c r="AL22">
        <v>1</v>
      </c>
      <c r="AN22" s="140" t="s">
        <v>178</v>
      </c>
    </row>
    <row r="23" spans="1:40" s="140" customFormat="1">
      <c r="A23" s="2" t="s">
        <v>81</v>
      </c>
      <c r="B23" s="2">
        <v>201020</v>
      </c>
      <c r="C23" s="164"/>
      <c r="D23" s="158" t="s">
        <v>185</v>
      </c>
      <c r="E23" s="159">
        <v>7</v>
      </c>
      <c r="F23" s="2"/>
      <c r="G23" s="2" t="s">
        <v>186</v>
      </c>
      <c r="H23" s="2" t="s">
        <v>143</v>
      </c>
      <c r="I23" s="195" t="s">
        <v>187</v>
      </c>
      <c r="J23" s="196" t="s">
        <v>102</v>
      </c>
      <c r="K23" s="2"/>
      <c r="L23" s="143" t="s">
        <v>188</v>
      </c>
      <c r="M23" s="2"/>
      <c r="N23" s="2">
        <v>200020</v>
      </c>
      <c r="O23" s="2"/>
      <c r="P23" s="2">
        <v>3</v>
      </c>
      <c r="Q23" s="145">
        <v>4</v>
      </c>
      <c r="R23" s="2"/>
      <c r="S23" s="2" t="s">
        <v>189</v>
      </c>
      <c r="T23" s="53" t="str">
        <f>VLOOKUP(N23,'unit|武将表'!H:AO,30,FALSE)</f>
        <v>[[20201,20210],[20201,20230]]</v>
      </c>
      <c r="U23" s="53" t="str">
        <f>VLOOKUP(N23,'unit|武将表'!H:AO,34,FALSE)</f>
        <v>[[500],[500,20240],[20240,500,20250]]</v>
      </c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28">
        <v>1</v>
      </c>
      <c r="AJ23" s="139" t="s">
        <v>124</v>
      </c>
      <c r="AK23" s="139">
        <v>3</v>
      </c>
      <c r="AL23">
        <v>1</v>
      </c>
      <c r="AM23" s="2"/>
      <c r="AN23" s="140" t="s">
        <v>190</v>
      </c>
    </row>
    <row r="24" spans="1:40" s="140" customFormat="1">
      <c r="A24" s="2" t="s">
        <v>81</v>
      </c>
      <c r="B24" s="2">
        <v>201040</v>
      </c>
      <c r="C24" s="164"/>
      <c r="D24" s="158" t="s">
        <v>191</v>
      </c>
      <c r="E24" s="159">
        <v>7</v>
      </c>
      <c r="F24" s="2"/>
      <c r="G24" s="2" t="s">
        <v>192</v>
      </c>
      <c r="H24" s="2" t="s">
        <v>193</v>
      </c>
      <c r="I24" s="197" t="s">
        <v>194</v>
      </c>
      <c r="J24" s="196" t="s">
        <v>102</v>
      </c>
      <c r="K24" s="2"/>
      <c r="L24" s="143" t="s">
        <v>195</v>
      </c>
      <c r="M24" s="2"/>
      <c r="N24" s="2">
        <v>200040</v>
      </c>
      <c r="O24" s="2"/>
      <c r="P24" s="2">
        <v>1</v>
      </c>
      <c r="Q24" s="145">
        <v>2</v>
      </c>
      <c r="R24" s="2"/>
      <c r="S24" s="2" t="s">
        <v>196</v>
      </c>
      <c r="T24" s="53" t="str">
        <f>VLOOKUP(N24,'unit|武将表'!H:AO,30,FALSE)</f>
        <v>[[20401,20410],[20401,20411]]</v>
      </c>
      <c r="U24" s="53" t="str">
        <f>VLOOKUP(N24,'unit|武将表'!H:AO,34,FALSE)</f>
        <v>[[500],[20460,500],[20460,500,20450]]</v>
      </c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28">
        <v>1</v>
      </c>
      <c r="AJ24" s="139" t="s">
        <v>112</v>
      </c>
      <c r="AK24" s="139">
        <v>1</v>
      </c>
      <c r="AL24">
        <v>0</v>
      </c>
      <c r="AM24" s="2"/>
      <c r="AN24" s="140" t="s">
        <v>191</v>
      </c>
    </row>
    <row r="25" spans="1:40" s="140" customFormat="1">
      <c r="A25" s="2" t="s">
        <v>81</v>
      </c>
      <c r="B25" s="2">
        <v>301040</v>
      </c>
      <c r="C25" s="2"/>
      <c r="D25" s="158" t="s">
        <v>197</v>
      </c>
      <c r="E25" s="159">
        <v>6</v>
      </c>
      <c r="F25" s="2"/>
      <c r="G25" s="2" t="s">
        <v>198</v>
      </c>
      <c r="H25" s="2" t="s">
        <v>143</v>
      </c>
      <c r="I25" s="181" t="s">
        <v>199</v>
      </c>
      <c r="J25" s="196" t="s">
        <v>102</v>
      </c>
      <c r="K25" s="2"/>
      <c r="L25" s="143" t="s">
        <v>200</v>
      </c>
      <c r="M25" s="2"/>
      <c r="N25" s="2">
        <v>300040</v>
      </c>
      <c r="O25" s="2"/>
      <c r="P25" s="2">
        <v>4</v>
      </c>
      <c r="Q25" s="145">
        <v>1</v>
      </c>
      <c r="R25" s="2"/>
      <c r="S25" s="2" t="s">
        <v>201</v>
      </c>
      <c r="T25" s="53" t="str">
        <f>VLOOKUP(N25,'unit|武将表'!H:AO,30,FALSE)</f>
        <v>[[30401,30410],[30431,30410],[30431,30420]]</v>
      </c>
      <c r="U25" s="53" t="str">
        <f>VLOOKUP(N25,'unit|武将表'!H:AO,34,FALSE)</f>
        <v>[[500],[30460,500]]</v>
      </c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28">
        <v>2</v>
      </c>
      <c r="AJ25" s="139" t="s">
        <v>90</v>
      </c>
      <c r="AK25" s="139">
        <v>4</v>
      </c>
      <c r="AL25">
        <v>0</v>
      </c>
      <c r="AM25" s="2"/>
      <c r="AN25" s="140" t="s">
        <v>197</v>
      </c>
    </row>
    <row r="26" spans="1:40" s="140" customFormat="1">
      <c r="A26" s="2" t="s">
        <v>81</v>
      </c>
      <c r="B26" s="2">
        <v>301050</v>
      </c>
      <c r="C26" s="2"/>
      <c r="D26" s="158" t="s">
        <v>202</v>
      </c>
      <c r="E26" s="159">
        <v>7</v>
      </c>
      <c r="F26" s="2"/>
      <c r="G26" s="2" t="s">
        <v>203</v>
      </c>
      <c r="H26" s="2" t="s">
        <v>143</v>
      </c>
      <c r="I26" s="181" t="s">
        <v>204</v>
      </c>
      <c r="J26" s="196" t="s">
        <v>102</v>
      </c>
      <c r="K26" s="2"/>
      <c r="L26" s="143" t="s">
        <v>205</v>
      </c>
      <c r="M26" s="2"/>
      <c r="N26" s="2">
        <v>300050</v>
      </c>
      <c r="O26" s="2"/>
      <c r="P26" s="2">
        <v>4</v>
      </c>
      <c r="Q26" s="145">
        <v>1</v>
      </c>
      <c r="R26" s="2"/>
      <c r="S26" s="2" t="s">
        <v>206</v>
      </c>
      <c r="T26" s="53" t="str">
        <f>VLOOKUP(N26,'unit|武将表'!H:AO,30,FALSE)</f>
        <v>[[30501,30510]]</v>
      </c>
      <c r="U26" s="53" t="str">
        <f>VLOOKUP(N26,'unit|武将表'!H:AO,34,FALSE)</f>
        <v>[[500],[500,30570],[30570,30520,500],[30570,30520,30540,500]]</v>
      </c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28">
        <v>2</v>
      </c>
      <c r="AJ26" s="139" t="s">
        <v>90</v>
      </c>
      <c r="AK26" s="139">
        <v>4</v>
      </c>
      <c r="AL26">
        <v>0</v>
      </c>
      <c r="AM26" s="2"/>
      <c r="AN26" s="140" t="s">
        <v>207</v>
      </c>
    </row>
    <row r="27" spans="1:40" s="140" customFormat="1">
      <c r="A27" s="140" t="s">
        <v>81</v>
      </c>
      <c r="B27" s="140">
        <v>401020</v>
      </c>
      <c r="C27" s="167"/>
      <c r="D27" s="158" t="s">
        <v>208</v>
      </c>
      <c r="E27" s="159">
        <v>7</v>
      </c>
      <c r="G27" s="2" t="s">
        <v>209</v>
      </c>
      <c r="H27" s="140" t="s">
        <v>210</v>
      </c>
      <c r="I27" s="186" t="s">
        <v>211</v>
      </c>
      <c r="J27" s="184" t="s">
        <v>102</v>
      </c>
      <c r="L27" s="143" t="s">
        <v>212</v>
      </c>
      <c r="N27" s="2">
        <v>400020</v>
      </c>
      <c r="P27" s="2">
        <v>2</v>
      </c>
      <c r="Q27" s="145">
        <v>3</v>
      </c>
      <c r="S27" s="2" t="s">
        <v>213</v>
      </c>
      <c r="T27" s="53" t="str">
        <f>VLOOKUP(N27,'unit|武将表'!H:AO,30,FALSE)</f>
        <v>[[40201,40210],[40201,40220]]</v>
      </c>
      <c r="U27" s="53" t="str">
        <f>VLOOKUP(N27,'unit|武将表'!H:AO,34,FALSE)</f>
        <v>[[500],[40240,500],[40240,40250,500]]</v>
      </c>
      <c r="AI27" s="228">
        <v>4</v>
      </c>
      <c r="AJ27" s="139" t="s">
        <v>118</v>
      </c>
      <c r="AK27" s="139">
        <v>2</v>
      </c>
      <c r="AL27">
        <v>1</v>
      </c>
      <c r="AN27" s="140" t="s">
        <v>208</v>
      </c>
    </row>
    <row r="28" spans="1:40">
      <c r="A28" s="140" t="s">
        <v>81</v>
      </c>
      <c r="B28" s="140">
        <v>401030</v>
      </c>
      <c r="C28" s="140"/>
      <c r="D28" s="158" t="s">
        <v>214</v>
      </c>
      <c r="E28" s="159">
        <v>7</v>
      </c>
      <c r="F28" s="140"/>
      <c r="G28" s="2" t="s">
        <v>215</v>
      </c>
      <c r="H28" s="2" t="s">
        <v>143</v>
      </c>
      <c r="I28" s="198" t="s">
        <v>216</v>
      </c>
      <c r="J28" s="196" t="s">
        <v>102</v>
      </c>
      <c r="L28" s="143" t="s">
        <v>217</v>
      </c>
      <c r="N28" s="2">
        <v>400030</v>
      </c>
      <c r="P28" s="2">
        <v>1</v>
      </c>
      <c r="Q28" s="145">
        <v>2</v>
      </c>
      <c r="S28" s="2" t="s">
        <v>218</v>
      </c>
      <c r="T28" s="53" t="str">
        <f>VLOOKUP(N28,'unit|武将表'!H:AO,30,FALSE)</f>
        <v>[[40301,40310]]</v>
      </c>
      <c r="U28" s="53" t="str">
        <f>VLOOKUP(N28,'unit|武将表'!H:AO,34,FALSE)</f>
        <v>[[500],[40350,500],[40350,40340,500],[40350,40340,40360,500],[40320,40350,40340,40360,500]]</v>
      </c>
      <c r="V28" s="140"/>
      <c r="W28" s="140"/>
      <c r="X28" s="140"/>
      <c r="Y28" s="140"/>
      <c r="Z28" s="140"/>
      <c r="AA28" s="140"/>
      <c r="AB28" s="140"/>
      <c r="AC28" s="140"/>
      <c r="AD28" s="140"/>
      <c r="AE28" s="140"/>
      <c r="AF28" s="140"/>
      <c r="AG28" s="140"/>
      <c r="AH28" s="140"/>
      <c r="AI28" s="228">
        <v>4</v>
      </c>
      <c r="AJ28" s="139" t="s">
        <v>118</v>
      </c>
      <c r="AK28" s="139">
        <v>2</v>
      </c>
      <c r="AL28">
        <v>0</v>
      </c>
      <c r="AM28" s="140"/>
      <c r="AN28" s="140" t="s">
        <v>214</v>
      </c>
    </row>
    <row r="29" spans="1:40">
      <c r="A29" s="140" t="s">
        <v>81</v>
      </c>
      <c r="B29" s="140">
        <v>401050</v>
      </c>
      <c r="C29" s="140"/>
      <c r="D29" s="158" t="s">
        <v>219</v>
      </c>
      <c r="E29" s="159">
        <v>7</v>
      </c>
      <c r="F29" s="140"/>
      <c r="G29" s="2" t="s">
        <v>220</v>
      </c>
      <c r="H29" s="140" t="s">
        <v>221</v>
      </c>
      <c r="I29" s="199" t="s">
        <v>222</v>
      </c>
      <c r="J29" s="140" t="s">
        <v>182</v>
      </c>
      <c r="K29" s="140"/>
      <c r="L29" s="143" t="s">
        <v>223</v>
      </c>
      <c r="M29" s="140"/>
      <c r="N29" s="2">
        <v>400050</v>
      </c>
      <c r="O29" s="140"/>
      <c r="P29" s="2">
        <v>2</v>
      </c>
      <c r="Q29" s="145">
        <v>3</v>
      </c>
      <c r="R29" s="140"/>
      <c r="S29" s="2" t="s">
        <v>224</v>
      </c>
      <c r="T29" s="53" t="str">
        <f>VLOOKUP(N29,'unit|武将表'!H:AO,30,FALSE)</f>
        <v>[[40501,40510],[40550,40510]]</v>
      </c>
      <c r="U29" s="53" t="str">
        <f>VLOOKUP(N29,'unit|武将表'!H:AO,34,FALSE)</f>
        <v>[[500],[40540,500],[40540,40520,500],[40540,40520,40560,500]]</v>
      </c>
      <c r="V29" s="140"/>
      <c r="W29" s="140"/>
      <c r="X29" s="140"/>
      <c r="Y29" s="140"/>
      <c r="Z29" s="140"/>
      <c r="AA29" s="140"/>
      <c r="AB29" s="140"/>
      <c r="AC29" s="140"/>
      <c r="AD29" s="140"/>
      <c r="AE29" s="140"/>
      <c r="AF29" s="140"/>
      <c r="AG29" s="140"/>
      <c r="AH29" s="140"/>
      <c r="AI29" s="228">
        <v>4</v>
      </c>
      <c r="AJ29" s="139" t="s">
        <v>124</v>
      </c>
      <c r="AK29" s="139">
        <v>3</v>
      </c>
      <c r="AL29">
        <v>1</v>
      </c>
      <c r="AM29" s="140"/>
      <c r="AN29" s="140" t="s">
        <v>219</v>
      </c>
    </row>
    <row r="30" spans="1:40">
      <c r="A30" s="140" t="s">
        <v>81</v>
      </c>
      <c r="B30" s="140">
        <v>401070</v>
      </c>
      <c r="C30" s="140"/>
      <c r="D30" s="158" t="s">
        <v>225</v>
      </c>
      <c r="E30" s="159">
        <v>4</v>
      </c>
      <c r="F30" s="140"/>
      <c r="G30" s="2" t="s">
        <v>226</v>
      </c>
      <c r="H30" s="2" t="s">
        <v>143</v>
      </c>
      <c r="I30" s="198" t="s">
        <v>227</v>
      </c>
      <c r="J30" s="196" t="s">
        <v>102</v>
      </c>
      <c r="L30" s="143" t="s">
        <v>228</v>
      </c>
      <c r="N30" s="2">
        <v>400070</v>
      </c>
      <c r="P30" s="2">
        <v>4</v>
      </c>
      <c r="Q30" s="145">
        <v>1</v>
      </c>
      <c r="S30" s="2" t="s">
        <v>229</v>
      </c>
      <c r="T30" s="53" t="str">
        <f>VLOOKUP(N30,'unit|武将表'!H:AO,30,FALSE)</f>
        <v>[[40701,40710]]</v>
      </c>
      <c r="U30" s="53" t="str">
        <f>VLOOKUP(N30,'unit|武将表'!H:AO,34,FALSE)</f>
        <v>[[500],[40740,500],[40740,40755,500],[40740,40755,40750,500],[40740,40750,40755,40756,500]]</v>
      </c>
      <c r="V30" s="140"/>
      <c r="W30" s="140"/>
      <c r="X30" s="140"/>
      <c r="Y30" s="140"/>
      <c r="Z30" s="140"/>
      <c r="AA30" s="140"/>
      <c r="AB30" s="140"/>
      <c r="AC30" s="140"/>
      <c r="AD30" s="140"/>
      <c r="AE30" s="140"/>
      <c r="AF30" s="140"/>
      <c r="AG30" s="140"/>
      <c r="AH30" s="140"/>
      <c r="AI30" s="228">
        <v>4</v>
      </c>
      <c r="AJ30" s="139" t="s">
        <v>124</v>
      </c>
      <c r="AK30" s="139">
        <v>3</v>
      </c>
      <c r="AL30">
        <v>0</v>
      </c>
      <c r="AM30" s="140"/>
      <c r="AN30" s="140" t="s">
        <v>230</v>
      </c>
    </row>
    <row r="31" spans="1:40">
      <c r="A31" s="140" t="s">
        <v>81</v>
      </c>
      <c r="B31" s="140">
        <v>901050</v>
      </c>
      <c r="C31" s="140"/>
      <c r="D31" s="158" t="s">
        <v>231</v>
      </c>
      <c r="E31" s="159">
        <v>7</v>
      </c>
      <c r="F31" s="140"/>
      <c r="G31" s="2" t="s">
        <v>232</v>
      </c>
      <c r="H31" s="2" t="s">
        <v>143</v>
      </c>
      <c r="I31" s="190" t="s">
        <v>233</v>
      </c>
      <c r="J31" s="196" t="s">
        <v>102</v>
      </c>
      <c r="L31" s="143" t="s">
        <v>234</v>
      </c>
      <c r="N31" s="2">
        <v>900050</v>
      </c>
      <c r="P31" s="2">
        <v>1</v>
      </c>
      <c r="Q31" s="145">
        <v>2</v>
      </c>
      <c r="S31" s="2" t="s">
        <v>235</v>
      </c>
      <c r="T31" s="53" t="str">
        <f>VLOOKUP(N31,'unit|武将表'!H:AO,30,FALSE)</f>
        <v>[[90501,90510],[90501,90510]]</v>
      </c>
      <c r="U31" s="53" t="str">
        <f>VLOOKUP(N31,'unit|武将表'!H:AO,34,FALSE)</f>
        <v>[[500],[500,90560],[90560,90530,500],[90560,90520,90530,500]]</v>
      </c>
      <c r="V31" s="140"/>
      <c r="W31" s="140"/>
      <c r="X31" s="140"/>
      <c r="Y31" s="140"/>
      <c r="Z31" s="140"/>
      <c r="AA31" s="140"/>
      <c r="AB31" s="140"/>
      <c r="AC31" s="140"/>
      <c r="AD31" s="140"/>
      <c r="AE31" s="140"/>
      <c r="AF31" s="140"/>
      <c r="AG31" s="140"/>
      <c r="AH31" s="140"/>
      <c r="AI31" s="228">
        <v>4</v>
      </c>
      <c r="AJ31" s="139" t="s">
        <v>90</v>
      </c>
      <c r="AK31" s="139">
        <v>4</v>
      </c>
      <c r="AL31">
        <v>0</v>
      </c>
      <c r="AM31" s="140"/>
      <c r="AN31" s="140" t="s">
        <v>231</v>
      </c>
    </row>
    <row r="32" spans="1:40">
      <c r="A32" s="140" t="s">
        <v>81</v>
      </c>
      <c r="B32" s="140">
        <v>101070</v>
      </c>
      <c r="C32" s="165"/>
      <c r="D32" s="158" t="s">
        <v>236</v>
      </c>
      <c r="E32" s="159">
        <v>6</v>
      </c>
      <c r="F32" s="140"/>
      <c r="G32" s="2" t="s">
        <v>237</v>
      </c>
      <c r="H32" s="2" t="s">
        <v>143</v>
      </c>
      <c r="I32" s="200" t="s">
        <v>238</v>
      </c>
      <c r="J32" s="196" t="s">
        <v>102</v>
      </c>
      <c r="L32" s="143" t="s">
        <v>239</v>
      </c>
      <c r="N32" s="2">
        <v>100070</v>
      </c>
      <c r="P32" s="201">
        <v>3</v>
      </c>
      <c r="Q32" s="145">
        <v>2</v>
      </c>
      <c r="S32" s="2" t="s">
        <v>240</v>
      </c>
      <c r="T32" s="53" t="str">
        <f>VLOOKUP(N32,'unit|武将表'!H:AO,30,FALSE)</f>
        <v>[[10701,10710],[10701,10711]]</v>
      </c>
      <c r="U32" s="53" t="str">
        <f>VLOOKUP(N32,'unit|武将表'!H:AO,34,FALSE)</f>
        <v>[[500],[10720,500],[10720,10730,500]]</v>
      </c>
      <c r="V32" s="140"/>
      <c r="W32" s="140"/>
      <c r="X32" s="140"/>
      <c r="Y32" s="140"/>
      <c r="Z32" s="140"/>
      <c r="AA32" s="140"/>
      <c r="AB32" s="140"/>
      <c r="AC32" s="140"/>
      <c r="AD32" s="140"/>
      <c r="AE32" s="140"/>
      <c r="AF32" s="140"/>
      <c r="AG32" s="140"/>
      <c r="AH32" s="140"/>
      <c r="AI32" s="228">
        <v>3</v>
      </c>
      <c r="AJ32" s="139" t="s">
        <v>90</v>
      </c>
      <c r="AK32" s="139">
        <v>4</v>
      </c>
      <c r="AL32">
        <v>0</v>
      </c>
      <c r="AM32" s="140"/>
      <c r="AN32" s="140" t="s">
        <v>236</v>
      </c>
    </row>
    <row r="33" spans="1:40">
      <c r="A33" s="140" t="s">
        <v>81</v>
      </c>
      <c r="B33" s="140">
        <v>101090</v>
      </c>
      <c r="C33" s="165"/>
      <c r="D33" s="158" t="s">
        <v>241</v>
      </c>
      <c r="E33" s="159">
        <v>4</v>
      </c>
      <c r="F33" s="140"/>
      <c r="G33" s="2" t="s">
        <v>242</v>
      </c>
      <c r="H33" s="2" t="s">
        <v>143</v>
      </c>
      <c r="I33" s="190" t="s">
        <v>243</v>
      </c>
      <c r="J33" s="196" t="s">
        <v>102</v>
      </c>
      <c r="L33" s="143" t="s">
        <v>244</v>
      </c>
      <c r="N33" s="2">
        <v>100090</v>
      </c>
      <c r="P33" s="202">
        <v>3</v>
      </c>
      <c r="Q33" s="145">
        <v>1</v>
      </c>
      <c r="S33" s="2" t="s">
        <v>245</v>
      </c>
      <c r="T33" s="53" t="str">
        <f>VLOOKUP(N33,'unit|武将表'!H:AO,30,FALSE)</f>
        <v>[[80301,80309],[80321,80309],[80321,80329]]</v>
      </c>
      <c r="U33" s="53" t="str">
        <f>VLOOKUP(N33,'unit|武将表'!H:AO,34,FALSE)</f>
        <v>[[500],[80330,500]]</v>
      </c>
      <c r="V33" s="140"/>
      <c r="W33" s="140"/>
      <c r="X33" s="140"/>
      <c r="Y33" s="140"/>
      <c r="Z33" s="140"/>
      <c r="AA33" s="140"/>
      <c r="AB33" s="140"/>
      <c r="AC33" s="140"/>
      <c r="AD33" s="140"/>
      <c r="AE33" s="140"/>
      <c r="AF33" s="140"/>
      <c r="AG33" s="140"/>
      <c r="AH33" s="140"/>
      <c r="AI33" s="228">
        <v>3</v>
      </c>
      <c r="AJ33" s="139" t="s">
        <v>124</v>
      </c>
      <c r="AK33" s="139">
        <v>3</v>
      </c>
      <c r="AL33">
        <v>0</v>
      </c>
      <c r="AM33" s="140"/>
      <c r="AN33" s="140" t="s">
        <v>241</v>
      </c>
    </row>
    <row r="34" spans="1:40">
      <c r="A34" s="140" t="s">
        <v>81</v>
      </c>
      <c r="B34" s="140">
        <v>101110</v>
      </c>
      <c r="C34" s="165"/>
      <c r="D34" s="158" t="s">
        <v>246</v>
      </c>
      <c r="E34" s="159">
        <v>4</v>
      </c>
      <c r="F34" s="140"/>
      <c r="G34" s="2" t="s">
        <v>247</v>
      </c>
      <c r="H34" s="140" t="s">
        <v>248</v>
      </c>
      <c r="I34" s="190" t="s">
        <v>249</v>
      </c>
      <c r="J34" s="184" t="s">
        <v>85</v>
      </c>
      <c r="K34" s="140"/>
      <c r="L34" s="143" t="s">
        <v>250</v>
      </c>
      <c r="M34" s="140"/>
      <c r="N34" s="2">
        <v>100110</v>
      </c>
      <c r="O34" s="140"/>
      <c r="P34" s="202">
        <v>3</v>
      </c>
      <c r="Q34" s="145">
        <v>3</v>
      </c>
      <c r="R34" s="140"/>
      <c r="S34" s="2" t="s">
        <v>251</v>
      </c>
      <c r="T34" s="53" t="str">
        <f>VLOOKUP(N34,'unit|武将表'!H:AO,30,FALSE)</f>
        <v>[[80401,80409],[80420,80409]]</v>
      </c>
      <c r="U34" s="53" t="str">
        <f>VLOOKUP(N34,'unit|武将表'!H:AO,34,FALSE)</f>
        <v>[[500],[500,80430],[500,80430,80440]]</v>
      </c>
      <c r="V34" s="140"/>
      <c r="W34" s="140"/>
      <c r="X34" s="140"/>
      <c r="Y34" s="140"/>
      <c r="Z34" s="140"/>
      <c r="AA34" s="140"/>
      <c r="AB34" s="140"/>
      <c r="AC34" s="140"/>
      <c r="AD34" s="140"/>
      <c r="AE34" s="140"/>
      <c r="AF34" s="140"/>
      <c r="AG34" s="140"/>
      <c r="AH34" s="140"/>
      <c r="AI34" s="228">
        <v>3</v>
      </c>
      <c r="AJ34" s="139" t="s">
        <v>124</v>
      </c>
      <c r="AK34" s="139">
        <v>3</v>
      </c>
      <c r="AL34">
        <v>1</v>
      </c>
      <c r="AM34" s="140"/>
      <c r="AN34" s="140" t="s">
        <v>246</v>
      </c>
    </row>
    <row r="35" spans="1:40">
      <c r="A35" s="140" t="s">
        <v>81</v>
      </c>
      <c r="B35" s="140">
        <v>101120</v>
      </c>
      <c r="C35" s="165"/>
      <c r="D35" s="158" t="s">
        <v>252</v>
      </c>
      <c r="E35" s="159">
        <v>6</v>
      </c>
      <c r="F35" s="140"/>
      <c r="G35" s="2" t="s">
        <v>253</v>
      </c>
      <c r="H35" s="2" t="s">
        <v>143</v>
      </c>
      <c r="I35" s="190" t="s">
        <v>254</v>
      </c>
      <c r="J35" s="196" t="s">
        <v>102</v>
      </c>
      <c r="L35" s="143" t="s">
        <v>255</v>
      </c>
      <c r="N35" s="2">
        <v>100120</v>
      </c>
      <c r="P35" s="202">
        <v>3</v>
      </c>
      <c r="Q35" s="145">
        <v>4</v>
      </c>
      <c r="S35" s="2" t="s">
        <v>256</v>
      </c>
      <c r="T35" s="53" t="str">
        <f>VLOOKUP(N35,'unit|武将表'!H:AO,30,FALSE)</f>
        <v>[[80501,80509]]</v>
      </c>
      <c r="U35" s="53" t="str">
        <f>VLOOKUP(N35,'unit|武将表'!H:AO,34,FALSE)</f>
        <v>[[500],[500,80520],[500,80520,80530],[500,80520,80530,80540]]</v>
      </c>
      <c r="V35" s="140"/>
      <c r="W35" s="140"/>
      <c r="X35" s="140"/>
      <c r="Y35" s="140"/>
      <c r="Z35" s="140"/>
      <c r="AA35" s="140"/>
      <c r="AB35" s="140"/>
      <c r="AC35" s="140"/>
      <c r="AD35" s="140"/>
      <c r="AE35" s="140"/>
      <c r="AF35" s="140"/>
      <c r="AG35" s="140"/>
      <c r="AH35" s="140"/>
      <c r="AI35" s="228">
        <v>3</v>
      </c>
      <c r="AJ35" s="139" t="s">
        <v>124</v>
      </c>
      <c r="AK35" s="139">
        <v>3</v>
      </c>
      <c r="AL35">
        <v>1</v>
      </c>
      <c r="AM35" s="140"/>
      <c r="AN35" s="140" t="s">
        <v>257</v>
      </c>
    </row>
    <row r="36" spans="1:40">
      <c r="A36" s="2" t="s">
        <v>81</v>
      </c>
      <c r="B36" s="2">
        <v>201060</v>
      </c>
      <c r="C36" s="164"/>
      <c r="D36" s="158" t="s">
        <v>258</v>
      </c>
      <c r="E36" s="159">
        <v>6</v>
      </c>
      <c r="G36" s="2" t="s">
        <v>259</v>
      </c>
      <c r="H36" s="2" t="s">
        <v>143</v>
      </c>
      <c r="I36" s="181" t="s">
        <v>260</v>
      </c>
      <c r="J36" s="196" t="s">
        <v>102</v>
      </c>
      <c r="L36" s="143" t="s">
        <v>261</v>
      </c>
      <c r="N36" s="2">
        <v>200060</v>
      </c>
      <c r="P36" s="202">
        <v>1</v>
      </c>
      <c r="Q36" s="145">
        <v>1</v>
      </c>
      <c r="S36" s="2" t="s">
        <v>262</v>
      </c>
      <c r="T36" s="53" t="str">
        <f>VLOOKUP(N36,'unit|武将表'!H:AO,30,FALSE)</f>
        <v>[[81301,81309]]</v>
      </c>
      <c r="U36" s="53" t="str">
        <f>VLOOKUP(N36,'unit|武将表'!H:AO,34,FALSE)</f>
        <v>[[500],[500,81320],[500,81320,81330],[500,81330,81340]]</v>
      </c>
      <c r="V36" s="2"/>
      <c r="AI36" s="236">
        <v>1</v>
      </c>
      <c r="AJ36" s="139" t="s">
        <v>124</v>
      </c>
      <c r="AK36" s="139">
        <v>3</v>
      </c>
      <c r="AL36">
        <v>0</v>
      </c>
      <c r="AN36" s="140" t="s">
        <v>258</v>
      </c>
    </row>
    <row r="37" spans="1:40">
      <c r="A37" s="2" t="s">
        <v>81</v>
      </c>
      <c r="B37" s="2">
        <v>201070</v>
      </c>
      <c r="C37" s="164"/>
      <c r="D37" s="158" t="s">
        <v>263</v>
      </c>
      <c r="E37" s="159">
        <v>6</v>
      </c>
      <c r="G37" s="2" t="s">
        <v>264</v>
      </c>
      <c r="H37" s="2" t="s">
        <v>143</v>
      </c>
      <c r="I37" s="181" t="s">
        <v>265</v>
      </c>
      <c r="J37" s="196" t="s">
        <v>102</v>
      </c>
      <c r="L37" s="143" t="s">
        <v>266</v>
      </c>
      <c r="N37" s="2">
        <v>200070</v>
      </c>
      <c r="P37" s="202">
        <v>1</v>
      </c>
      <c r="Q37" s="145">
        <v>1</v>
      </c>
      <c r="S37" s="2" t="s">
        <v>267</v>
      </c>
      <c r="T37" s="53" t="str">
        <f>VLOOKUP(N37,'unit|武将表'!H:AO,30,FALSE)</f>
        <v>[[81401,81409],[81401,81429]]</v>
      </c>
      <c r="U37" s="53" t="str">
        <f>VLOOKUP(N37,'unit|武将表'!H:AO,34,FALSE)</f>
        <v>[[500],[500,81420],[500,81450,81420]]</v>
      </c>
      <c r="V37" s="2"/>
      <c r="AI37" s="228">
        <v>1</v>
      </c>
      <c r="AJ37" s="139" t="s">
        <v>118</v>
      </c>
      <c r="AK37" s="139">
        <v>2</v>
      </c>
      <c r="AL37">
        <v>0</v>
      </c>
      <c r="AN37" s="140" t="s">
        <v>263</v>
      </c>
    </row>
    <row r="38" spans="1:40" s="141" customFormat="1">
      <c r="A38" s="2" t="s">
        <v>81</v>
      </c>
      <c r="B38" s="2">
        <v>301030</v>
      </c>
      <c r="C38" s="2"/>
      <c r="D38" s="158" t="s">
        <v>268</v>
      </c>
      <c r="E38" s="159">
        <v>6</v>
      </c>
      <c r="F38" s="2"/>
      <c r="G38" s="2" t="s">
        <v>269</v>
      </c>
      <c r="H38" s="2" t="s">
        <v>270</v>
      </c>
      <c r="I38" s="195" t="s">
        <v>271</v>
      </c>
      <c r="J38" s="196" t="s">
        <v>272</v>
      </c>
      <c r="K38" s="2"/>
      <c r="L38" s="143" t="s">
        <v>273</v>
      </c>
      <c r="M38" s="2"/>
      <c r="N38" s="2">
        <v>300030</v>
      </c>
      <c r="O38" s="2"/>
      <c r="P38" s="202">
        <v>4</v>
      </c>
      <c r="Q38" s="145">
        <v>3</v>
      </c>
      <c r="R38" s="2"/>
      <c r="S38" s="50" t="s">
        <v>274</v>
      </c>
      <c r="T38" s="53" t="str">
        <f>VLOOKUP(N38,'unit|武将表'!H:AO,30,FALSE)</f>
        <v>[[30301,30310],[30301,30311]]</v>
      </c>
      <c r="U38" s="53" t="str">
        <f>VLOOKUP(N38,'unit|武将表'!H:AO,34,FALSE)</f>
        <v>[[500],[30360,500],[30330,30360,500]]</v>
      </c>
      <c r="V38" s="140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28">
        <v>2</v>
      </c>
      <c r="AJ38" s="139" t="s">
        <v>112</v>
      </c>
      <c r="AK38" s="139">
        <v>1</v>
      </c>
      <c r="AL38">
        <v>1</v>
      </c>
      <c r="AM38" s="2"/>
      <c r="AN38" s="140" t="s">
        <v>275</v>
      </c>
    </row>
    <row r="39" spans="1:40" s="141" customFormat="1">
      <c r="A39" s="2" t="s">
        <v>81</v>
      </c>
      <c r="B39" s="2">
        <v>301060</v>
      </c>
      <c r="C39" s="2"/>
      <c r="D39" s="158" t="s">
        <v>275</v>
      </c>
      <c r="E39" s="159">
        <v>6</v>
      </c>
      <c r="F39" s="2"/>
      <c r="G39" s="2" t="s">
        <v>276</v>
      </c>
      <c r="H39" s="2" t="s">
        <v>270</v>
      </c>
      <c r="I39" s="197" t="s">
        <v>277</v>
      </c>
      <c r="J39" s="196" t="s">
        <v>272</v>
      </c>
      <c r="K39" s="2"/>
      <c r="L39" s="143" t="s">
        <v>278</v>
      </c>
      <c r="M39" s="2"/>
      <c r="N39" s="2">
        <v>300060</v>
      </c>
      <c r="O39" s="2"/>
      <c r="P39" s="201">
        <v>2</v>
      </c>
      <c r="Q39" s="145">
        <v>3</v>
      </c>
      <c r="R39" s="2"/>
      <c r="S39" s="2" t="s">
        <v>279</v>
      </c>
      <c r="T39" s="53" t="str">
        <f>VLOOKUP(N39,'unit|武将表'!H:AO,30,FALSE)</f>
        <v>[[80601,80609],[80620,80609],[80620,80639]]</v>
      </c>
      <c r="U39" s="53" t="str">
        <f>VLOOKUP(N39,'unit|武将表'!H:AO,34,FALSE)</f>
        <v>[[500],[500,80630]]</v>
      </c>
      <c r="V39" s="140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28">
        <v>2</v>
      </c>
      <c r="AJ39" s="139" t="s">
        <v>112</v>
      </c>
      <c r="AK39" s="139">
        <v>1</v>
      </c>
      <c r="AL39">
        <v>1</v>
      </c>
      <c r="AM39" s="2"/>
      <c r="AN39" s="140" t="s">
        <v>275</v>
      </c>
    </row>
    <row r="40" spans="1:40" s="140" customFormat="1">
      <c r="A40" s="2" t="s">
        <v>81</v>
      </c>
      <c r="B40" s="2">
        <v>301070</v>
      </c>
      <c r="C40" s="2"/>
      <c r="D40" s="158" t="s">
        <v>280</v>
      </c>
      <c r="E40" s="159">
        <v>6</v>
      </c>
      <c r="F40" s="2"/>
      <c r="G40" s="2" t="s">
        <v>281</v>
      </c>
      <c r="H40" s="2" t="s">
        <v>282</v>
      </c>
      <c r="I40" s="190" t="s">
        <v>283</v>
      </c>
      <c r="J40" s="196" t="s">
        <v>284</v>
      </c>
      <c r="K40" s="2"/>
      <c r="L40" s="143" t="s">
        <v>285</v>
      </c>
      <c r="M40" s="2"/>
      <c r="N40" s="2">
        <v>300070</v>
      </c>
      <c r="O40" s="2"/>
      <c r="P40" s="202">
        <v>2</v>
      </c>
      <c r="Q40" s="145">
        <v>3</v>
      </c>
      <c r="R40" s="2"/>
      <c r="S40" s="2" t="s">
        <v>286</v>
      </c>
      <c r="T40" s="53" t="str">
        <f>VLOOKUP(N40,'unit|武将表'!H:AO,30,FALSE)</f>
        <v>[[80801,80809],[80820,80809],[80820,80829]]</v>
      </c>
      <c r="U40" s="53" t="str">
        <f>VLOOKUP(N40,'unit|武将表'!H:AO,34,FALSE)</f>
        <v>[[500],[80840,500]]</v>
      </c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28">
        <v>2</v>
      </c>
      <c r="AJ40" s="139" t="s">
        <v>118</v>
      </c>
      <c r="AK40" s="139">
        <v>2</v>
      </c>
      <c r="AL40">
        <v>1</v>
      </c>
      <c r="AM40" s="2"/>
      <c r="AN40" s="140" t="s">
        <v>280</v>
      </c>
    </row>
    <row r="41" spans="1:40" s="140" customFormat="1">
      <c r="A41" s="2" t="s">
        <v>81</v>
      </c>
      <c r="B41" s="2">
        <v>301090</v>
      </c>
      <c r="C41" s="2"/>
      <c r="D41" s="158" t="s">
        <v>287</v>
      </c>
      <c r="E41" s="159">
        <v>6</v>
      </c>
      <c r="F41" s="2"/>
      <c r="G41" s="2" t="s">
        <v>288</v>
      </c>
      <c r="H41" s="2" t="s">
        <v>143</v>
      </c>
      <c r="I41" s="203" t="s">
        <v>289</v>
      </c>
      <c r="J41" s="196" t="s">
        <v>102</v>
      </c>
      <c r="K41" s="2"/>
      <c r="L41" s="143" t="s">
        <v>290</v>
      </c>
      <c r="M41" s="2"/>
      <c r="N41" s="2">
        <v>300090</v>
      </c>
      <c r="O41" s="2"/>
      <c r="P41" s="201">
        <v>2</v>
      </c>
      <c r="Q41" s="145">
        <v>4</v>
      </c>
      <c r="R41" s="2"/>
      <c r="S41" s="2" t="s">
        <v>291</v>
      </c>
      <c r="T41" s="53" t="str">
        <f>VLOOKUP(N41,'unit|武将表'!H:AO,30,FALSE)</f>
        <v>[[80701,80709],[80701,80739]]</v>
      </c>
      <c r="U41" s="53" t="str">
        <f>VLOOKUP(N41,'unit|武将表'!H:AO,34,FALSE)</f>
        <v>[[500],[80730,500],[80720,80730,500]]</v>
      </c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28">
        <v>2</v>
      </c>
      <c r="AJ41" s="139" t="s">
        <v>112</v>
      </c>
      <c r="AK41" s="139">
        <v>1</v>
      </c>
      <c r="AL41">
        <v>1</v>
      </c>
      <c r="AM41" s="2"/>
      <c r="AN41" s="140" t="s">
        <v>287</v>
      </c>
    </row>
    <row r="42" spans="1:40" s="140" customFormat="1">
      <c r="A42" s="140" t="s">
        <v>81</v>
      </c>
      <c r="B42" s="140">
        <v>401060</v>
      </c>
      <c r="D42" s="158" t="s">
        <v>292</v>
      </c>
      <c r="E42" s="159">
        <v>6</v>
      </c>
      <c r="G42" s="2" t="s">
        <v>293</v>
      </c>
      <c r="H42" s="140" t="s">
        <v>294</v>
      </c>
      <c r="I42" s="198" t="s">
        <v>295</v>
      </c>
      <c r="J42" s="140" t="s">
        <v>272</v>
      </c>
      <c r="L42" s="143" t="s">
        <v>296</v>
      </c>
      <c r="N42" s="2">
        <v>400060</v>
      </c>
      <c r="P42" s="202">
        <v>4</v>
      </c>
      <c r="Q42" s="145">
        <v>4</v>
      </c>
      <c r="S42" s="2" t="s">
        <v>297</v>
      </c>
      <c r="T42" s="53" t="str">
        <f>VLOOKUP(N42,'unit|武将表'!H:AO,30,FALSE)</f>
        <v>[[80901,80909],[80920,80909],[80920,80939]]</v>
      </c>
      <c r="U42" s="53" t="str">
        <f>VLOOKUP(N42,'unit|武将表'!H:AO,34,FALSE)</f>
        <v>[[500],[80930,500]]</v>
      </c>
      <c r="AI42" s="228">
        <v>4</v>
      </c>
      <c r="AJ42" s="139" t="s">
        <v>90</v>
      </c>
      <c r="AK42" s="139">
        <v>4</v>
      </c>
      <c r="AL42">
        <v>1</v>
      </c>
      <c r="AN42" s="140" t="s">
        <v>292</v>
      </c>
    </row>
    <row r="43" spans="1:40">
      <c r="A43" s="140" t="s">
        <v>81</v>
      </c>
      <c r="B43" s="140">
        <v>401120</v>
      </c>
      <c r="C43" s="140"/>
      <c r="D43" s="158" t="s">
        <v>298</v>
      </c>
      <c r="E43" s="159">
        <v>6</v>
      </c>
      <c r="F43" s="140"/>
      <c r="G43" s="2" t="s">
        <v>299</v>
      </c>
      <c r="H43" s="2" t="s">
        <v>143</v>
      </c>
      <c r="I43" s="191" t="s">
        <v>300</v>
      </c>
      <c r="J43" s="196" t="s">
        <v>102</v>
      </c>
      <c r="L43" s="143" t="s">
        <v>301</v>
      </c>
      <c r="N43" s="2">
        <v>400120</v>
      </c>
      <c r="P43" s="202">
        <v>4</v>
      </c>
      <c r="Q43" s="145">
        <v>4</v>
      </c>
      <c r="S43" s="111" t="s">
        <v>302</v>
      </c>
      <c r="T43" s="53" t="str">
        <f>VLOOKUP(N43,'unit|武将表'!H:AO,30,FALSE)</f>
        <v>[[81101,81109]]</v>
      </c>
      <c r="U43" s="53" t="str">
        <f>VLOOKUP(N43,'unit|武将表'!H:AO,34,FALSE)</f>
        <v>[[500],[81120,500],[81130,81120,500],[81130,81120,81140,500]]</v>
      </c>
      <c r="V43" s="140"/>
      <c r="W43" s="140"/>
      <c r="X43" s="140"/>
      <c r="Y43" s="140"/>
      <c r="Z43" s="140"/>
      <c r="AA43" s="140"/>
      <c r="AB43" s="140"/>
      <c r="AC43" s="140"/>
      <c r="AD43" s="140"/>
      <c r="AE43" s="140"/>
      <c r="AF43" s="140"/>
      <c r="AG43" s="140"/>
      <c r="AH43" s="140"/>
      <c r="AI43" s="228">
        <v>4</v>
      </c>
      <c r="AJ43" s="139" t="s">
        <v>118</v>
      </c>
      <c r="AK43" s="139">
        <v>2</v>
      </c>
      <c r="AL43">
        <v>1</v>
      </c>
      <c r="AM43" s="140"/>
      <c r="AN43" s="140" t="s">
        <v>298</v>
      </c>
    </row>
    <row r="44" spans="1:40">
      <c r="A44" s="140" t="s">
        <v>81</v>
      </c>
      <c r="B44" s="140">
        <v>401290</v>
      </c>
      <c r="C44" s="140"/>
      <c r="D44" s="158" t="s">
        <v>303</v>
      </c>
      <c r="E44" s="159">
        <v>6</v>
      </c>
      <c r="F44" s="140"/>
      <c r="G44" s="2" t="s">
        <v>304</v>
      </c>
      <c r="H44" s="2" t="s">
        <v>143</v>
      </c>
      <c r="I44" s="195" t="s">
        <v>305</v>
      </c>
      <c r="J44" s="196" t="s">
        <v>102</v>
      </c>
      <c r="L44" s="143" t="s">
        <v>306</v>
      </c>
      <c r="N44" s="2">
        <v>400290</v>
      </c>
      <c r="P44" s="2">
        <v>4</v>
      </c>
      <c r="Q44" s="145">
        <v>4</v>
      </c>
      <c r="S44" s="50" t="s">
        <v>307</v>
      </c>
      <c r="T44" s="53" t="str">
        <f>VLOOKUP(N44,'unit|武将表'!H:AO,30,FALSE)</f>
        <v>[[42901,42910],[42940,42910],[42940,42920]]</v>
      </c>
      <c r="U44" s="53" t="str">
        <f>VLOOKUP(N44,'unit|武将表'!H:AO,34,FALSE)</f>
        <v>[[500],[42950,500]]</v>
      </c>
      <c r="V44" s="140"/>
      <c r="W44" s="140"/>
      <c r="X44" s="140"/>
      <c r="Y44" s="140"/>
      <c r="Z44" s="140"/>
      <c r="AA44" s="140"/>
      <c r="AB44" s="140"/>
      <c r="AC44" s="140"/>
      <c r="AD44" s="140"/>
      <c r="AE44" s="140"/>
      <c r="AF44" s="140"/>
      <c r="AG44" s="140"/>
      <c r="AH44" s="140"/>
      <c r="AI44" s="228">
        <v>4</v>
      </c>
      <c r="AJ44" s="139" t="s">
        <v>124</v>
      </c>
      <c r="AK44" s="139">
        <v>3</v>
      </c>
      <c r="AL44">
        <v>1</v>
      </c>
      <c r="AM44" s="140"/>
      <c r="AN44" s="140" t="s">
        <v>298</v>
      </c>
    </row>
    <row r="45" spans="1:40" ht="14.15" customHeight="1">
      <c r="A45" s="140" t="s">
        <v>91</v>
      </c>
      <c r="B45" s="140">
        <v>101040</v>
      </c>
      <c r="C45" s="165"/>
      <c r="D45" s="158" t="s">
        <v>308</v>
      </c>
      <c r="E45" s="159">
        <v>6</v>
      </c>
      <c r="F45" s="140"/>
      <c r="G45" s="2" t="s">
        <v>309</v>
      </c>
      <c r="H45" s="140" t="s">
        <v>310</v>
      </c>
      <c r="I45" s="195" t="s">
        <v>305</v>
      </c>
      <c r="J45" s="184" t="s">
        <v>284</v>
      </c>
      <c r="K45" s="140"/>
      <c r="L45" s="143" t="s">
        <v>311</v>
      </c>
      <c r="M45" s="140"/>
      <c r="N45" s="2">
        <v>100040</v>
      </c>
      <c r="O45" s="140"/>
      <c r="P45" s="202">
        <v>4</v>
      </c>
      <c r="Q45" s="145">
        <v>4</v>
      </c>
      <c r="R45" s="140"/>
      <c r="S45" s="2" t="s">
        <v>312</v>
      </c>
      <c r="T45" s="53" t="str">
        <f>VLOOKUP(N45,'unit|武将表'!H:AO,30,FALSE)</f>
        <v>[[80101,80109],[80102,80119],[80103,80129]]</v>
      </c>
      <c r="U45" s="53" t="str">
        <f>VLOOKUP(N45,'unit|武将表'!H:AO,34,FALSE)</f>
        <v>[[500],[80120,500],[80120,80130,500]]</v>
      </c>
      <c r="V45" s="140"/>
      <c r="W45" s="140"/>
      <c r="X45" s="140"/>
      <c r="Y45" s="140"/>
      <c r="Z45" s="140"/>
      <c r="AA45" s="140"/>
      <c r="AB45" s="140"/>
      <c r="AC45" s="140"/>
      <c r="AD45" s="140"/>
      <c r="AE45" s="140"/>
      <c r="AF45" s="140"/>
      <c r="AG45" s="140"/>
      <c r="AH45" s="140"/>
      <c r="AI45" s="228">
        <v>3</v>
      </c>
      <c r="AJ45" s="139" t="s">
        <v>90</v>
      </c>
      <c r="AK45" s="139">
        <v>4</v>
      </c>
      <c r="AL45">
        <v>1</v>
      </c>
      <c r="AM45" s="140"/>
      <c r="AN45" s="140" t="s">
        <v>308</v>
      </c>
    </row>
    <row r="46" spans="1:40">
      <c r="A46" s="140" t="s">
        <v>81</v>
      </c>
      <c r="B46" s="140">
        <v>101100</v>
      </c>
      <c r="C46" s="165"/>
      <c r="D46" s="158" t="s">
        <v>313</v>
      </c>
      <c r="E46" s="159">
        <v>6</v>
      </c>
      <c r="F46" s="140"/>
      <c r="G46" s="2" t="s">
        <v>314</v>
      </c>
      <c r="H46" s="140" t="s">
        <v>315</v>
      </c>
      <c r="I46" s="190" t="s">
        <v>316</v>
      </c>
      <c r="J46" s="184" t="s">
        <v>85</v>
      </c>
      <c r="K46" s="140"/>
      <c r="L46" s="143" t="s">
        <v>317</v>
      </c>
      <c r="M46" s="140"/>
      <c r="N46" s="2">
        <v>100100</v>
      </c>
      <c r="O46" s="140"/>
      <c r="P46" s="161">
        <v>2</v>
      </c>
      <c r="Q46" s="145">
        <v>2</v>
      </c>
      <c r="R46" s="140"/>
      <c r="S46" s="2" t="s">
        <v>318</v>
      </c>
      <c r="T46" s="53" t="str">
        <f>VLOOKUP(N46,'unit|武将表'!H:AO,30,FALSE)</f>
        <v>[[11001,11010],[11001,11030]]</v>
      </c>
      <c r="U46" s="53" t="str">
        <f>VLOOKUP(N46,'unit|武将表'!H:AO,34,FALSE)</f>
        <v>[[500],[11040,500],[11050,11040,500]]</v>
      </c>
      <c r="V46" s="140"/>
      <c r="W46" s="140"/>
      <c r="X46" s="140"/>
      <c r="Y46" s="140"/>
      <c r="Z46" s="140"/>
      <c r="AA46" s="140"/>
      <c r="AB46" s="140"/>
      <c r="AC46" s="140"/>
      <c r="AD46" s="140"/>
      <c r="AE46" s="140"/>
      <c r="AF46" s="140"/>
      <c r="AG46" s="140"/>
      <c r="AH46" s="140"/>
      <c r="AI46" s="228">
        <v>3</v>
      </c>
      <c r="AJ46" s="139" t="s">
        <v>90</v>
      </c>
      <c r="AK46" s="139">
        <v>4</v>
      </c>
      <c r="AL46">
        <v>0</v>
      </c>
      <c r="AM46" s="140"/>
      <c r="AN46" s="140" t="s">
        <v>313</v>
      </c>
    </row>
    <row r="47" spans="1:40">
      <c r="A47" s="140" t="s">
        <v>81</v>
      </c>
      <c r="B47" s="140">
        <v>101130</v>
      </c>
      <c r="C47" s="165"/>
      <c r="D47" s="158" t="s">
        <v>257</v>
      </c>
      <c r="E47" s="159">
        <v>4</v>
      </c>
      <c r="F47" s="140"/>
      <c r="G47" s="2" t="s">
        <v>319</v>
      </c>
      <c r="H47" s="140" t="s">
        <v>320</v>
      </c>
      <c r="I47" s="190" t="s">
        <v>321</v>
      </c>
      <c r="J47" s="184" t="s">
        <v>85</v>
      </c>
      <c r="K47" s="140"/>
      <c r="L47" s="143" t="s">
        <v>322</v>
      </c>
      <c r="M47" s="140"/>
      <c r="N47" s="2">
        <v>100130</v>
      </c>
      <c r="O47" s="140"/>
      <c r="P47" s="161">
        <v>3</v>
      </c>
      <c r="Q47" s="145">
        <v>1</v>
      </c>
      <c r="R47" s="140"/>
      <c r="S47" s="2" t="s">
        <v>323</v>
      </c>
      <c r="T47" s="53" t="str">
        <f>VLOOKUP(N47,'unit|武将表'!H:AO,30,FALSE)</f>
        <v>[[11301,11310],[11340,11310]]</v>
      </c>
      <c r="U47" s="53" t="str">
        <f>VLOOKUP(N47,'unit|武将表'!H:AO,34,FALSE)</f>
        <v>[[500],[11360,500]]</v>
      </c>
      <c r="V47" s="140"/>
      <c r="W47" s="140"/>
      <c r="X47" s="140"/>
      <c r="Y47" s="140"/>
      <c r="Z47" s="140"/>
      <c r="AA47" s="140"/>
      <c r="AB47" s="140"/>
      <c r="AC47" s="140"/>
      <c r="AD47" s="140"/>
      <c r="AE47" s="140"/>
      <c r="AF47" s="140"/>
      <c r="AG47" s="140"/>
      <c r="AH47" s="140"/>
      <c r="AI47" s="228">
        <v>3</v>
      </c>
      <c r="AJ47" s="139" t="s">
        <v>118</v>
      </c>
      <c r="AK47" s="139">
        <v>2</v>
      </c>
      <c r="AL47">
        <v>0</v>
      </c>
      <c r="AM47" s="140"/>
      <c r="AN47" s="140" t="s">
        <v>185</v>
      </c>
    </row>
    <row r="48" spans="1:40" ht="14.15" customHeight="1">
      <c r="A48" s="2" t="s">
        <v>81</v>
      </c>
      <c r="B48" s="2">
        <v>201080</v>
      </c>
      <c r="C48" s="164"/>
      <c r="D48" s="158" t="s">
        <v>324</v>
      </c>
      <c r="E48" s="159">
        <v>4</v>
      </c>
      <c r="G48" s="2" t="s">
        <v>325</v>
      </c>
      <c r="H48" s="2" t="s">
        <v>143</v>
      </c>
      <c r="I48" s="181" t="s">
        <v>326</v>
      </c>
      <c r="J48" s="196" t="s">
        <v>102</v>
      </c>
      <c r="L48" s="143" t="s">
        <v>327</v>
      </c>
      <c r="N48" s="2">
        <v>200080</v>
      </c>
      <c r="P48" s="161">
        <v>4</v>
      </c>
      <c r="Q48" s="145">
        <v>1</v>
      </c>
      <c r="S48" s="2" t="s">
        <v>328</v>
      </c>
      <c r="T48" s="53" t="str">
        <f>VLOOKUP(N48,'unit|武将表'!H:AO,30,FALSE)</f>
        <v>[[20801,20810]]</v>
      </c>
      <c r="U48" s="53" t="str">
        <f>VLOOKUP(N48,'unit|武将表'!H:AO,34,FALSE)</f>
        <v>[[500],[20840,500],[20840,20841,500]]</v>
      </c>
      <c r="V48" s="2"/>
      <c r="AI48" s="228">
        <v>1</v>
      </c>
      <c r="AJ48" s="139" t="s">
        <v>112</v>
      </c>
      <c r="AK48" s="139">
        <v>1</v>
      </c>
      <c r="AL48">
        <v>0</v>
      </c>
      <c r="AN48" s="140" t="s">
        <v>324</v>
      </c>
    </row>
    <row r="49" spans="1:40">
      <c r="A49" s="2" t="s">
        <v>81</v>
      </c>
      <c r="B49" s="2">
        <v>201100</v>
      </c>
      <c r="C49" s="164"/>
      <c r="D49" s="158" t="s">
        <v>329</v>
      </c>
      <c r="E49" s="159">
        <v>4</v>
      </c>
      <c r="G49" s="2" t="s">
        <v>330</v>
      </c>
      <c r="H49" s="2" t="s">
        <v>143</v>
      </c>
      <c r="I49" s="181" t="s">
        <v>331</v>
      </c>
      <c r="J49" s="196" t="s">
        <v>102</v>
      </c>
      <c r="L49" s="143" t="s">
        <v>332</v>
      </c>
      <c r="N49" s="2">
        <v>200100</v>
      </c>
      <c r="P49" s="161">
        <v>1</v>
      </c>
      <c r="Q49" s="145">
        <v>3</v>
      </c>
      <c r="S49" s="2" t="s">
        <v>333</v>
      </c>
      <c r="T49" s="53" t="str">
        <f>VLOOKUP(N49,'unit|武将表'!H:AO,30,FALSE)</f>
        <v>[[21001,21010],[21001,21020]]</v>
      </c>
      <c r="U49" s="53" t="str">
        <f>VLOOKUP(N49,'unit|武将表'!H:AO,34,FALSE)</f>
        <v>[[500],[21050,500]]</v>
      </c>
      <c r="V49" s="2"/>
      <c r="AI49" s="228">
        <v>1</v>
      </c>
      <c r="AJ49" s="139" t="s">
        <v>124</v>
      </c>
      <c r="AK49" s="139">
        <v>3</v>
      </c>
      <c r="AL49">
        <v>1</v>
      </c>
      <c r="AN49" s="140" t="s">
        <v>329</v>
      </c>
    </row>
    <row r="50" spans="1:40">
      <c r="A50" s="2" t="s">
        <v>81</v>
      </c>
      <c r="B50" s="2">
        <v>201120</v>
      </c>
      <c r="C50" s="164"/>
      <c r="D50" s="158" t="s">
        <v>334</v>
      </c>
      <c r="E50" s="159">
        <v>6</v>
      </c>
      <c r="G50" s="2" t="s">
        <v>335</v>
      </c>
      <c r="H50" s="2" t="s">
        <v>336</v>
      </c>
      <c r="I50" s="204" t="s">
        <v>337</v>
      </c>
      <c r="J50" s="196" t="s">
        <v>85</v>
      </c>
      <c r="L50" s="143" t="s">
        <v>338</v>
      </c>
      <c r="N50" s="2">
        <v>200120</v>
      </c>
      <c r="P50" s="205">
        <v>3</v>
      </c>
      <c r="Q50" s="145">
        <v>4</v>
      </c>
      <c r="S50" s="2" t="s">
        <v>339</v>
      </c>
      <c r="T50" s="53" t="str">
        <f>VLOOKUP(N50,'unit|武将表'!H:AO,30,FALSE)</f>
        <v>[[21201,21210],[21201,21260]]</v>
      </c>
      <c r="U50" s="53" t="str">
        <f>VLOOKUP(N50,'unit|武将表'!H:AO,34,FALSE)</f>
        <v>[[500],[21250,500],[21250,21270,500]]</v>
      </c>
      <c r="V50" s="2"/>
      <c r="AI50" s="236">
        <v>1</v>
      </c>
      <c r="AJ50" s="139" t="s">
        <v>118</v>
      </c>
      <c r="AK50" s="139">
        <v>2</v>
      </c>
      <c r="AL50">
        <v>1</v>
      </c>
      <c r="AN50" s="140" t="s">
        <v>334</v>
      </c>
    </row>
    <row r="51" spans="1:40">
      <c r="A51" s="166" t="s">
        <v>91</v>
      </c>
      <c r="B51" s="166">
        <v>201140</v>
      </c>
      <c r="C51" s="164"/>
      <c r="D51" s="158" t="s">
        <v>340</v>
      </c>
      <c r="E51" s="159">
        <v>6</v>
      </c>
      <c r="F51" s="166"/>
      <c r="G51" s="166" t="s">
        <v>341</v>
      </c>
      <c r="H51" s="166" t="s">
        <v>143</v>
      </c>
      <c r="I51" s="181" t="s">
        <v>342</v>
      </c>
      <c r="J51" s="206" t="s">
        <v>102</v>
      </c>
      <c r="K51" s="166"/>
      <c r="L51" s="193" t="s">
        <v>343</v>
      </c>
      <c r="M51" s="166"/>
      <c r="N51" s="166">
        <v>200140</v>
      </c>
      <c r="O51" s="166"/>
      <c r="P51" s="166">
        <v>3</v>
      </c>
      <c r="Q51" s="223">
        <v>2</v>
      </c>
      <c r="S51" s="2" t="s">
        <v>344</v>
      </c>
      <c r="T51" s="53" t="str">
        <f>VLOOKUP(N51,'unit|武将表'!H:AO,30,FALSE)</f>
        <v>[[21401]]</v>
      </c>
      <c r="U51" s="53" t="str">
        <f>VLOOKUP(N51,'unit|武将表'!H:AO,34,FALSE)</f>
        <v>[[500]]</v>
      </c>
      <c r="V51" s="166"/>
      <c r="W51" s="166"/>
      <c r="X51" s="166"/>
      <c r="Y51" s="166"/>
      <c r="Z51" s="166"/>
      <c r="AA51" s="166"/>
      <c r="AB51" s="166"/>
      <c r="AC51" s="166"/>
      <c r="AD51" s="166"/>
      <c r="AE51" s="166"/>
      <c r="AF51" s="166"/>
      <c r="AG51" s="166"/>
      <c r="AH51" s="166"/>
      <c r="AI51" s="228">
        <v>1</v>
      </c>
      <c r="AJ51" s="139" t="s">
        <v>90</v>
      </c>
      <c r="AK51" s="139">
        <v>4</v>
      </c>
      <c r="AL51" s="235">
        <v>0</v>
      </c>
      <c r="AN51" s="140" t="s">
        <v>340</v>
      </c>
    </row>
    <row r="52" spans="1:40">
      <c r="A52" s="140" t="s">
        <v>81</v>
      </c>
      <c r="B52" s="140">
        <v>201160</v>
      </c>
      <c r="C52" s="164"/>
      <c r="D52" s="158" t="s">
        <v>345</v>
      </c>
      <c r="E52" s="159">
        <v>6</v>
      </c>
      <c r="F52" s="140"/>
      <c r="G52" s="2" t="s">
        <v>346</v>
      </c>
      <c r="H52" s="140" t="s">
        <v>347</v>
      </c>
      <c r="I52" s="181" t="s">
        <v>342</v>
      </c>
      <c r="J52" s="184" t="s">
        <v>85</v>
      </c>
      <c r="K52" s="140"/>
      <c r="L52" s="143" t="s">
        <v>348</v>
      </c>
      <c r="M52" s="140"/>
      <c r="N52" s="2">
        <v>200160</v>
      </c>
      <c r="O52" s="140"/>
      <c r="P52" s="161">
        <v>1</v>
      </c>
      <c r="Q52" s="145">
        <v>4</v>
      </c>
      <c r="R52" s="140"/>
      <c r="S52" s="2" t="s">
        <v>349</v>
      </c>
      <c r="T52" s="53" t="str">
        <f>VLOOKUP(N52,'unit|武将表'!H:AO,30,FALSE)</f>
        <v>[[21601,21610],[21601,21660]]</v>
      </c>
      <c r="U52" s="53" t="str">
        <f>VLOOKUP(N52,'unit|武将表'!H:AO,34,FALSE)</f>
        <v>[[500],[21640,500],[21640,21650,500]]</v>
      </c>
      <c r="V52" s="140"/>
      <c r="W52" s="140"/>
      <c r="X52" s="140"/>
      <c r="Y52" s="140"/>
      <c r="Z52" s="140"/>
      <c r="AA52" s="140"/>
      <c r="AB52" s="140"/>
      <c r="AC52" s="140"/>
      <c r="AD52" s="140"/>
      <c r="AE52" s="140"/>
      <c r="AF52" s="140"/>
      <c r="AG52" s="140"/>
      <c r="AH52" s="140"/>
      <c r="AI52" s="236">
        <v>1</v>
      </c>
      <c r="AJ52" s="139" t="s">
        <v>124</v>
      </c>
      <c r="AK52" s="139">
        <v>3</v>
      </c>
      <c r="AL52">
        <v>1</v>
      </c>
      <c r="AM52" s="140"/>
      <c r="AN52" s="140" t="s">
        <v>345</v>
      </c>
    </row>
    <row r="53" spans="1:40">
      <c r="A53" s="2" t="s">
        <v>81</v>
      </c>
      <c r="B53" s="2">
        <v>301080</v>
      </c>
      <c r="D53" s="158" t="s">
        <v>350</v>
      </c>
      <c r="E53" s="159">
        <v>6</v>
      </c>
      <c r="G53" s="2" t="s">
        <v>351</v>
      </c>
      <c r="H53" s="2" t="s">
        <v>352</v>
      </c>
      <c r="I53" s="203" t="s">
        <v>353</v>
      </c>
      <c r="J53" s="196" t="s">
        <v>85</v>
      </c>
      <c r="L53" s="143" t="s">
        <v>354</v>
      </c>
      <c r="N53" s="2">
        <v>300080</v>
      </c>
      <c r="P53" s="205">
        <v>4</v>
      </c>
      <c r="Q53" s="145">
        <v>1</v>
      </c>
      <c r="S53" s="2" t="s">
        <v>355</v>
      </c>
      <c r="T53" s="53" t="str">
        <f>VLOOKUP(N53,'unit|武将表'!H:AO,30,FALSE)</f>
        <v>[[30801,30810],[30840,30810]]</v>
      </c>
      <c r="U53" s="53" t="str">
        <f>VLOOKUP(N53,'unit|武将表'!H:AO,34,FALSE)</f>
        <v>[[500],[30850,500],[30860,30850,500]]</v>
      </c>
      <c r="V53" s="2"/>
      <c r="AI53" s="228">
        <v>2</v>
      </c>
      <c r="AJ53" s="139" t="s">
        <v>112</v>
      </c>
      <c r="AK53" s="139">
        <v>1</v>
      </c>
      <c r="AL53">
        <v>0</v>
      </c>
      <c r="AN53" s="140" t="s">
        <v>350</v>
      </c>
    </row>
    <row r="54" spans="1:40">
      <c r="A54" s="2" t="s">
        <v>81</v>
      </c>
      <c r="B54" s="2">
        <v>301110</v>
      </c>
      <c r="D54" s="158" t="s">
        <v>356</v>
      </c>
      <c r="E54" s="159">
        <v>6</v>
      </c>
      <c r="G54" s="2" t="s">
        <v>357</v>
      </c>
      <c r="H54" s="2" t="s">
        <v>358</v>
      </c>
      <c r="I54" s="188" t="s">
        <v>359</v>
      </c>
      <c r="J54" s="196" t="s">
        <v>85</v>
      </c>
      <c r="L54" s="143" t="s">
        <v>360</v>
      </c>
      <c r="N54" s="2">
        <v>300110</v>
      </c>
      <c r="P54" s="161">
        <v>4</v>
      </c>
      <c r="Q54" s="145">
        <v>2</v>
      </c>
      <c r="S54" s="2" t="s">
        <v>361</v>
      </c>
      <c r="T54" s="53" t="str">
        <f>VLOOKUP(N54,'unit|武将表'!H:AO,30,FALSE)</f>
        <v>[[31101,31110],[31101,31120]]</v>
      </c>
      <c r="U54" s="53" t="str">
        <f>VLOOKUP(N54,'unit|武将表'!H:AO,34,FALSE)</f>
        <v>[[500],[31150,500],[31150,31160,500]]</v>
      </c>
      <c r="V54" s="2"/>
      <c r="AI54" s="228">
        <v>2</v>
      </c>
      <c r="AJ54" s="139" t="s">
        <v>124</v>
      </c>
      <c r="AK54" s="139">
        <v>3</v>
      </c>
      <c r="AL54">
        <v>0</v>
      </c>
      <c r="AN54" s="140" t="s">
        <v>356</v>
      </c>
    </row>
    <row r="55" spans="1:40" s="142" customFormat="1">
      <c r="A55" s="2" t="s">
        <v>81</v>
      </c>
      <c r="B55" s="2">
        <v>301120</v>
      </c>
      <c r="C55" s="2"/>
      <c r="D55" s="158" t="s">
        <v>362</v>
      </c>
      <c r="E55" s="159">
        <v>6</v>
      </c>
      <c r="F55" s="2"/>
      <c r="G55" s="2" t="s">
        <v>363</v>
      </c>
      <c r="H55" s="2" t="s">
        <v>364</v>
      </c>
      <c r="I55" s="188" t="s">
        <v>365</v>
      </c>
      <c r="J55" s="196" t="s">
        <v>85</v>
      </c>
      <c r="K55" s="2"/>
      <c r="L55" s="143" t="s">
        <v>366</v>
      </c>
      <c r="M55" s="2"/>
      <c r="N55" s="2">
        <v>300120</v>
      </c>
      <c r="O55" s="2"/>
      <c r="P55" s="161">
        <v>2</v>
      </c>
      <c r="Q55" s="145">
        <v>1</v>
      </c>
      <c r="R55" s="2"/>
      <c r="S55" s="2" t="s">
        <v>367</v>
      </c>
      <c r="T55" s="53" t="str">
        <f>VLOOKUP(N55,'unit|武将表'!H:AO,30,FALSE)</f>
        <v>[[31201,31210],[31220,31210]]</v>
      </c>
      <c r="U55" s="53" t="str">
        <f>VLOOKUP(N55,'unit|武将表'!H:AO,34,FALSE)</f>
        <v>[[500],[31250,500],[31250,31240,500]]</v>
      </c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28">
        <v>2</v>
      </c>
      <c r="AJ55" s="139" t="s">
        <v>112</v>
      </c>
      <c r="AK55" s="139">
        <v>1</v>
      </c>
      <c r="AL55">
        <v>0</v>
      </c>
      <c r="AM55" s="2"/>
      <c r="AN55" s="140" t="s">
        <v>362</v>
      </c>
    </row>
    <row r="56" spans="1:40" s="142" customFormat="1">
      <c r="A56" s="2" t="s">
        <v>81</v>
      </c>
      <c r="B56" s="2">
        <v>301160</v>
      </c>
      <c r="C56" s="2"/>
      <c r="D56" s="158" t="s">
        <v>368</v>
      </c>
      <c r="E56" s="159">
        <v>6</v>
      </c>
      <c r="F56" s="2"/>
      <c r="G56" s="2" t="s">
        <v>369</v>
      </c>
      <c r="H56" s="2" t="s">
        <v>370</v>
      </c>
      <c r="I56" s="204" t="s">
        <v>371</v>
      </c>
      <c r="J56" s="196" t="s">
        <v>85</v>
      </c>
      <c r="K56" s="2"/>
      <c r="L56" s="143" t="s">
        <v>372</v>
      </c>
      <c r="M56" s="2"/>
      <c r="N56" s="2">
        <v>300160</v>
      </c>
      <c r="O56" s="2"/>
      <c r="P56" s="205">
        <v>2</v>
      </c>
      <c r="Q56" s="145">
        <v>1</v>
      </c>
      <c r="R56" s="2"/>
      <c r="S56" s="2" t="s">
        <v>373</v>
      </c>
      <c r="T56" s="53" t="str">
        <f>VLOOKUP(N56,'unit|武将表'!H:AO,30,FALSE)</f>
        <v>[[31601,31610],[31601,31640]]</v>
      </c>
      <c r="U56" s="53" t="str">
        <f>VLOOKUP(N56,'unit|武将表'!H:AO,34,FALSE)</f>
        <v>[[500],[31660,500],[31660,31670,500]]</v>
      </c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28">
        <v>2</v>
      </c>
      <c r="AJ56" s="139" t="s">
        <v>118</v>
      </c>
      <c r="AK56" s="139">
        <v>2</v>
      </c>
      <c r="AL56">
        <v>0</v>
      </c>
      <c r="AM56" s="2"/>
      <c r="AN56" s="140" t="s">
        <v>368</v>
      </c>
    </row>
    <row r="57" spans="1:40" s="140" customFormat="1">
      <c r="A57" s="140" t="s">
        <v>81</v>
      </c>
      <c r="B57" s="140">
        <v>401100</v>
      </c>
      <c r="D57" s="158" t="s">
        <v>374</v>
      </c>
      <c r="E57" s="159">
        <v>6</v>
      </c>
      <c r="G57" s="2" t="s">
        <v>375</v>
      </c>
      <c r="H57" s="140" t="s">
        <v>376</v>
      </c>
      <c r="I57" s="191" t="s">
        <v>377</v>
      </c>
      <c r="J57" s="140" t="s">
        <v>85</v>
      </c>
      <c r="L57" s="143" t="s">
        <v>378</v>
      </c>
      <c r="N57" s="2">
        <v>400100</v>
      </c>
      <c r="P57" s="161">
        <v>1</v>
      </c>
      <c r="Q57" s="145">
        <v>2</v>
      </c>
      <c r="S57" s="2" t="s">
        <v>379</v>
      </c>
      <c r="T57" s="53" t="str">
        <f>VLOOKUP(N57,'unit|武将表'!H:AO,30,FALSE)</f>
        <v>[[41001,41010],[41040,41010]]</v>
      </c>
      <c r="U57" s="53" t="str">
        <f>VLOOKUP(N57,'unit|武将表'!H:AO,34,FALSE)</f>
        <v>[[500],[41060,500],[41060,41050,500]]</v>
      </c>
      <c r="AI57" s="228">
        <v>4</v>
      </c>
      <c r="AJ57" s="139" t="s">
        <v>90</v>
      </c>
      <c r="AK57" s="139">
        <v>4</v>
      </c>
      <c r="AL57">
        <v>0</v>
      </c>
      <c r="AN57" s="140" t="s">
        <v>374</v>
      </c>
    </row>
    <row r="58" spans="1:40" s="140" customFormat="1">
      <c r="A58" s="140" t="s">
        <v>81</v>
      </c>
      <c r="B58" s="140">
        <v>401150</v>
      </c>
      <c r="D58" s="158" t="s">
        <v>380</v>
      </c>
      <c r="E58" s="159">
        <v>4</v>
      </c>
      <c r="G58" s="2" t="s">
        <v>381</v>
      </c>
      <c r="H58" s="2" t="s">
        <v>143</v>
      </c>
      <c r="I58" s="191" t="s">
        <v>382</v>
      </c>
      <c r="J58" s="196" t="s">
        <v>102</v>
      </c>
      <c r="K58" s="2"/>
      <c r="L58" s="143" t="s">
        <v>383</v>
      </c>
      <c r="M58" s="2"/>
      <c r="N58" s="2">
        <v>400150</v>
      </c>
      <c r="O58" s="2"/>
      <c r="P58" s="161">
        <v>2</v>
      </c>
      <c r="Q58" s="145">
        <v>1</v>
      </c>
      <c r="R58" s="2"/>
      <c r="S58" s="2" t="s">
        <v>384</v>
      </c>
      <c r="T58" s="53" t="str">
        <f>VLOOKUP(N58,'unit|武将表'!H:AO,30,FALSE)</f>
        <v>[[41501,41510]]</v>
      </c>
      <c r="U58" s="53" t="str">
        <f>VLOOKUP(N58,'unit|武将表'!H:AO,34,FALSE)</f>
        <v>[[500],[41540,500],[41540,41560,500]]</v>
      </c>
      <c r="AI58" s="228">
        <v>4</v>
      </c>
      <c r="AJ58" s="139" t="s">
        <v>90</v>
      </c>
      <c r="AK58" s="139">
        <v>4</v>
      </c>
      <c r="AL58">
        <v>0</v>
      </c>
      <c r="AN58" s="140" t="s">
        <v>380</v>
      </c>
    </row>
    <row r="59" spans="1:40" s="140" customFormat="1">
      <c r="A59" s="140" t="s">
        <v>81</v>
      </c>
      <c r="B59" s="140">
        <v>101150</v>
      </c>
      <c r="C59" s="165"/>
      <c r="D59" s="158" t="s">
        <v>385</v>
      </c>
      <c r="E59" s="159">
        <v>4</v>
      </c>
      <c r="G59" s="2" t="s">
        <v>386</v>
      </c>
      <c r="H59" s="2" t="s">
        <v>143</v>
      </c>
      <c r="I59" s="207" t="s">
        <v>387</v>
      </c>
      <c r="J59" s="196" t="s">
        <v>102</v>
      </c>
      <c r="K59" s="2"/>
      <c r="L59" s="143" t="s">
        <v>388</v>
      </c>
      <c r="M59" s="2"/>
      <c r="N59" s="2">
        <v>100150</v>
      </c>
      <c r="O59" s="2"/>
      <c r="P59" s="2">
        <v>3</v>
      </c>
      <c r="Q59" s="145">
        <v>1</v>
      </c>
      <c r="R59" s="2"/>
      <c r="S59" s="2" t="s">
        <v>389</v>
      </c>
      <c r="T59" s="53" t="str">
        <f>VLOOKUP(N59,'unit|武将表'!H:AO,30,FALSE)</f>
        <v>[[11501,11511]]</v>
      </c>
      <c r="U59" s="53" t="str">
        <f>VLOOKUP(N59,'unit|武将表'!H:AO,34,FALSE)</f>
        <v>[[500],[500,706],[500,11521,706]]</v>
      </c>
      <c r="AI59" s="228">
        <v>3</v>
      </c>
      <c r="AJ59" s="139" t="s">
        <v>112</v>
      </c>
      <c r="AK59" s="139">
        <v>1</v>
      </c>
      <c r="AL59">
        <v>0</v>
      </c>
      <c r="AN59" s="140" t="s">
        <v>385</v>
      </c>
    </row>
    <row r="60" spans="1:40" s="140" customFormat="1">
      <c r="A60" s="2" t="s">
        <v>81</v>
      </c>
      <c r="B60" s="2">
        <v>201130</v>
      </c>
      <c r="C60" s="164"/>
      <c r="D60" s="158" t="s">
        <v>390</v>
      </c>
      <c r="E60" s="159">
        <v>4</v>
      </c>
      <c r="F60" s="2"/>
      <c r="G60" s="2" t="s">
        <v>391</v>
      </c>
      <c r="H60" s="2" t="s">
        <v>143</v>
      </c>
      <c r="I60" s="181" t="s">
        <v>392</v>
      </c>
      <c r="J60" s="196" t="s">
        <v>102</v>
      </c>
      <c r="K60" s="2"/>
      <c r="L60" s="143" t="s">
        <v>393</v>
      </c>
      <c r="M60" s="2"/>
      <c r="N60" s="2">
        <v>200130</v>
      </c>
      <c r="O60" s="2"/>
      <c r="P60" s="2">
        <v>3</v>
      </c>
      <c r="Q60" s="145">
        <v>4</v>
      </c>
      <c r="R60" s="2"/>
      <c r="S60" s="2" t="s">
        <v>394</v>
      </c>
      <c r="T60" s="53" t="str">
        <f>VLOOKUP(N60,'unit|武将表'!H:AO,30,FALSE)</f>
        <v>[[21301,21311]]</v>
      </c>
      <c r="U60" s="53" t="str">
        <f>VLOOKUP(N60,'unit|武将表'!H:AO,34,FALSE)</f>
        <v>[[500],[500,701],[500,21321,701]]</v>
      </c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28">
        <v>1</v>
      </c>
      <c r="AJ60" s="139" t="s">
        <v>112</v>
      </c>
      <c r="AK60" s="139">
        <v>1</v>
      </c>
      <c r="AL60">
        <v>1</v>
      </c>
      <c r="AM60" s="2"/>
      <c r="AN60" s="140" t="s">
        <v>390</v>
      </c>
    </row>
    <row r="61" spans="1:40" s="140" customFormat="1">
      <c r="A61" s="2" t="s">
        <v>81</v>
      </c>
      <c r="B61" s="2">
        <v>301130</v>
      </c>
      <c r="C61" s="2"/>
      <c r="D61" s="158" t="s">
        <v>395</v>
      </c>
      <c r="E61" s="159">
        <v>4</v>
      </c>
      <c r="F61" s="2"/>
      <c r="G61" s="2" t="s">
        <v>396</v>
      </c>
      <c r="H61" s="2" t="s">
        <v>143</v>
      </c>
      <c r="I61" s="207" t="s">
        <v>397</v>
      </c>
      <c r="J61" s="196" t="s">
        <v>102</v>
      </c>
      <c r="K61" s="2"/>
      <c r="L61" s="143" t="s">
        <v>398</v>
      </c>
      <c r="M61" s="2"/>
      <c r="N61" s="2">
        <v>300130</v>
      </c>
      <c r="O61" s="2"/>
      <c r="P61" s="2">
        <v>1</v>
      </c>
      <c r="Q61" s="145">
        <v>2</v>
      </c>
      <c r="R61" s="2"/>
      <c r="S61" s="2" t="s">
        <v>399</v>
      </c>
      <c r="T61" s="53" t="str">
        <f>VLOOKUP(N61,'unit|武将表'!H:AO,30,FALSE)</f>
        <v>[[31301,31311]]</v>
      </c>
      <c r="U61" s="53" t="str">
        <f>VLOOKUP(N61,'unit|武将表'!H:AO,34,FALSE)</f>
        <v>[[500],[500,703],[500,31321,703]]</v>
      </c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28">
        <v>2</v>
      </c>
      <c r="AJ61" s="139" t="s">
        <v>90</v>
      </c>
      <c r="AK61" s="139">
        <v>4</v>
      </c>
      <c r="AL61">
        <v>0</v>
      </c>
      <c r="AM61" s="2"/>
      <c r="AN61" s="140" t="s">
        <v>395</v>
      </c>
    </row>
    <row r="62" spans="1:40" s="140" customFormat="1">
      <c r="A62" s="140" t="s">
        <v>81</v>
      </c>
      <c r="B62" s="140">
        <v>401040</v>
      </c>
      <c r="D62" s="158" t="s">
        <v>225</v>
      </c>
      <c r="E62" s="159">
        <v>4</v>
      </c>
      <c r="G62" s="2" t="s">
        <v>400</v>
      </c>
      <c r="H62" s="2" t="s">
        <v>143</v>
      </c>
      <c r="I62" s="188" t="s">
        <v>401</v>
      </c>
      <c r="J62" s="196" t="s">
        <v>102</v>
      </c>
      <c r="K62" s="2"/>
      <c r="L62" s="143" t="s">
        <v>402</v>
      </c>
      <c r="M62" s="2"/>
      <c r="N62" s="2">
        <v>400040</v>
      </c>
      <c r="O62" s="2"/>
      <c r="P62" s="2">
        <v>4</v>
      </c>
      <c r="Q62" s="145">
        <v>1</v>
      </c>
      <c r="R62" s="2"/>
      <c r="S62" s="2" t="s">
        <v>403</v>
      </c>
      <c r="T62" s="53" t="str">
        <f>VLOOKUP(N62,'unit|武将表'!H:AO,30,FALSE)</f>
        <v>[[40401,40411]]</v>
      </c>
      <c r="U62" s="53" t="str">
        <f>VLOOKUP(N62,'unit|武将表'!H:AO,34,FALSE)</f>
        <v>[[500],[500,703],[500,40421,703]]</v>
      </c>
      <c r="AI62" s="228">
        <v>4</v>
      </c>
      <c r="AJ62" s="139" t="s">
        <v>124</v>
      </c>
      <c r="AK62" s="139">
        <v>3</v>
      </c>
      <c r="AL62">
        <v>0</v>
      </c>
      <c r="AN62" s="140" t="s">
        <v>225</v>
      </c>
    </row>
    <row r="63" spans="1:40" s="140" customFormat="1">
      <c r="A63" s="140" t="s">
        <v>81</v>
      </c>
      <c r="B63" s="140">
        <v>101160</v>
      </c>
      <c r="C63" s="165"/>
      <c r="D63" s="158" t="s">
        <v>404</v>
      </c>
      <c r="E63" s="159">
        <v>4</v>
      </c>
      <c r="G63" s="2" t="s">
        <v>405</v>
      </c>
      <c r="H63" s="2" t="s">
        <v>143</v>
      </c>
      <c r="I63" s="190" t="s">
        <v>406</v>
      </c>
      <c r="J63" s="196" t="s">
        <v>102</v>
      </c>
      <c r="K63" s="2"/>
      <c r="L63" s="143" t="s">
        <v>407</v>
      </c>
      <c r="M63" s="2"/>
      <c r="N63" s="2">
        <v>100160</v>
      </c>
      <c r="O63" s="2"/>
      <c r="P63" s="2">
        <v>4</v>
      </c>
      <c r="Q63" s="145">
        <v>2</v>
      </c>
      <c r="R63" s="2"/>
      <c r="S63" s="2" t="s">
        <v>408</v>
      </c>
      <c r="T63" s="53" t="str">
        <f>VLOOKUP(N63,'unit|武将表'!H:AO,30,FALSE)</f>
        <v>[[11601]]</v>
      </c>
      <c r="U63" s="53" t="str">
        <f>VLOOKUP(N63,'unit|武将表'!H:AO,34,FALSE)</f>
        <v>[[500],[706]]</v>
      </c>
      <c r="AI63" s="228">
        <v>3</v>
      </c>
      <c r="AJ63" s="139" t="s">
        <v>90</v>
      </c>
      <c r="AK63" s="139">
        <v>4</v>
      </c>
      <c r="AL63">
        <v>0</v>
      </c>
      <c r="AN63" s="140" t="s">
        <v>404</v>
      </c>
    </row>
    <row r="64" spans="1:40" s="140" customFormat="1">
      <c r="A64" s="140" t="s">
        <v>81</v>
      </c>
      <c r="B64" s="140">
        <v>101200</v>
      </c>
      <c r="C64" s="165"/>
      <c r="D64" s="158" t="s">
        <v>409</v>
      </c>
      <c r="E64" s="159">
        <v>4</v>
      </c>
      <c r="G64" s="2" t="s">
        <v>410</v>
      </c>
      <c r="H64" s="2" t="s">
        <v>143</v>
      </c>
      <c r="I64" s="190" t="s">
        <v>411</v>
      </c>
      <c r="J64" s="196" t="s">
        <v>102</v>
      </c>
      <c r="K64" s="2"/>
      <c r="L64" s="143" t="s">
        <v>412</v>
      </c>
      <c r="M64" s="2"/>
      <c r="N64" s="2">
        <v>100200</v>
      </c>
      <c r="O64" s="2"/>
      <c r="P64" s="2">
        <v>1</v>
      </c>
      <c r="Q64" s="145">
        <v>2</v>
      </c>
      <c r="R64" s="2"/>
      <c r="S64" s="2" t="s">
        <v>413</v>
      </c>
      <c r="T64" s="53" t="str">
        <f>VLOOKUP(N64,'unit|武将表'!H:AO,30,FALSE)</f>
        <v>[[41101,41111]]</v>
      </c>
      <c r="U64" s="53" t="str">
        <f>VLOOKUP(N64,'unit|武将表'!H:AO,34,FALSE)</f>
        <v>[[500],[500,701],[500,41121,701]]</v>
      </c>
      <c r="AI64" s="228">
        <v>3</v>
      </c>
      <c r="AJ64" s="139" t="s">
        <v>118</v>
      </c>
      <c r="AK64" s="139">
        <v>2</v>
      </c>
      <c r="AL64">
        <v>0</v>
      </c>
      <c r="AN64" s="140" t="s">
        <v>414</v>
      </c>
    </row>
    <row r="65" spans="1:40" s="140" customFormat="1">
      <c r="A65" s="141" t="s">
        <v>81</v>
      </c>
      <c r="B65" s="141">
        <v>201150</v>
      </c>
      <c r="C65" s="141"/>
      <c r="D65" s="158" t="s">
        <v>415</v>
      </c>
      <c r="E65" s="159">
        <v>4</v>
      </c>
      <c r="F65" s="141"/>
      <c r="G65" s="2" t="s">
        <v>416</v>
      </c>
      <c r="H65" s="2" t="s">
        <v>143</v>
      </c>
      <c r="I65" s="181" t="s">
        <v>417</v>
      </c>
      <c r="J65" s="196" t="s">
        <v>102</v>
      </c>
      <c r="K65" s="2"/>
      <c r="L65" s="143" t="s">
        <v>418</v>
      </c>
      <c r="M65" s="2"/>
      <c r="N65" s="2">
        <v>200150</v>
      </c>
      <c r="O65" s="2"/>
      <c r="P65" s="2">
        <v>1</v>
      </c>
      <c r="Q65" s="145">
        <v>2</v>
      </c>
      <c r="R65" s="2"/>
      <c r="S65" s="2" t="s">
        <v>419</v>
      </c>
      <c r="T65" s="53" t="str">
        <f>VLOOKUP(N65,'unit|武将表'!H:AO,30,FALSE)</f>
        <v>[[21501,21511]]</v>
      </c>
      <c r="U65" s="53" t="str">
        <f>VLOOKUP(N65,'unit|武将表'!H:AO,34,FALSE)</f>
        <v>[[500],[500,703],[500,21521,703]]</v>
      </c>
      <c r="V65" s="141"/>
      <c r="W65" s="141"/>
      <c r="X65" s="141"/>
      <c r="Y65" s="141"/>
      <c r="Z65" s="141"/>
      <c r="AA65" s="141"/>
      <c r="AB65" s="141"/>
      <c r="AC65" s="141"/>
      <c r="AD65" s="141"/>
      <c r="AE65" s="141"/>
      <c r="AF65" s="141"/>
      <c r="AG65" s="141"/>
      <c r="AH65" s="141"/>
      <c r="AI65" s="228">
        <v>1</v>
      </c>
      <c r="AJ65" s="139" t="s">
        <v>112</v>
      </c>
      <c r="AK65" s="139">
        <v>1</v>
      </c>
      <c r="AL65">
        <v>0</v>
      </c>
      <c r="AM65" s="141"/>
      <c r="AN65" s="140" t="s">
        <v>415</v>
      </c>
    </row>
    <row r="66" spans="1:40" s="140" customFormat="1" ht="15" customHeight="1">
      <c r="A66" s="140" t="s">
        <v>81</v>
      </c>
      <c r="B66" s="140">
        <v>201200</v>
      </c>
      <c r="C66" s="164"/>
      <c r="D66" s="158" t="s">
        <v>420</v>
      </c>
      <c r="E66" s="159">
        <v>4</v>
      </c>
      <c r="G66" s="2" t="s">
        <v>421</v>
      </c>
      <c r="H66" s="2" t="s">
        <v>143</v>
      </c>
      <c r="I66" s="181" t="s">
        <v>422</v>
      </c>
      <c r="J66" s="196" t="s">
        <v>102</v>
      </c>
      <c r="K66" s="2"/>
      <c r="L66" s="143" t="s">
        <v>423</v>
      </c>
      <c r="M66" s="2"/>
      <c r="N66" s="2">
        <v>200200</v>
      </c>
      <c r="O66" s="2"/>
      <c r="P66" s="2">
        <v>4</v>
      </c>
      <c r="Q66" s="145">
        <v>1</v>
      </c>
      <c r="R66" s="2"/>
      <c r="S66" s="2" t="s">
        <v>424</v>
      </c>
      <c r="T66" s="53" t="str">
        <f>VLOOKUP(N66,'unit|武将表'!H:AO,30,FALSE)</f>
        <v>[[22001,22011]]</v>
      </c>
      <c r="U66" s="53" t="str">
        <f>VLOOKUP(N66,'unit|武将表'!H:AO,34,FALSE)</f>
        <v>[[500],[500,703],[500,22021,703]]</v>
      </c>
      <c r="AI66" s="228">
        <v>1</v>
      </c>
      <c r="AJ66" s="139" t="s">
        <v>118</v>
      </c>
      <c r="AK66" s="139">
        <v>2</v>
      </c>
      <c r="AL66">
        <v>0</v>
      </c>
      <c r="AN66" s="140" t="s">
        <v>420</v>
      </c>
    </row>
    <row r="67" spans="1:40" s="140" customFormat="1">
      <c r="A67" s="162" t="s">
        <v>81</v>
      </c>
      <c r="B67" s="162">
        <v>201240</v>
      </c>
      <c r="C67" s="164"/>
      <c r="D67" s="158" t="s">
        <v>425</v>
      </c>
      <c r="E67" s="159">
        <v>4</v>
      </c>
      <c r="F67" s="162"/>
      <c r="G67" s="166" t="s">
        <v>426</v>
      </c>
      <c r="H67" s="166" t="s">
        <v>143</v>
      </c>
      <c r="I67" s="181" t="s">
        <v>427</v>
      </c>
      <c r="J67" s="206" t="s">
        <v>102</v>
      </c>
      <c r="K67" s="166"/>
      <c r="L67" s="193" t="s">
        <v>428</v>
      </c>
      <c r="M67" s="166"/>
      <c r="N67" s="166">
        <v>200240</v>
      </c>
      <c r="O67" s="166"/>
      <c r="P67" s="166">
        <v>3</v>
      </c>
      <c r="Q67" s="223">
        <v>4</v>
      </c>
      <c r="R67" s="166"/>
      <c r="S67" s="2" t="s">
        <v>429</v>
      </c>
      <c r="T67" s="53" t="str">
        <f>VLOOKUP(N67,'unit|武将表'!H:AO,30,FALSE)</f>
        <v>[[22401,22411]]</v>
      </c>
      <c r="U67" s="53" t="str">
        <f>VLOOKUP(N67,'unit|武将表'!H:AO,34,FALSE)</f>
        <v>[[500],[500,706],[500,22421,706]]</v>
      </c>
      <c r="V67" s="162"/>
      <c r="W67" s="162"/>
      <c r="X67" s="162"/>
      <c r="Y67" s="162"/>
      <c r="Z67" s="162"/>
      <c r="AA67" s="162"/>
      <c r="AB67" s="162"/>
      <c r="AC67" s="162"/>
      <c r="AD67" s="162"/>
      <c r="AE67" s="162"/>
      <c r="AF67" s="162"/>
      <c r="AG67" s="162"/>
      <c r="AH67" s="162"/>
      <c r="AI67" s="228">
        <v>1</v>
      </c>
      <c r="AJ67" s="139" t="s">
        <v>118</v>
      </c>
      <c r="AK67" s="139">
        <v>2</v>
      </c>
      <c r="AL67" s="235">
        <v>1</v>
      </c>
      <c r="AN67" s="140" t="s">
        <v>425</v>
      </c>
    </row>
    <row r="68" spans="1:40" s="140" customFormat="1">
      <c r="A68" s="140" t="s">
        <v>81</v>
      </c>
      <c r="B68" s="238">
        <v>401230</v>
      </c>
      <c r="D68" s="158" t="s">
        <v>430</v>
      </c>
      <c r="E68" s="159">
        <v>4</v>
      </c>
      <c r="G68" s="2" t="s">
        <v>431</v>
      </c>
      <c r="H68" s="2" t="s">
        <v>143</v>
      </c>
      <c r="I68" s="191" t="s">
        <v>432</v>
      </c>
      <c r="J68" s="196" t="s">
        <v>102</v>
      </c>
      <c r="K68" s="2"/>
      <c r="L68" s="143" t="s">
        <v>433</v>
      </c>
      <c r="M68" s="2"/>
      <c r="N68" s="2">
        <v>400230</v>
      </c>
      <c r="O68" s="2"/>
      <c r="P68" s="2">
        <v>1</v>
      </c>
      <c r="Q68" s="145">
        <v>2</v>
      </c>
      <c r="R68" s="2"/>
      <c r="S68" s="2" t="s">
        <v>434</v>
      </c>
      <c r="T68" s="53" t="str">
        <f>VLOOKUP(N68,'unit|武将表'!H:AO,30,FALSE)</f>
        <v>[[42301,42311]]</v>
      </c>
      <c r="U68" s="53" t="str">
        <f>VLOOKUP(N68,'unit|武将表'!H:AO,34,FALSE)</f>
        <v>[[500],[500,701],[500,42321,701]]</v>
      </c>
      <c r="AI68" s="228">
        <v>4</v>
      </c>
      <c r="AJ68" s="139" t="s">
        <v>90</v>
      </c>
      <c r="AK68" s="139">
        <v>4</v>
      </c>
      <c r="AL68">
        <v>0</v>
      </c>
      <c r="AN68" s="140" t="s">
        <v>430</v>
      </c>
    </row>
    <row r="69" spans="1:40" s="142" customFormat="1">
      <c r="A69" s="162" t="s">
        <v>81</v>
      </c>
      <c r="B69" s="239">
        <v>401300</v>
      </c>
      <c r="C69" s="162"/>
      <c r="D69" s="158" t="s">
        <v>435</v>
      </c>
      <c r="E69" s="159">
        <v>4</v>
      </c>
      <c r="F69" s="162"/>
      <c r="G69" s="166" t="s">
        <v>436</v>
      </c>
      <c r="H69" s="166" t="s">
        <v>143</v>
      </c>
      <c r="I69" s="199" t="s">
        <v>437</v>
      </c>
      <c r="J69" s="206" t="s">
        <v>102</v>
      </c>
      <c r="K69" s="166"/>
      <c r="L69" s="193" t="s">
        <v>438</v>
      </c>
      <c r="M69" s="166"/>
      <c r="N69" s="166">
        <v>400300</v>
      </c>
      <c r="O69" s="166"/>
      <c r="P69" s="166">
        <v>2</v>
      </c>
      <c r="Q69" s="223">
        <v>2</v>
      </c>
      <c r="R69" s="2"/>
      <c r="S69" s="2" t="s">
        <v>439</v>
      </c>
      <c r="T69" s="53" t="str">
        <f>VLOOKUP(N69,'unit|武将表'!H:AO,30,FALSE)</f>
        <v>[[41301,41311]]</v>
      </c>
      <c r="U69" s="53" t="str">
        <f>VLOOKUP(N69,'unit|武将表'!H:AO,34,FALSE)</f>
        <v>[[500],[500,703],[500,41321,703]]</v>
      </c>
      <c r="V69" s="162"/>
      <c r="W69" s="162"/>
      <c r="X69" s="162"/>
      <c r="Y69" s="162"/>
      <c r="Z69" s="162"/>
      <c r="AA69" s="162"/>
      <c r="AB69" s="162"/>
      <c r="AC69" s="162"/>
      <c r="AD69" s="162"/>
      <c r="AE69" s="162"/>
      <c r="AF69" s="162"/>
      <c r="AG69" s="162"/>
      <c r="AH69" s="162"/>
      <c r="AI69" s="228">
        <v>4</v>
      </c>
      <c r="AJ69" s="139" t="s">
        <v>90</v>
      </c>
      <c r="AK69" s="139">
        <v>4</v>
      </c>
      <c r="AL69" s="235">
        <v>0</v>
      </c>
      <c r="AM69" s="140"/>
      <c r="AN69" s="140" t="s">
        <v>435</v>
      </c>
    </row>
    <row r="70" spans="1:40" s="142" customFormat="1">
      <c r="A70" s="162" t="s">
        <v>81</v>
      </c>
      <c r="B70" s="239">
        <v>501000</v>
      </c>
      <c r="C70" s="162"/>
      <c r="D70" s="158" t="s">
        <v>440</v>
      </c>
      <c r="E70" s="159">
        <v>4</v>
      </c>
      <c r="F70" s="162"/>
      <c r="G70" s="166" t="s">
        <v>441</v>
      </c>
      <c r="H70" s="166" t="s">
        <v>143</v>
      </c>
      <c r="I70" s="181" t="s">
        <v>442</v>
      </c>
      <c r="J70" s="206" t="s">
        <v>102</v>
      </c>
      <c r="K70" s="166"/>
      <c r="L70" s="193" t="s">
        <v>443</v>
      </c>
      <c r="M70" s="166"/>
      <c r="N70" s="166">
        <v>500000</v>
      </c>
      <c r="O70" s="166"/>
      <c r="P70" s="166">
        <v>4</v>
      </c>
      <c r="Q70" s="223">
        <v>3</v>
      </c>
      <c r="R70" s="2"/>
      <c r="S70" s="2" t="s">
        <v>444</v>
      </c>
      <c r="T70" s="53" t="str">
        <f>VLOOKUP(N70,'unit|武将表'!H:AO,30,FALSE)</f>
        <v>[[21101]]</v>
      </c>
      <c r="U70" s="53" t="str">
        <f>VLOOKUP(N70,'unit|武将表'!H:AO,34,FALSE)</f>
        <v>[[500],[703]]</v>
      </c>
      <c r="V70" s="162"/>
      <c r="W70" s="162"/>
      <c r="X70" s="162"/>
      <c r="Y70" s="162"/>
      <c r="Z70" s="162"/>
      <c r="AA70" s="162"/>
      <c r="AB70" s="162"/>
      <c r="AC70" s="162"/>
      <c r="AD70" s="162"/>
      <c r="AE70" s="162"/>
      <c r="AF70" s="162"/>
      <c r="AG70" s="162"/>
      <c r="AH70" s="162"/>
      <c r="AI70" s="228">
        <v>4</v>
      </c>
      <c r="AJ70" s="139" t="s">
        <v>90</v>
      </c>
      <c r="AK70" s="139">
        <v>4</v>
      </c>
      <c r="AL70" s="235">
        <v>1</v>
      </c>
      <c r="AM70" s="140"/>
      <c r="AN70" s="140" t="s">
        <v>440</v>
      </c>
    </row>
    <row r="71" spans="1:40" s="142" customFormat="1">
      <c r="A71" s="162" t="s">
        <v>81</v>
      </c>
      <c r="B71" s="239">
        <v>100000</v>
      </c>
      <c r="C71" s="162"/>
      <c r="D71" s="158" t="s">
        <v>445</v>
      </c>
      <c r="E71" s="159">
        <v>2</v>
      </c>
      <c r="F71" s="162"/>
      <c r="G71" s="166" t="s">
        <v>441</v>
      </c>
      <c r="H71" s="166" t="s">
        <v>143</v>
      </c>
      <c r="I71" s="181"/>
      <c r="J71" s="206" t="s">
        <v>102</v>
      </c>
      <c r="K71" s="166"/>
      <c r="L71" s="193" t="s">
        <v>446</v>
      </c>
      <c r="M71" s="166"/>
      <c r="N71" s="166">
        <v>100000</v>
      </c>
      <c r="O71" s="166"/>
      <c r="P71" s="166">
        <v>4</v>
      </c>
      <c r="Q71" s="223">
        <v>3</v>
      </c>
      <c r="R71" s="2"/>
      <c r="S71" s="2"/>
      <c r="T71" s="166"/>
      <c r="U71" s="166">
        <v>0</v>
      </c>
      <c r="V71" s="162"/>
      <c r="W71" s="162"/>
      <c r="X71" s="162"/>
      <c r="Y71" s="162"/>
      <c r="Z71" s="162"/>
      <c r="AA71" s="162"/>
      <c r="AB71" s="162"/>
      <c r="AC71" s="162"/>
      <c r="AD71" s="162"/>
      <c r="AE71" s="162"/>
      <c r="AF71" s="162"/>
      <c r="AG71" s="162"/>
      <c r="AH71" s="162"/>
      <c r="AI71" s="228">
        <v>4</v>
      </c>
      <c r="AJ71" s="139" t="s">
        <v>90</v>
      </c>
      <c r="AK71" s="139">
        <v>4</v>
      </c>
      <c r="AL71" s="235">
        <v>1</v>
      </c>
      <c r="AM71" s="140"/>
      <c r="AN71" s="140" t="s">
        <v>440</v>
      </c>
    </row>
    <row r="72" spans="1:40" s="142" customFormat="1">
      <c r="A72" s="162" t="s">
        <v>81</v>
      </c>
      <c r="B72" s="239">
        <v>110000</v>
      </c>
      <c r="C72" s="162"/>
      <c r="D72" s="158" t="s">
        <v>447</v>
      </c>
      <c r="E72" s="159">
        <v>3</v>
      </c>
      <c r="F72" s="162"/>
      <c r="G72" s="166" t="s">
        <v>441</v>
      </c>
      <c r="H72" s="166" t="s">
        <v>143</v>
      </c>
      <c r="I72" s="181"/>
      <c r="J72" s="206" t="s">
        <v>102</v>
      </c>
      <c r="K72" s="166"/>
      <c r="L72" s="193" t="s">
        <v>448</v>
      </c>
      <c r="M72" s="166"/>
      <c r="N72" s="166">
        <v>110000</v>
      </c>
      <c r="O72" s="166"/>
      <c r="P72" s="166">
        <v>4</v>
      </c>
      <c r="Q72" s="223">
        <v>3</v>
      </c>
      <c r="R72" s="2"/>
      <c r="S72" s="2"/>
      <c r="T72" s="166"/>
      <c r="U72" s="166">
        <v>0</v>
      </c>
      <c r="V72" s="162"/>
      <c r="W72" s="162"/>
      <c r="X72" s="162"/>
      <c r="Y72" s="162"/>
      <c r="Z72" s="162"/>
      <c r="AA72" s="162"/>
      <c r="AB72" s="162"/>
      <c r="AC72" s="162"/>
      <c r="AD72" s="162"/>
      <c r="AE72" s="162"/>
      <c r="AF72" s="162"/>
      <c r="AG72" s="162"/>
      <c r="AH72" s="162"/>
      <c r="AI72" s="228">
        <v>4</v>
      </c>
      <c r="AJ72" s="139" t="s">
        <v>90</v>
      </c>
      <c r="AK72" s="139">
        <v>4</v>
      </c>
      <c r="AL72" s="235">
        <v>1</v>
      </c>
      <c r="AM72" s="140"/>
      <c r="AN72" s="140" t="s">
        <v>440</v>
      </c>
    </row>
    <row r="73" spans="1:40" s="142" customFormat="1">
      <c r="A73" s="162" t="s">
        <v>81</v>
      </c>
      <c r="B73" s="239">
        <v>120000</v>
      </c>
      <c r="C73" s="162"/>
      <c r="D73" s="158" t="s">
        <v>449</v>
      </c>
      <c r="E73" s="159">
        <v>4</v>
      </c>
      <c r="F73" s="162"/>
      <c r="G73" s="166" t="s">
        <v>441</v>
      </c>
      <c r="H73" s="166" t="s">
        <v>143</v>
      </c>
      <c r="I73" s="181"/>
      <c r="J73" s="206" t="s">
        <v>102</v>
      </c>
      <c r="K73" s="166"/>
      <c r="L73" s="193" t="s">
        <v>450</v>
      </c>
      <c r="M73" s="166"/>
      <c r="N73" s="166">
        <v>120000</v>
      </c>
      <c r="O73" s="166"/>
      <c r="P73" s="166">
        <v>4</v>
      </c>
      <c r="Q73" s="223">
        <v>3</v>
      </c>
      <c r="R73" s="2"/>
      <c r="S73" s="2"/>
      <c r="T73" s="166"/>
      <c r="U73" s="166">
        <v>0</v>
      </c>
      <c r="V73" s="162"/>
      <c r="W73" s="162"/>
      <c r="X73" s="162"/>
      <c r="Y73" s="162"/>
      <c r="Z73" s="162"/>
      <c r="AA73" s="162"/>
      <c r="AB73" s="162"/>
      <c r="AC73" s="162"/>
      <c r="AD73" s="162"/>
      <c r="AE73" s="162"/>
      <c r="AF73" s="162"/>
      <c r="AG73" s="162"/>
      <c r="AH73" s="162"/>
      <c r="AI73" s="228">
        <v>4</v>
      </c>
      <c r="AJ73" s="139" t="s">
        <v>90</v>
      </c>
      <c r="AK73" s="139">
        <v>4</v>
      </c>
      <c r="AL73" s="235">
        <v>1</v>
      </c>
      <c r="AM73" s="140"/>
      <c r="AN73" s="140" t="s">
        <v>440</v>
      </c>
    </row>
    <row r="74" spans="1:40" s="142" customFormat="1">
      <c r="A74" s="162" t="s">
        <v>81</v>
      </c>
      <c r="B74" s="239">
        <v>130000</v>
      </c>
      <c r="C74" s="162"/>
      <c r="D74" s="158" t="s">
        <v>451</v>
      </c>
      <c r="E74" s="159">
        <v>6</v>
      </c>
      <c r="F74" s="162"/>
      <c r="G74" s="166" t="s">
        <v>441</v>
      </c>
      <c r="H74" s="166" t="s">
        <v>143</v>
      </c>
      <c r="I74" s="181"/>
      <c r="J74" s="206" t="s">
        <v>102</v>
      </c>
      <c r="K74" s="166"/>
      <c r="L74" s="193" t="s">
        <v>452</v>
      </c>
      <c r="M74" s="166"/>
      <c r="N74" s="166">
        <v>130000</v>
      </c>
      <c r="O74" s="166"/>
      <c r="P74" s="166">
        <v>4</v>
      </c>
      <c r="Q74" s="223">
        <v>3</v>
      </c>
      <c r="R74" s="2"/>
      <c r="S74" s="2"/>
      <c r="T74" s="166"/>
      <c r="U74" s="166">
        <v>0</v>
      </c>
      <c r="V74" s="162"/>
      <c r="W74" s="162"/>
      <c r="X74" s="162"/>
      <c r="Y74" s="162"/>
      <c r="Z74" s="162"/>
      <c r="AA74" s="162"/>
      <c r="AB74" s="162"/>
      <c r="AC74" s="162"/>
      <c r="AD74" s="162"/>
      <c r="AE74" s="162"/>
      <c r="AF74" s="162"/>
      <c r="AG74" s="162"/>
      <c r="AH74" s="162"/>
      <c r="AI74" s="228">
        <v>4</v>
      </c>
      <c r="AJ74" s="139" t="s">
        <v>90</v>
      </c>
      <c r="AK74" s="139">
        <v>4</v>
      </c>
      <c r="AL74" s="235">
        <v>1</v>
      </c>
      <c r="AM74" s="140"/>
      <c r="AN74" s="140" t="s">
        <v>440</v>
      </c>
    </row>
    <row r="75" spans="1:40" s="142" customFormat="1">
      <c r="A75" s="162" t="s">
        <v>81</v>
      </c>
      <c r="B75" s="239">
        <v>140000</v>
      </c>
      <c r="C75" s="162"/>
      <c r="D75" s="158" t="s">
        <v>453</v>
      </c>
      <c r="E75" s="159">
        <v>7</v>
      </c>
      <c r="F75" s="162"/>
      <c r="G75" s="166" t="s">
        <v>441</v>
      </c>
      <c r="H75" s="166" t="s">
        <v>143</v>
      </c>
      <c r="I75" s="181"/>
      <c r="J75" s="206" t="s">
        <v>102</v>
      </c>
      <c r="K75" s="166"/>
      <c r="L75" s="193" t="s">
        <v>454</v>
      </c>
      <c r="M75" s="166"/>
      <c r="N75" s="166">
        <v>140000</v>
      </c>
      <c r="O75" s="166"/>
      <c r="P75" s="166">
        <v>4</v>
      </c>
      <c r="Q75" s="223">
        <v>3</v>
      </c>
      <c r="R75" s="2"/>
      <c r="S75" s="2"/>
      <c r="T75" s="166"/>
      <c r="U75" s="166">
        <v>0</v>
      </c>
      <c r="V75" s="162"/>
      <c r="W75" s="162"/>
      <c r="X75" s="162"/>
      <c r="Y75" s="162"/>
      <c r="Z75" s="162"/>
      <c r="AA75" s="162"/>
      <c r="AB75" s="162"/>
      <c r="AC75" s="162"/>
      <c r="AD75" s="162"/>
      <c r="AE75" s="162"/>
      <c r="AF75" s="162"/>
      <c r="AG75" s="162"/>
      <c r="AH75" s="162"/>
      <c r="AI75" s="228">
        <v>4</v>
      </c>
      <c r="AJ75" s="139" t="s">
        <v>90</v>
      </c>
      <c r="AK75" s="139">
        <v>4</v>
      </c>
      <c r="AL75" s="235">
        <v>1</v>
      </c>
      <c r="AM75" s="140"/>
      <c r="AN75" s="140" t="s">
        <v>440</v>
      </c>
    </row>
    <row r="76" spans="1:40" s="142" customFormat="1">
      <c r="A76" s="162" t="s">
        <v>81</v>
      </c>
      <c r="B76" s="239">
        <v>150000</v>
      </c>
      <c r="C76" s="162"/>
      <c r="D76" s="158" t="s">
        <v>455</v>
      </c>
      <c r="E76" s="159">
        <v>10</v>
      </c>
      <c r="F76" s="162"/>
      <c r="G76" s="166" t="s">
        <v>441</v>
      </c>
      <c r="H76" s="166" t="s">
        <v>143</v>
      </c>
      <c r="I76" s="181"/>
      <c r="J76" s="206" t="s">
        <v>102</v>
      </c>
      <c r="K76" s="166"/>
      <c r="L76" s="193" t="s">
        <v>456</v>
      </c>
      <c r="M76" s="166"/>
      <c r="N76" s="166">
        <v>150000</v>
      </c>
      <c r="O76" s="166"/>
      <c r="P76" s="166">
        <v>4</v>
      </c>
      <c r="Q76" s="223">
        <v>3</v>
      </c>
      <c r="R76" s="2"/>
      <c r="S76" s="2"/>
      <c r="T76" s="166"/>
      <c r="U76" s="166">
        <v>0</v>
      </c>
      <c r="V76" s="162"/>
      <c r="W76" s="162"/>
      <c r="X76" s="162"/>
      <c r="Y76" s="162"/>
      <c r="Z76" s="162"/>
      <c r="AA76" s="162"/>
      <c r="AB76" s="162"/>
      <c r="AC76" s="162"/>
      <c r="AD76" s="162"/>
      <c r="AE76" s="162"/>
      <c r="AF76" s="162"/>
      <c r="AG76" s="162"/>
      <c r="AH76" s="162"/>
      <c r="AI76" s="228">
        <v>4</v>
      </c>
      <c r="AJ76" s="139" t="s">
        <v>90</v>
      </c>
      <c r="AK76" s="139">
        <v>4</v>
      </c>
      <c r="AL76" s="235">
        <v>1</v>
      </c>
      <c r="AM76" s="140"/>
      <c r="AN76" s="140" t="s">
        <v>440</v>
      </c>
    </row>
    <row r="77" spans="1:40" s="142" customFormat="1">
      <c r="A77" s="140"/>
      <c r="B77" s="238"/>
      <c r="C77" s="140"/>
      <c r="D77" s="165"/>
      <c r="E77" s="140"/>
      <c r="F77" s="140"/>
      <c r="G77" s="166"/>
      <c r="H77" s="2"/>
      <c r="I77" s="246"/>
      <c r="J77" s="196"/>
      <c r="K77" s="2"/>
      <c r="L77" s="143"/>
      <c r="M77" s="2"/>
      <c r="N77" s="2"/>
      <c r="O77" s="2"/>
      <c r="P77" s="2"/>
      <c r="Q77" s="145"/>
      <c r="R77" s="2"/>
      <c r="S77" s="2"/>
      <c r="T77" s="2"/>
      <c r="U77" s="2"/>
      <c r="V77" s="140"/>
      <c r="W77" s="140"/>
      <c r="X77" s="140"/>
      <c r="Y77" s="140"/>
      <c r="Z77" s="140"/>
      <c r="AA77" s="140"/>
      <c r="AB77" s="140"/>
      <c r="AC77" s="140"/>
      <c r="AD77" s="140"/>
      <c r="AE77" s="140"/>
      <c r="AF77" s="140"/>
      <c r="AG77" s="140"/>
      <c r="AH77" s="140"/>
      <c r="AI77" s="228"/>
      <c r="AJ77" s="139"/>
      <c r="AK77" s="139"/>
      <c r="AL77"/>
      <c r="AM77" s="140"/>
      <c r="AN77" s="140"/>
    </row>
    <row r="78" spans="1:40">
      <c r="A78" s="240" t="s">
        <v>91</v>
      </c>
      <c r="B78" s="138">
        <v>800001</v>
      </c>
      <c r="C78" s="138"/>
      <c r="D78" s="138" t="s">
        <v>457</v>
      </c>
      <c r="E78" s="138">
        <v>2</v>
      </c>
      <c r="F78" s="138"/>
      <c r="G78" s="241" t="s">
        <v>142</v>
      </c>
      <c r="H78" s="242" t="s">
        <v>143</v>
      </c>
      <c r="I78" s="242" t="s">
        <v>458</v>
      </c>
      <c r="J78" s="240" t="s">
        <v>102</v>
      </c>
      <c r="K78" s="240"/>
      <c r="L78" s="242"/>
      <c r="M78" s="240"/>
      <c r="N78" s="138">
        <v>200010</v>
      </c>
      <c r="O78" s="240"/>
      <c r="P78" s="240">
        <v>4</v>
      </c>
      <c r="Q78" s="248">
        <v>4</v>
      </c>
      <c r="R78" s="240"/>
      <c r="S78" s="249" t="s">
        <v>459</v>
      </c>
      <c r="T78" s="249" t="s">
        <v>460</v>
      </c>
      <c r="U78" s="250"/>
      <c r="V78" s="250"/>
      <c r="W78" s="138"/>
      <c r="X78" s="138"/>
      <c r="Y78" s="138"/>
      <c r="Z78" s="138"/>
      <c r="AA78" s="138"/>
      <c r="AB78" s="138"/>
      <c r="AC78" s="138"/>
      <c r="AD78" s="138"/>
      <c r="AE78" s="138"/>
      <c r="AF78" s="138"/>
      <c r="AG78" s="138"/>
      <c r="AH78" s="138"/>
      <c r="AI78" s="228">
        <v>1</v>
      </c>
      <c r="AJ78" s="139" t="s">
        <v>461</v>
      </c>
      <c r="AK78">
        <v>4</v>
      </c>
      <c r="AL78">
        <v>0</v>
      </c>
      <c r="AM78" s="138"/>
      <c r="AN78" s="140" t="e">
        <v>#N/A</v>
      </c>
    </row>
    <row r="79" spans="1:40" customFormat="1">
      <c r="A79" s="240" t="s">
        <v>91</v>
      </c>
      <c r="B79" s="243">
        <v>800004</v>
      </c>
      <c r="C79" s="138"/>
      <c r="D79" s="244" t="s">
        <v>462</v>
      </c>
      <c r="E79" s="138">
        <v>2</v>
      </c>
      <c r="F79" s="138"/>
      <c r="G79" s="241" t="s">
        <v>463</v>
      </c>
      <c r="H79" s="242" t="s">
        <v>464</v>
      </c>
      <c r="I79" s="242" t="s">
        <v>465</v>
      </c>
      <c r="J79" s="240" t="s">
        <v>85</v>
      </c>
      <c r="K79" s="240"/>
      <c r="L79" s="242"/>
      <c r="M79" s="240"/>
      <c r="N79" s="243">
        <v>400290</v>
      </c>
      <c r="O79" s="240"/>
      <c r="P79" s="240">
        <v>3</v>
      </c>
      <c r="Q79" s="248">
        <v>4</v>
      </c>
      <c r="R79" s="240"/>
      <c r="S79" s="249" t="s">
        <v>466</v>
      </c>
      <c r="T79" s="249" t="s">
        <v>467</v>
      </c>
      <c r="U79" s="250"/>
      <c r="V79" s="250"/>
      <c r="W79" s="138"/>
      <c r="X79" s="138"/>
      <c r="Y79" s="138"/>
      <c r="Z79" s="138"/>
      <c r="AA79" s="138"/>
      <c r="AB79" s="138"/>
      <c r="AC79" s="138"/>
      <c r="AD79" s="138"/>
      <c r="AE79" s="138"/>
      <c r="AF79" s="138"/>
      <c r="AG79" s="138"/>
      <c r="AH79" s="138"/>
      <c r="AI79" s="228">
        <v>4</v>
      </c>
      <c r="AJ79" s="139" t="s">
        <v>468</v>
      </c>
      <c r="AK79">
        <v>3</v>
      </c>
      <c r="AL79">
        <v>0</v>
      </c>
      <c r="AM79" s="138"/>
      <c r="AN79" s="140" t="e">
        <v>#N/A</v>
      </c>
    </row>
    <row r="80" spans="1:40" customFormat="1">
      <c r="A80" s="240" t="s">
        <v>91</v>
      </c>
      <c r="B80" s="243">
        <v>800005</v>
      </c>
      <c r="C80" s="138"/>
      <c r="D80" s="244" t="s">
        <v>469</v>
      </c>
      <c r="E80" s="138">
        <v>2</v>
      </c>
      <c r="F80" s="138"/>
      <c r="G80" s="241" t="s">
        <v>314</v>
      </c>
      <c r="H80" s="242" t="s">
        <v>315</v>
      </c>
      <c r="I80" s="242" t="s">
        <v>470</v>
      </c>
      <c r="J80" s="240" t="s">
        <v>85</v>
      </c>
      <c r="K80" s="240"/>
      <c r="L80" s="242"/>
      <c r="M80" s="240"/>
      <c r="N80" s="243">
        <v>100100</v>
      </c>
      <c r="O80" s="240"/>
      <c r="P80" s="240">
        <v>1</v>
      </c>
      <c r="Q80" s="248">
        <v>3</v>
      </c>
      <c r="R80" s="240"/>
      <c r="S80" s="249" t="s">
        <v>471</v>
      </c>
      <c r="T80" s="249" t="s">
        <v>472</v>
      </c>
      <c r="U80" s="250"/>
      <c r="V80" s="250"/>
      <c r="W80" s="138"/>
      <c r="X80" s="138"/>
      <c r="Y80" s="138"/>
      <c r="Z80" s="138"/>
      <c r="AA80" s="138"/>
      <c r="AB80" s="138"/>
      <c r="AC80" s="138"/>
      <c r="AD80" s="138"/>
      <c r="AE80" s="138"/>
      <c r="AF80" s="138"/>
      <c r="AG80" s="138"/>
      <c r="AH80" s="138"/>
      <c r="AI80" s="228">
        <v>2</v>
      </c>
      <c r="AJ80" s="139" t="s">
        <v>473</v>
      </c>
      <c r="AK80">
        <v>2</v>
      </c>
      <c r="AL80">
        <v>0</v>
      </c>
      <c r="AM80" s="138"/>
      <c r="AN80" s="140" t="e">
        <v>#N/A</v>
      </c>
    </row>
    <row r="81" spans="1:40" customFormat="1">
      <c r="A81" s="240" t="s">
        <v>91</v>
      </c>
      <c r="B81" s="243">
        <v>800006</v>
      </c>
      <c r="C81" s="138"/>
      <c r="D81" s="244" t="s">
        <v>474</v>
      </c>
      <c r="E81" s="138">
        <v>2</v>
      </c>
      <c r="F81" s="138"/>
      <c r="G81" s="241" t="s">
        <v>351</v>
      </c>
      <c r="H81" s="242" t="s">
        <v>352</v>
      </c>
      <c r="I81" s="242" t="s">
        <v>84</v>
      </c>
      <c r="J81" s="240" t="s">
        <v>85</v>
      </c>
      <c r="K81" s="240"/>
      <c r="L81" s="242"/>
      <c r="M81" s="240"/>
      <c r="N81" s="243">
        <v>300080</v>
      </c>
      <c r="O81" s="240"/>
      <c r="P81" s="240">
        <v>2</v>
      </c>
      <c r="Q81" s="248">
        <v>3</v>
      </c>
      <c r="R81" s="240"/>
      <c r="S81" s="249" t="s">
        <v>475</v>
      </c>
      <c r="T81" s="249" t="s">
        <v>476</v>
      </c>
      <c r="U81" s="250"/>
      <c r="V81" s="250"/>
      <c r="W81" s="138"/>
      <c r="X81" s="138"/>
      <c r="Y81" s="138"/>
      <c r="Z81" s="138"/>
      <c r="AA81" s="138"/>
      <c r="AB81" s="138"/>
      <c r="AC81" s="138"/>
      <c r="AD81" s="138"/>
      <c r="AE81" s="138"/>
      <c r="AF81" s="138"/>
      <c r="AG81" s="138"/>
      <c r="AH81" s="138"/>
      <c r="AI81" s="228">
        <v>3</v>
      </c>
      <c r="AJ81" s="139" t="s">
        <v>477</v>
      </c>
      <c r="AK81">
        <v>1</v>
      </c>
      <c r="AL81">
        <v>0</v>
      </c>
      <c r="AM81" s="138"/>
      <c r="AN81" s="140" t="e">
        <v>#N/A</v>
      </c>
    </row>
    <row r="82" spans="1:40" customFormat="1">
      <c r="A82" s="240" t="s">
        <v>91</v>
      </c>
      <c r="B82" s="243">
        <v>800007</v>
      </c>
      <c r="C82" s="138"/>
      <c r="D82" s="244" t="s">
        <v>478</v>
      </c>
      <c r="E82" s="138">
        <v>2</v>
      </c>
      <c r="F82" s="138"/>
      <c r="G82" s="241" t="s">
        <v>209</v>
      </c>
      <c r="H82" s="242" t="s">
        <v>210</v>
      </c>
      <c r="I82" s="242" t="s">
        <v>479</v>
      </c>
      <c r="J82" s="240" t="s">
        <v>102</v>
      </c>
      <c r="K82" s="240"/>
      <c r="L82" s="242"/>
      <c r="M82" s="240"/>
      <c r="N82" s="243">
        <v>400020</v>
      </c>
      <c r="O82" s="240"/>
      <c r="P82" s="240">
        <v>3</v>
      </c>
      <c r="Q82" s="248">
        <v>4</v>
      </c>
      <c r="R82" s="240"/>
      <c r="S82" s="249" t="s">
        <v>480</v>
      </c>
      <c r="T82" s="249" t="s">
        <v>481</v>
      </c>
      <c r="U82" s="250"/>
      <c r="V82" s="250"/>
      <c r="W82" s="138"/>
      <c r="X82" s="138"/>
      <c r="Y82" s="138"/>
      <c r="Z82" s="138"/>
      <c r="AA82" s="138"/>
      <c r="AB82" s="138"/>
      <c r="AC82" s="138"/>
      <c r="AD82" s="138"/>
      <c r="AE82" s="138"/>
      <c r="AF82" s="138"/>
      <c r="AG82" s="138"/>
      <c r="AH82" s="138"/>
      <c r="AI82" s="228">
        <v>1</v>
      </c>
      <c r="AJ82" s="139" t="s">
        <v>461</v>
      </c>
      <c r="AK82">
        <v>4</v>
      </c>
      <c r="AL82">
        <v>0</v>
      </c>
      <c r="AM82" s="138"/>
      <c r="AN82" s="140" t="e">
        <v>#N/A</v>
      </c>
    </row>
    <row r="83" spans="1:40" customFormat="1">
      <c r="A83" s="240" t="s">
        <v>91</v>
      </c>
      <c r="B83" s="243">
        <v>800008</v>
      </c>
      <c r="C83" s="138"/>
      <c r="D83" s="244" t="s">
        <v>482</v>
      </c>
      <c r="E83" s="138">
        <v>2</v>
      </c>
      <c r="F83" s="138"/>
      <c r="G83" s="241" t="s">
        <v>142</v>
      </c>
      <c r="H83" s="242" t="s">
        <v>143</v>
      </c>
      <c r="I83" s="242" t="s">
        <v>458</v>
      </c>
      <c r="J83" s="240" t="s">
        <v>102</v>
      </c>
      <c r="K83" s="240"/>
      <c r="L83" s="242"/>
      <c r="M83" s="240"/>
      <c r="N83" s="243">
        <v>200010</v>
      </c>
      <c r="O83" s="240"/>
      <c r="P83" s="240">
        <v>4</v>
      </c>
      <c r="Q83" s="248">
        <v>4</v>
      </c>
      <c r="R83" s="240"/>
      <c r="S83" s="249" t="s">
        <v>459</v>
      </c>
      <c r="T83" s="249" t="s">
        <v>460</v>
      </c>
      <c r="U83" s="250"/>
      <c r="V83" s="250"/>
      <c r="W83" s="138"/>
      <c r="X83" s="138"/>
      <c r="Y83" s="138"/>
      <c r="Z83" s="138"/>
      <c r="AA83" s="138"/>
      <c r="AB83" s="138"/>
      <c r="AC83" s="138"/>
      <c r="AD83" s="138"/>
      <c r="AE83" s="138"/>
      <c r="AF83" s="138"/>
      <c r="AG83" s="138"/>
      <c r="AH83" s="138"/>
      <c r="AI83" s="228">
        <v>1</v>
      </c>
      <c r="AJ83" s="139" t="s">
        <v>461</v>
      </c>
      <c r="AK83">
        <v>4</v>
      </c>
      <c r="AL83">
        <v>0</v>
      </c>
      <c r="AM83" s="138"/>
      <c r="AN83" s="140" t="e">
        <v>#N/A</v>
      </c>
    </row>
    <row r="84" spans="1:40" s="138" customFormat="1">
      <c r="A84" s="240" t="s">
        <v>91</v>
      </c>
      <c r="B84" s="243">
        <v>800009</v>
      </c>
      <c r="D84" s="244" t="s">
        <v>483</v>
      </c>
      <c r="E84" s="138">
        <v>2</v>
      </c>
      <c r="G84" s="241" t="s">
        <v>463</v>
      </c>
      <c r="H84" s="242" t="s">
        <v>464</v>
      </c>
      <c r="I84" s="242" t="s">
        <v>465</v>
      </c>
      <c r="J84" s="240" t="s">
        <v>85</v>
      </c>
      <c r="K84" s="240"/>
      <c r="L84" s="242"/>
      <c r="M84" s="240"/>
      <c r="N84" s="243">
        <v>400290</v>
      </c>
      <c r="O84" s="240"/>
      <c r="P84" s="240">
        <v>3</v>
      </c>
      <c r="Q84" s="248">
        <v>4</v>
      </c>
      <c r="R84" s="240"/>
      <c r="S84" s="249" t="s">
        <v>466</v>
      </c>
      <c r="T84" s="249" t="s">
        <v>467</v>
      </c>
      <c r="U84" s="250"/>
      <c r="V84" s="250"/>
      <c r="AI84" s="228">
        <v>4</v>
      </c>
      <c r="AJ84" s="139" t="s">
        <v>468</v>
      </c>
      <c r="AK84">
        <v>3</v>
      </c>
      <c r="AL84">
        <v>0</v>
      </c>
      <c r="AN84" s="140" t="e">
        <v>#N/A</v>
      </c>
    </row>
    <row r="85" spans="1:40" s="138" customFormat="1">
      <c r="A85" s="240" t="s">
        <v>91</v>
      </c>
      <c r="B85" s="138">
        <v>800011</v>
      </c>
      <c r="D85" s="244" t="s">
        <v>484</v>
      </c>
      <c r="E85" s="138">
        <v>2</v>
      </c>
      <c r="G85" s="241" t="s">
        <v>314</v>
      </c>
      <c r="H85" s="242" t="s">
        <v>315</v>
      </c>
      <c r="I85" s="242" t="s">
        <v>470</v>
      </c>
      <c r="J85" s="240" t="s">
        <v>85</v>
      </c>
      <c r="K85" s="240"/>
      <c r="L85" s="242"/>
      <c r="M85" s="240"/>
      <c r="N85" s="138">
        <v>100100</v>
      </c>
      <c r="O85" s="240"/>
      <c r="P85" s="240">
        <v>1</v>
      </c>
      <c r="Q85" s="248">
        <v>3</v>
      </c>
      <c r="R85" s="240"/>
      <c r="S85" s="249" t="s">
        <v>471</v>
      </c>
      <c r="T85" s="249" t="s">
        <v>472</v>
      </c>
      <c r="U85" s="250"/>
      <c r="V85" s="250"/>
      <c r="AI85" s="228">
        <v>2</v>
      </c>
      <c r="AJ85" s="139" t="s">
        <v>473</v>
      </c>
      <c r="AK85">
        <v>2</v>
      </c>
      <c r="AL85">
        <v>0</v>
      </c>
      <c r="AN85" s="140" t="e">
        <v>#N/A</v>
      </c>
    </row>
    <row r="86" spans="1:40" s="138" customFormat="1">
      <c r="A86" s="240" t="s">
        <v>91</v>
      </c>
      <c r="B86" s="138">
        <v>800012</v>
      </c>
      <c r="D86" s="244" t="s">
        <v>485</v>
      </c>
      <c r="E86" s="138">
        <v>2</v>
      </c>
      <c r="G86" s="241" t="s">
        <v>351</v>
      </c>
      <c r="H86" s="242" t="s">
        <v>352</v>
      </c>
      <c r="I86" s="242" t="s">
        <v>84</v>
      </c>
      <c r="J86" s="240" t="s">
        <v>85</v>
      </c>
      <c r="K86" s="240"/>
      <c r="L86" s="242"/>
      <c r="M86" s="240"/>
      <c r="N86" s="138">
        <v>300080</v>
      </c>
      <c r="O86" s="240"/>
      <c r="P86" s="240">
        <v>2</v>
      </c>
      <c r="Q86" s="248">
        <v>3</v>
      </c>
      <c r="R86" s="240"/>
      <c r="S86" s="249" t="s">
        <v>475</v>
      </c>
      <c r="T86" s="249" t="s">
        <v>476</v>
      </c>
      <c r="U86" s="250"/>
      <c r="V86" s="250"/>
      <c r="AI86" s="228">
        <v>3</v>
      </c>
      <c r="AJ86" s="139" t="s">
        <v>477</v>
      </c>
      <c r="AK86">
        <v>1</v>
      </c>
      <c r="AL86">
        <v>0</v>
      </c>
      <c r="AN86" s="140" t="e">
        <v>#N/A</v>
      </c>
    </row>
    <row r="87" spans="1:40" s="138" customFormat="1">
      <c r="A87" s="240" t="s">
        <v>91</v>
      </c>
      <c r="B87" s="138">
        <v>810001</v>
      </c>
      <c r="D87" s="244" t="s">
        <v>486</v>
      </c>
      <c r="E87" s="138">
        <v>2</v>
      </c>
      <c r="G87" s="241" t="s">
        <v>209</v>
      </c>
      <c r="H87" s="242" t="s">
        <v>210</v>
      </c>
      <c r="I87" s="242" t="s">
        <v>479</v>
      </c>
      <c r="J87" s="240" t="s">
        <v>102</v>
      </c>
      <c r="K87" s="240"/>
      <c r="L87" s="242"/>
      <c r="M87" s="240"/>
      <c r="N87" s="138">
        <v>400020</v>
      </c>
      <c r="O87" s="240"/>
      <c r="P87" s="240">
        <v>3</v>
      </c>
      <c r="Q87" s="248">
        <v>4</v>
      </c>
      <c r="R87" s="240"/>
      <c r="S87" s="249" t="s">
        <v>480</v>
      </c>
      <c r="T87" s="249" t="s">
        <v>481</v>
      </c>
      <c r="U87" s="250"/>
      <c r="V87" s="250"/>
      <c r="AI87" s="228">
        <v>1</v>
      </c>
      <c r="AJ87" s="139" t="s">
        <v>461</v>
      </c>
      <c r="AK87">
        <v>4</v>
      </c>
      <c r="AL87">
        <v>0</v>
      </c>
      <c r="AN87" s="140" t="e">
        <v>#N/A</v>
      </c>
    </row>
    <row r="88" spans="1:40" s="138" customFormat="1">
      <c r="A88" s="240" t="s">
        <v>91</v>
      </c>
      <c r="B88" s="138">
        <v>810002</v>
      </c>
      <c r="D88" s="244" t="s">
        <v>487</v>
      </c>
      <c r="E88" s="138">
        <v>2</v>
      </c>
      <c r="G88" s="241" t="s">
        <v>142</v>
      </c>
      <c r="H88" s="242" t="s">
        <v>143</v>
      </c>
      <c r="I88" s="242" t="s">
        <v>458</v>
      </c>
      <c r="J88" s="240" t="s">
        <v>102</v>
      </c>
      <c r="K88" s="240"/>
      <c r="L88" s="242"/>
      <c r="M88" s="240"/>
      <c r="N88" s="138">
        <v>200010</v>
      </c>
      <c r="O88" s="240"/>
      <c r="P88" s="240">
        <v>4</v>
      </c>
      <c r="Q88" s="248">
        <v>4</v>
      </c>
      <c r="R88" s="240"/>
      <c r="S88" s="249" t="s">
        <v>459</v>
      </c>
      <c r="T88" s="249" t="s">
        <v>460</v>
      </c>
      <c r="U88" s="250"/>
      <c r="V88" s="250"/>
      <c r="AI88" s="228">
        <v>1</v>
      </c>
      <c r="AJ88" s="139" t="s">
        <v>461</v>
      </c>
      <c r="AK88">
        <v>4</v>
      </c>
      <c r="AL88">
        <v>0</v>
      </c>
      <c r="AN88" s="140" t="e">
        <v>#N/A</v>
      </c>
    </row>
    <row r="89" spans="1:40" s="138" customFormat="1">
      <c r="A89" s="162"/>
      <c r="B89" s="162"/>
      <c r="C89" s="162"/>
      <c r="D89" s="162"/>
      <c r="E89" s="162"/>
      <c r="F89" s="162"/>
      <c r="G89" s="162"/>
      <c r="H89" s="162"/>
      <c r="I89" s="162"/>
      <c r="J89" s="162"/>
      <c r="K89" s="162"/>
      <c r="L89" s="247"/>
      <c r="M89" s="162"/>
      <c r="N89" s="162"/>
      <c r="O89" s="162"/>
      <c r="P89" s="162"/>
      <c r="Q89" s="221"/>
      <c r="R89" s="140"/>
      <c r="S89" s="247"/>
      <c r="T89" s="162"/>
      <c r="U89" s="162"/>
      <c r="V89" s="162"/>
      <c r="W89" s="162"/>
      <c r="X89" s="162"/>
      <c r="Y89" s="162"/>
      <c r="Z89" s="162"/>
      <c r="AA89" s="162"/>
      <c r="AB89" s="162"/>
      <c r="AC89" s="162"/>
      <c r="AD89" s="162"/>
      <c r="AE89" s="162"/>
      <c r="AF89" s="162"/>
      <c r="AG89" s="162"/>
      <c r="AH89" s="162"/>
      <c r="AI89" s="162"/>
      <c r="AJ89"/>
      <c r="AK89" s="226"/>
      <c r="AL89" s="226"/>
      <c r="AM89" s="140"/>
      <c r="AN89" s="140"/>
    </row>
    <row r="90" spans="1:40" s="138" customFormat="1">
      <c r="A90" s="140"/>
      <c r="B90" s="140"/>
      <c r="C90" s="140"/>
      <c r="D90" s="165"/>
      <c r="E90" s="167"/>
      <c r="F90" s="140"/>
      <c r="G90" s="140"/>
      <c r="H90" s="140"/>
      <c r="I90" s="140"/>
      <c r="J90" s="184"/>
      <c r="K90" s="140"/>
      <c r="L90" s="185"/>
      <c r="M90" s="140"/>
      <c r="N90" s="140"/>
      <c r="O90" s="140"/>
      <c r="P90" s="140"/>
      <c r="Q90" s="220"/>
      <c r="R90" s="140"/>
      <c r="S90" s="139"/>
      <c r="T90" s="140"/>
      <c r="U90" s="140"/>
      <c r="V90" s="140"/>
      <c r="W90" s="140"/>
      <c r="X90" s="140"/>
      <c r="Y90" s="140"/>
      <c r="Z90" s="140"/>
      <c r="AA90" s="140"/>
      <c r="AB90" s="140"/>
      <c r="AC90" s="140"/>
      <c r="AD90" s="140"/>
      <c r="AE90" s="140"/>
      <c r="AF90" s="140"/>
      <c r="AG90" s="140"/>
      <c r="AH90" s="140"/>
      <c r="AI90" s="228"/>
      <c r="AJ90" s="139"/>
      <c r="AK90" s="139"/>
      <c r="AL90" s="139"/>
      <c r="AM90" s="140"/>
      <c r="AN90" s="140"/>
    </row>
    <row r="91" spans="1:40" s="138" customFormat="1">
      <c r="A91" s="2"/>
      <c r="B91" s="245"/>
      <c r="C91" s="2"/>
      <c r="D91" s="2"/>
      <c r="E91" s="2"/>
      <c r="F91" s="2"/>
      <c r="G91" s="2"/>
      <c r="H91" s="2"/>
      <c r="I91" s="2"/>
      <c r="J91" s="2"/>
      <c r="K91" s="2"/>
      <c r="L91" s="143"/>
      <c r="M91" s="2"/>
      <c r="N91" s="2"/>
      <c r="O91" s="2"/>
      <c r="P91" s="2"/>
      <c r="Q91" s="145"/>
      <c r="R91" s="2"/>
      <c r="S91" s="143"/>
      <c r="T91" s="143"/>
      <c r="U91" s="143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28"/>
      <c r="AJ91" s="139"/>
      <c r="AK91"/>
      <c r="AL91"/>
      <c r="AM91" s="2"/>
      <c r="AN91" s="140"/>
    </row>
    <row r="93" spans="1:40">
      <c r="Q93" s="161"/>
    </row>
    <row r="94" spans="1:40">
      <c r="P94" s="161"/>
      <c r="Q94" s="161"/>
    </row>
    <row r="95" spans="1:40">
      <c r="P95" s="161"/>
      <c r="Q95" s="161"/>
    </row>
    <row r="96" spans="1:40">
      <c r="P96" s="161"/>
      <c r="Q96" s="161"/>
      <c r="S96" s="50"/>
    </row>
    <row r="97" spans="16:19">
      <c r="P97" s="161"/>
      <c r="Q97" s="205"/>
      <c r="S97" s="50"/>
    </row>
    <row r="98" spans="16:19">
      <c r="P98" s="205"/>
      <c r="Q98" s="161"/>
      <c r="S98" s="60"/>
    </row>
    <row r="99" spans="16:19">
      <c r="P99" s="161"/>
      <c r="Q99" s="205"/>
      <c r="S99" s="60"/>
    </row>
    <row r="100" spans="16:19">
      <c r="P100" s="205"/>
      <c r="Q100" s="161"/>
      <c r="S100" s="50"/>
    </row>
    <row r="101" spans="16:19">
      <c r="P101" s="161"/>
      <c r="Q101" s="161"/>
      <c r="S101" s="50"/>
    </row>
    <row r="102" spans="16:19">
      <c r="P102" s="161"/>
      <c r="Q102" s="205"/>
      <c r="S102" s="50"/>
    </row>
    <row r="103" spans="16:19">
      <c r="P103" s="205"/>
      <c r="Q103" s="161"/>
      <c r="S103" s="50"/>
    </row>
    <row r="104" spans="16:19">
      <c r="P104" s="161"/>
      <c r="Q104" s="161"/>
      <c r="S104" s="50"/>
    </row>
    <row r="105" spans="16:19">
      <c r="P105" s="161"/>
      <c r="S105" s="50"/>
    </row>
    <row r="106" spans="16:19">
      <c r="S106" s="50"/>
    </row>
    <row r="107" spans="16:19">
      <c r="S107" s="60"/>
    </row>
  </sheetData>
  <autoFilter ref="A4:AN91">
    <sortState ref="A4:AN91">
      <sortCondition ref="B4:B89"/>
    </sortState>
  </autoFilter>
  <phoneticPr fontId="38" type="noConversion"/>
  <pageMargins left="0.75" right="0.75" top="1" bottom="1" header="0.51180555555555596" footer="0.51180555555555596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L80"/>
  <sheetViews>
    <sheetView showGridLines="0" workbookViewId="0">
      <pane ySplit="4" topLeftCell="A32" activePane="bottomLeft" state="frozen"/>
      <selection pane="bottomLeft" activeCell="B2" sqref="B2"/>
    </sheetView>
  </sheetViews>
  <sheetFormatPr defaultColWidth="9" defaultRowHeight="14"/>
  <cols>
    <col min="1" max="1" width="10.36328125" style="9" customWidth="1"/>
    <col min="2" max="2" width="10.6328125" style="9" customWidth="1"/>
    <col min="3" max="3" width="8.90625" style="10" customWidth="1"/>
    <col min="4" max="4" width="8.90625" style="10" hidden="1" customWidth="1"/>
    <col min="5" max="5" width="9.6328125" style="9" hidden="1" customWidth="1"/>
    <col min="6" max="6" width="6" style="9" hidden="1" customWidth="1"/>
    <col min="7" max="7" width="9.453125" style="11" hidden="1" customWidth="1"/>
    <col min="8" max="8" width="8.90625" style="12" customWidth="1"/>
    <col min="9" max="9" width="18.08984375" style="11" customWidth="1"/>
    <col min="10" max="10" width="9.453125" style="9" customWidth="1"/>
    <col min="11" max="11" width="7.90625" hidden="1" customWidth="1"/>
    <col min="12" max="12" width="16" style="9" hidden="1" customWidth="1"/>
    <col min="13" max="13" width="16.90625" style="9" customWidth="1"/>
    <col min="14" max="14" width="17.90625" style="9" customWidth="1"/>
    <col min="15" max="15" width="21.6328125" style="9" customWidth="1"/>
    <col min="16" max="17" width="21.6328125" style="9" hidden="1" customWidth="1"/>
    <col min="18" max="18" width="21.6328125" style="9" customWidth="1"/>
    <col min="19" max="19" width="10.6328125" style="13" hidden="1" customWidth="1"/>
    <col min="20" max="20" width="14.6328125" customWidth="1"/>
    <col min="21" max="21" width="21.08984375" style="9" customWidth="1"/>
    <col min="22" max="22" width="21.08984375" style="9" hidden="1" customWidth="1"/>
    <col min="23" max="23" width="10.36328125" hidden="1" customWidth="1"/>
    <col min="24" max="24" width="30.08984375" hidden="1" customWidth="1"/>
    <col min="25" max="25" width="20.08984375" style="9" hidden="1" customWidth="1"/>
    <col min="26" max="26" width="12.453125" style="9" hidden="1" customWidth="1"/>
    <col min="27" max="27" width="15.90625" style="9" hidden="1" customWidth="1"/>
    <col min="28" max="28" width="11" style="9" hidden="1" customWidth="1"/>
    <col min="29" max="29" width="9.6328125" hidden="1" customWidth="1"/>
    <col min="30" max="30" width="10.6328125" style="14" customWidth="1"/>
    <col min="31" max="31" width="4.453125" style="9" customWidth="1"/>
    <col min="32" max="32" width="10.6328125" style="9" hidden="1" customWidth="1"/>
    <col min="33" max="33" width="10.6328125" style="9" customWidth="1"/>
    <col min="34" max="34" width="18" style="9" customWidth="1"/>
    <col min="35" max="35" width="33.08984375" style="9" customWidth="1"/>
    <col min="36" max="36" width="31.6328125" style="9" hidden="1" customWidth="1"/>
    <col min="37" max="37" width="44.453125" style="9" customWidth="1"/>
    <col min="38" max="38" width="20.08984375" style="9" hidden="1" customWidth="1"/>
    <col min="39" max="39" width="8.6328125" style="9" hidden="1" customWidth="1"/>
    <col min="40" max="40" width="41.26953125" style="9" hidden="1" customWidth="1"/>
    <col min="41" max="41" width="101.453125" style="9" customWidth="1"/>
    <col min="42" max="42" width="31.90625" style="9" hidden="1" customWidth="1"/>
    <col min="43" max="43" width="31.90625" style="9" customWidth="1"/>
    <col min="44" max="44" width="11.7265625" style="9" hidden="1" customWidth="1"/>
    <col min="45" max="45" width="6" style="9" customWidth="1"/>
    <col min="46" max="46" width="11.7265625" style="9" customWidth="1"/>
    <col min="47" max="47" width="10.7265625" style="9" customWidth="1"/>
    <col min="48" max="62" width="10.6328125" style="9" customWidth="1"/>
    <col min="63" max="63" width="11.26953125" style="9" customWidth="1"/>
    <col min="64" max="65" width="9" style="9" customWidth="1"/>
    <col min="66" max="66" width="20.90625" style="9" customWidth="1"/>
    <col min="67" max="68" width="9" style="9" customWidth="1"/>
    <col min="69" max="69" width="31.6328125" style="9" hidden="1" customWidth="1"/>
    <col min="70" max="70" width="15.7265625" style="13" hidden="1" customWidth="1"/>
    <col min="71" max="72" width="15.7265625" style="13" customWidth="1"/>
    <col min="73" max="16384" width="9" style="9"/>
  </cols>
  <sheetData>
    <row r="1" spans="1:90" ht="24" customHeight="1">
      <c r="A1" s="15" t="s">
        <v>488</v>
      </c>
      <c r="B1" s="15" t="s">
        <v>1</v>
      </c>
      <c r="C1" s="16" t="s">
        <v>4</v>
      </c>
      <c r="D1" s="16"/>
      <c r="E1" s="15" t="s">
        <v>489</v>
      </c>
      <c r="F1" s="15" t="s">
        <v>490</v>
      </c>
      <c r="G1" s="17"/>
      <c r="H1" s="18" t="s">
        <v>491</v>
      </c>
      <c r="I1" s="15" t="s">
        <v>3</v>
      </c>
      <c r="J1" s="15" t="s">
        <v>13</v>
      </c>
      <c r="K1" s="16" t="s">
        <v>22</v>
      </c>
      <c r="L1" s="15" t="s">
        <v>12</v>
      </c>
      <c r="M1" s="15" t="s">
        <v>12</v>
      </c>
      <c r="N1" s="15" t="s">
        <v>11</v>
      </c>
      <c r="O1" s="16" t="s">
        <v>6</v>
      </c>
      <c r="P1" s="16" t="s">
        <v>7</v>
      </c>
      <c r="Q1" s="16" t="s">
        <v>492</v>
      </c>
      <c r="R1" s="16" t="s">
        <v>493</v>
      </c>
      <c r="S1" s="61" t="s">
        <v>494</v>
      </c>
      <c r="T1" s="62" t="s">
        <v>495</v>
      </c>
      <c r="U1" s="16" t="s">
        <v>8</v>
      </c>
      <c r="V1" s="16" t="s">
        <v>496</v>
      </c>
      <c r="W1" s="16" t="s">
        <v>497</v>
      </c>
      <c r="X1" s="16" t="s">
        <v>498</v>
      </c>
      <c r="Y1" s="16" t="s">
        <v>499</v>
      </c>
      <c r="Z1" s="16" t="s">
        <v>500</v>
      </c>
      <c r="AA1" s="88" t="s">
        <v>501</v>
      </c>
      <c r="AB1" s="88" t="s">
        <v>502</v>
      </c>
      <c r="AC1" s="89" t="s">
        <v>9</v>
      </c>
      <c r="AD1" s="90" t="s">
        <v>503</v>
      </c>
      <c r="AE1" s="15" t="s">
        <v>16</v>
      </c>
      <c r="AF1" s="15" t="s">
        <v>504</v>
      </c>
      <c r="AG1" s="104" t="s">
        <v>505</v>
      </c>
      <c r="AH1" s="15" t="s">
        <v>506</v>
      </c>
      <c r="AI1" s="15" t="s">
        <v>507</v>
      </c>
      <c r="AJ1" s="105" t="s">
        <v>508</v>
      </c>
      <c r="AK1" s="15" t="s">
        <v>19</v>
      </c>
      <c r="AL1" s="15" t="s">
        <v>509</v>
      </c>
      <c r="AM1" s="15" t="s">
        <v>510</v>
      </c>
      <c r="AN1" s="15" t="s">
        <v>511</v>
      </c>
      <c r="AO1" s="15" t="s">
        <v>20</v>
      </c>
      <c r="AP1" s="15" t="s">
        <v>512</v>
      </c>
      <c r="AQ1" s="15" t="s">
        <v>513</v>
      </c>
      <c r="AR1" s="15" t="s">
        <v>514</v>
      </c>
      <c r="AS1" s="15"/>
      <c r="AT1" s="17" t="s">
        <v>515</v>
      </c>
      <c r="AU1" s="17" t="s">
        <v>516</v>
      </c>
      <c r="AV1" s="15" t="s">
        <v>517</v>
      </c>
      <c r="AW1" s="15" t="s">
        <v>518</v>
      </c>
      <c r="AX1" s="15" t="s">
        <v>519</v>
      </c>
      <c r="AY1" s="15" t="s">
        <v>520</v>
      </c>
      <c r="AZ1" s="15" t="s">
        <v>521</v>
      </c>
      <c r="BA1" s="15" t="s">
        <v>522</v>
      </c>
      <c r="BB1" s="15" t="s">
        <v>523</v>
      </c>
      <c r="BC1" s="15" t="s">
        <v>524</v>
      </c>
      <c r="BD1" s="15" t="s">
        <v>525</v>
      </c>
      <c r="BE1" s="15" t="s">
        <v>526</v>
      </c>
      <c r="BF1" s="15" t="s">
        <v>527</v>
      </c>
      <c r="BG1" s="15" t="s">
        <v>528</v>
      </c>
      <c r="BH1" s="15" t="s">
        <v>529</v>
      </c>
      <c r="BI1" s="15" t="s">
        <v>530</v>
      </c>
      <c r="BJ1" s="15" t="s">
        <v>531</v>
      </c>
      <c r="BK1" s="15" t="s">
        <v>532</v>
      </c>
      <c r="BL1" s="15" t="s">
        <v>533</v>
      </c>
      <c r="BM1" s="15" t="s">
        <v>534</v>
      </c>
      <c r="BN1" s="15" t="s">
        <v>535</v>
      </c>
      <c r="BO1" s="15" t="s">
        <v>536</v>
      </c>
      <c r="BP1" s="15" t="s">
        <v>537</v>
      </c>
      <c r="BQ1" s="105" t="s">
        <v>508</v>
      </c>
      <c r="BR1" s="105" t="s">
        <v>538</v>
      </c>
      <c r="BS1" s="15" t="s">
        <v>36</v>
      </c>
      <c r="BT1" s="15" t="s">
        <v>539</v>
      </c>
      <c r="BU1" s="15"/>
    </row>
    <row r="2" spans="1:90">
      <c r="A2" s="19" t="s">
        <v>37</v>
      </c>
      <c r="B2" s="19" t="s">
        <v>1153</v>
      </c>
      <c r="C2" s="20" t="s">
        <v>39</v>
      </c>
      <c r="D2" s="20"/>
      <c r="E2" s="19" t="s">
        <v>540</v>
      </c>
      <c r="F2" s="19" t="s">
        <v>541</v>
      </c>
      <c r="G2" s="21"/>
      <c r="H2" s="22" t="s">
        <v>542</v>
      </c>
      <c r="I2" s="19" t="s">
        <v>38</v>
      </c>
      <c r="J2" s="19" t="s">
        <v>48</v>
      </c>
      <c r="K2" s="20" t="s">
        <v>57</v>
      </c>
      <c r="L2" s="19" t="s">
        <v>47</v>
      </c>
      <c r="M2" s="19" t="s">
        <v>543</v>
      </c>
      <c r="N2" s="23" t="s">
        <v>46</v>
      </c>
      <c r="O2" s="20" t="s">
        <v>41</v>
      </c>
      <c r="P2" s="46" t="s">
        <v>42</v>
      </c>
      <c r="Q2" s="46" t="s">
        <v>544</v>
      </c>
      <c r="R2" s="46" t="s">
        <v>545</v>
      </c>
      <c r="S2" s="63" t="s">
        <v>546</v>
      </c>
      <c r="T2" s="64" t="s">
        <v>547</v>
      </c>
      <c r="U2" s="20" t="s">
        <v>548</v>
      </c>
      <c r="V2" s="20" t="s">
        <v>549</v>
      </c>
      <c r="W2" s="20" t="s">
        <v>550</v>
      </c>
      <c r="X2" s="20" t="s">
        <v>551</v>
      </c>
      <c r="Y2" s="46" t="s">
        <v>552</v>
      </c>
      <c r="Z2" s="46" t="s">
        <v>553</v>
      </c>
      <c r="AA2" s="91" t="s">
        <v>554</v>
      </c>
      <c r="AB2" s="91" t="s">
        <v>555</v>
      </c>
      <c r="AC2" s="92" t="s">
        <v>44</v>
      </c>
      <c r="AD2" s="93" t="s">
        <v>50</v>
      </c>
      <c r="AE2" s="19" t="s">
        <v>51</v>
      </c>
      <c r="AF2" s="94" t="s">
        <v>556</v>
      </c>
      <c r="AG2" s="106" t="s">
        <v>557</v>
      </c>
      <c r="AH2" s="94" t="s">
        <v>558</v>
      </c>
      <c r="AI2" s="94" t="s">
        <v>559</v>
      </c>
      <c r="AJ2" s="107" t="s">
        <v>560</v>
      </c>
      <c r="AK2" s="19" t="s">
        <v>54</v>
      </c>
      <c r="AL2" s="19" t="s">
        <v>561</v>
      </c>
      <c r="AM2" s="19" t="s">
        <v>562</v>
      </c>
      <c r="AN2" s="19" t="s">
        <v>563</v>
      </c>
      <c r="AO2" s="19" t="s">
        <v>55</v>
      </c>
      <c r="AP2" s="19" t="s">
        <v>56</v>
      </c>
      <c r="AQ2" s="19" t="s">
        <v>564</v>
      </c>
      <c r="AR2" s="19" t="s">
        <v>565</v>
      </c>
      <c r="AS2" s="19"/>
      <c r="AT2" s="19"/>
      <c r="AU2" s="19"/>
      <c r="AV2" s="19" t="s">
        <v>58</v>
      </c>
      <c r="AW2" s="19" t="s">
        <v>59</v>
      </c>
      <c r="AX2" s="19" t="s">
        <v>566</v>
      </c>
      <c r="AY2" s="19" t="s">
        <v>60</v>
      </c>
      <c r="AZ2" s="19" t="s">
        <v>567</v>
      </c>
      <c r="BA2" s="19" t="s">
        <v>61</v>
      </c>
      <c r="BB2" s="19" t="s">
        <v>568</v>
      </c>
      <c r="BC2" s="19" t="s">
        <v>569</v>
      </c>
      <c r="BD2" s="19" t="s">
        <v>570</v>
      </c>
      <c r="BE2" s="19" t="s">
        <v>571</v>
      </c>
      <c r="BF2" s="19" t="s">
        <v>572</v>
      </c>
      <c r="BG2" s="19" t="s">
        <v>573</v>
      </c>
      <c r="BH2" s="19" t="s">
        <v>574</v>
      </c>
      <c r="BI2" s="19" t="s">
        <v>575</v>
      </c>
      <c r="BJ2" s="19" t="s">
        <v>576</v>
      </c>
      <c r="BK2" s="19" t="s">
        <v>577</v>
      </c>
      <c r="BL2" s="19" t="s">
        <v>578</v>
      </c>
      <c r="BM2" s="19" t="s">
        <v>579</v>
      </c>
      <c r="BN2" s="19" t="s">
        <v>580</v>
      </c>
      <c r="BO2" s="19" t="s">
        <v>581</v>
      </c>
      <c r="BP2" s="19" t="s">
        <v>68</v>
      </c>
      <c r="BQ2" s="107" t="s">
        <v>560</v>
      </c>
      <c r="BR2" s="107" t="s">
        <v>582</v>
      </c>
      <c r="BS2" s="19" t="s">
        <v>72</v>
      </c>
      <c r="BT2" s="127" t="s">
        <v>583</v>
      </c>
      <c r="BU2" s="19"/>
    </row>
    <row r="3" spans="1:90">
      <c r="A3" s="23" t="s">
        <v>73</v>
      </c>
      <c r="B3" s="23" t="s">
        <v>74</v>
      </c>
      <c r="C3" s="24" t="s">
        <v>74</v>
      </c>
      <c r="D3" s="24"/>
      <c r="E3" s="23" t="s">
        <v>74</v>
      </c>
      <c r="F3" s="23" t="s">
        <v>74</v>
      </c>
      <c r="G3" s="25"/>
      <c r="H3" s="26" t="s">
        <v>74</v>
      </c>
      <c r="I3" s="23" t="s">
        <v>75</v>
      </c>
      <c r="J3" s="23" t="s">
        <v>74</v>
      </c>
      <c r="K3" s="24" t="s">
        <v>77</v>
      </c>
      <c r="L3" s="23" t="s">
        <v>75</v>
      </c>
      <c r="M3" s="23" t="s">
        <v>75</v>
      </c>
      <c r="N3" s="23" t="s">
        <v>75</v>
      </c>
      <c r="O3" s="24" t="s">
        <v>75</v>
      </c>
      <c r="P3" s="24" t="s">
        <v>75</v>
      </c>
      <c r="Q3" s="24" t="s">
        <v>75</v>
      </c>
      <c r="R3" s="24" t="s">
        <v>75</v>
      </c>
      <c r="S3" s="65" t="s">
        <v>76</v>
      </c>
      <c r="T3" s="66" t="s">
        <v>75</v>
      </c>
      <c r="U3" s="24" t="s">
        <v>75</v>
      </c>
      <c r="V3" s="24" t="s">
        <v>74</v>
      </c>
      <c r="W3" s="24" t="s">
        <v>74</v>
      </c>
      <c r="X3" s="24" t="s">
        <v>76</v>
      </c>
      <c r="Y3" s="24" t="s">
        <v>75</v>
      </c>
      <c r="Z3" s="24" t="s">
        <v>75</v>
      </c>
      <c r="AA3" s="88" t="s">
        <v>74</v>
      </c>
      <c r="AB3" s="88" t="s">
        <v>75</v>
      </c>
      <c r="AC3" s="89" t="s">
        <v>76</v>
      </c>
      <c r="AD3" s="90" t="s">
        <v>74</v>
      </c>
      <c r="AE3" s="23" t="s">
        <v>74</v>
      </c>
      <c r="AF3" s="23" t="s">
        <v>74</v>
      </c>
      <c r="AG3" s="66" t="s">
        <v>74</v>
      </c>
      <c r="AH3" s="23" t="s">
        <v>76</v>
      </c>
      <c r="AI3" s="23" t="s">
        <v>76</v>
      </c>
      <c r="AJ3" s="108" t="s">
        <v>76</v>
      </c>
      <c r="AK3" s="23" t="s">
        <v>76</v>
      </c>
      <c r="AL3" s="23" t="s">
        <v>76</v>
      </c>
      <c r="AM3" s="23" t="s">
        <v>76</v>
      </c>
      <c r="AN3" s="23" t="s">
        <v>76</v>
      </c>
      <c r="AO3" s="23" t="s">
        <v>76</v>
      </c>
      <c r="AP3" s="23" t="s">
        <v>76</v>
      </c>
      <c r="AQ3" s="23" t="s">
        <v>75</v>
      </c>
      <c r="AR3" s="23" t="s">
        <v>76</v>
      </c>
      <c r="AS3" s="23"/>
      <c r="AT3" s="23"/>
      <c r="AU3" s="23"/>
      <c r="AV3" s="23" t="s">
        <v>77</v>
      </c>
      <c r="AW3" s="23" t="s">
        <v>77</v>
      </c>
      <c r="AX3" s="23" t="s">
        <v>77</v>
      </c>
      <c r="AY3" s="23" t="s">
        <v>77</v>
      </c>
      <c r="AZ3" s="23" t="s">
        <v>77</v>
      </c>
      <c r="BA3" s="23" t="s">
        <v>77</v>
      </c>
      <c r="BB3" s="23" t="s">
        <v>77</v>
      </c>
      <c r="BC3" s="23" t="s">
        <v>77</v>
      </c>
      <c r="BD3" s="23" t="s">
        <v>77</v>
      </c>
      <c r="BE3" s="23" t="s">
        <v>77</v>
      </c>
      <c r="BF3" s="23" t="s">
        <v>74</v>
      </c>
      <c r="BG3" s="23" t="s">
        <v>74</v>
      </c>
      <c r="BH3" s="23" t="s">
        <v>74</v>
      </c>
      <c r="BI3" s="23" t="s">
        <v>74</v>
      </c>
      <c r="BJ3" s="23" t="s">
        <v>74</v>
      </c>
      <c r="BK3" s="23" t="s">
        <v>74</v>
      </c>
      <c r="BL3" s="23" t="s">
        <v>77</v>
      </c>
      <c r="BM3" s="23" t="s">
        <v>77</v>
      </c>
      <c r="BN3" s="23" t="s">
        <v>77</v>
      </c>
      <c r="BO3" s="23" t="s">
        <v>77</v>
      </c>
      <c r="BP3" s="23" t="s">
        <v>74</v>
      </c>
      <c r="BQ3" s="108" t="s">
        <v>76</v>
      </c>
      <c r="BR3" s="108" t="s">
        <v>74</v>
      </c>
      <c r="BS3" s="23" t="s">
        <v>74</v>
      </c>
      <c r="BT3" s="127" t="s">
        <v>75</v>
      </c>
      <c r="BU3" s="23"/>
    </row>
    <row r="4" spans="1:90">
      <c r="A4" s="27"/>
      <c r="B4" s="28" t="s">
        <v>584</v>
      </c>
      <c r="C4" s="29"/>
      <c r="D4" s="29"/>
      <c r="E4" s="28"/>
      <c r="F4" s="28"/>
      <c r="G4" s="28"/>
      <c r="H4" s="30"/>
      <c r="I4" s="28"/>
      <c r="J4" s="27" t="s">
        <v>80</v>
      </c>
      <c r="K4" s="47"/>
      <c r="L4" s="27"/>
      <c r="M4" s="48"/>
      <c r="N4" s="48"/>
      <c r="O4" s="29"/>
      <c r="P4" s="49"/>
      <c r="Q4" s="49"/>
      <c r="R4" s="49"/>
      <c r="S4" s="67"/>
      <c r="T4" s="68"/>
      <c r="U4" s="69"/>
      <c r="V4" s="69"/>
      <c r="W4" s="70"/>
      <c r="X4" s="70"/>
      <c r="Y4" s="69"/>
      <c r="Z4" s="69"/>
      <c r="AA4" s="95"/>
      <c r="AB4" s="95"/>
      <c r="AC4" s="96"/>
      <c r="AD4" s="97"/>
      <c r="AE4" s="27"/>
      <c r="AF4" s="48"/>
      <c r="AG4" s="109"/>
      <c r="AH4" s="48"/>
      <c r="AI4" s="48"/>
      <c r="AJ4" s="110" t="s">
        <v>585</v>
      </c>
      <c r="AK4" s="27"/>
      <c r="AL4" s="27"/>
      <c r="AM4" s="27"/>
      <c r="AN4" s="27"/>
      <c r="AO4" s="27"/>
      <c r="AP4" s="27"/>
      <c r="AQ4" s="27"/>
      <c r="AR4" s="27"/>
      <c r="AS4" s="28"/>
      <c r="AT4" s="27"/>
      <c r="AU4" s="27"/>
      <c r="AV4" s="27"/>
      <c r="AW4" s="27"/>
      <c r="AX4" s="27"/>
      <c r="AY4" s="27"/>
      <c r="AZ4" s="27"/>
      <c r="BA4" s="27"/>
      <c r="BB4" s="27"/>
      <c r="BC4" s="27"/>
      <c r="BD4" s="27"/>
      <c r="BE4" s="27"/>
      <c r="BF4" s="27"/>
      <c r="BG4" s="27"/>
      <c r="BH4" s="27"/>
      <c r="BI4" s="27"/>
      <c r="BJ4" s="27"/>
      <c r="BK4" s="27"/>
      <c r="BL4" s="27"/>
      <c r="BM4" s="27"/>
      <c r="BN4" s="27"/>
      <c r="BO4" s="27"/>
      <c r="BP4" s="27"/>
      <c r="BQ4" s="110" t="s">
        <v>585</v>
      </c>
      <c r="BR4" s="110"/>
      <c r="BS4" s="27"/>
      <c r="BT4" s="27"/>
      <c r="BU4" s="27"/>
    </row>
    <row r="5" spans="1:90" s="3" customFormat="1" ht="13" customHeight="1">
      <c r="A5" s="3" t="s">
        <v>81</v>
      </c>
      <c r="B5" s="3">
        <v>100020</v>
      </c>
      <c r="C5" s="31">
        <v>7</v>
      </c>
      <c r="E5" s="31">
        <v>10</v>
      </c>
      <c r="F5" s="31">
        <v>0</v>
      </c>
      <c r="G5" s="32" t="s">
        <v>586</v>
      </c>
      <c r="H5" s="33">
        <v>100020</v>
      </c>
      <c r="I5" s="3" t="s">
        <v>166</v>
      </c>
      <c r="J5" s="3">
        <v>100020</v>
      </c>
      <c r="K5" s="50">
        <v>960</v>
      </c>
      <c r="M5" s="51" t="s">
        <v>170</v>
      </c>
      <c r="N5" s="51" t="s">
        <v>170</v>
      </c>
      <c r="O5" s="51" t="s">
        <v>167</v>
      </c>
      <c r="P5" s="52"/>
      <c r="Q5" s="52" t="s">
        <v>587</v>
      </c>
      <c r="R5" s="71" t="s">
        <v>588</v>
      </c>
      <c r="S5" s="51" t="s">
        <v>589</v>
      </c>
      <c r="T5" s="72" t="s">
        <v>590</v>
      </c>
      <c r="U5" s="3" t="s">
        <v>591</v>
      </c>
      <c r="X5" s="73" t="s">
        <v>592</v>
      </c>
      <c r="AC5" s="98" t="s">
        <v>593</v>
      </c>
      <c r="AD5" s="38">
        <v>2</v>
      </c>
      <c r="AE5" s="3">
        <v>3</v>
      </c>
      <c r="AH5" s="50" t="s">
        <v>594</v>
      </c>
      <c r="AI5" s="111" t="s">
        <v>595</v>
      </c>
      <c r="AJ5" s="50"/>
      <c r="AK5" s="111" t="s">
        <v>596</v>
      </c>
      <c r="AL5" s="50"/>
      <c r="AM5" s="50"/>
      <c r="AN5" s="50"/>
      <c r="AO5" s="111" t="s">
        <v>597</v>
      </c>
      <c r="AP5" s="111"/>
      <c r="AQ5" s="111" t="s">
        <v>598</v>
      </c>
      <c r="AS5" s="31">
        <v>0</v>
      </c>
      <c r="AT5" s="31">
        <v>7</v>
      </c>
      <c r="AU5" s="3">
        <v>3</v>
      </c>
      <c r="AV5" s="123">
        <f>VLOOKUP(AT5,[1]武将养成相关!$H$24:$K$27,3,FALSE)*[1]武将养成相关!$D$4*VLOOKUP(AU5,[1]武将养成相关!$H$33:$M$36,5,FALSE)*6</f>
        <v>3600</v>
      </c>
      <c r="AW5" s="123">
        <f>VLOOKUP(AT5,[1]武将养成相关!$H$24:$K$27,3,FALSE)*[1]武将养成相关!$D$4*VLOOKUP(AU5,[1]武将养成相关!$H$33:$M$36,2,FALSE)</f>
        <v>475</v>
      </c>
      <c r="AX5" s="123">
        <v>0</v>
      </c>
      <c r="AY5" s="123">
        <f>VLOOKUP(AT5,[1]武将养成相关!$H$24:$K$27,3,FALSE)*[1]武将养成相关!$D$4*VLOOKUP(AU5,[1]武将养成相关!$H$33:$M$36,3,FALSE)*0.6</f>
        <v>210</v>
      </c>
      <c r="AZ5" s="123">
        <f>VLOOKUP(AT5,[1]武将养成相关!$H$24:$K$27,3,FALSE)*[1]武将养成相关!$D$4*VLOOKUP(AU5,[1]武将养成相关!$H$33:$M$36,4,FALSE)*0.6</f>
        <v>270</v>
      </c>
      <c r="BA5" s="123">
        <f>VLOOKUP(AT5,[1]武将养成相关!$H$24:$K$27,3,FALSE)*[1]武将养成相关!$D$9*VLOOKUP(AU5,[1]武将养成相关!$H$33:$M$36,6,FALSE)</f>
        <v>90</v>
      </c>
      <c r="BB5" s="123">
        <f t="shared" ref="BB5:BB68" si="0">AV5*0.01</f>
        <v>36</v>
      </c>
      <c r="BC5" s="123">
        <f t="shared" ref="BC5:BC68" si="1">AW5*0.01</f>
        <v>4.75</v>
      </c>
      <c r="BD5" s="123">
        <f t="shared" ref="BD5:BD68" si="2">AY5*0.01</f>
        <v>2.1</v>
      </c>
      <c r="BE5" s="123">
        <f t="shared" ref="BE5:BE68" si="3">AZ5*0.01</f>
        <v>2.7</v>
      </c>
      <c r="BF5" s="3">
        <v>1500</v>
      </c>
      <c r="BG5" s="3">
        <v>0</v>
      </c>
      <c r="BH5" s="3">
        <v>0</v>
      </c>
      <c r="BI5" s="3">
        <v>0</v>
      </c>
      <c r="BJ5" s="3">
        <v>0</v>
      </c>
      <c r="BK5" s="3">
        <v>0</v>
      </c>
      <c r="BM5" s="3">
        <v>0</v>
      </c>
      <c r="BN5" s="3">
        <v>0</v>
      </c>
      <c r="BO5" s="3">
        <v>0</v>
      </c>
      <c r="BQ5" s="50" t="s">
        <v>599</v>
      </c>
      <c r="BR5" s="128">
        <v>2</v>
      </c>
      <c r="BS5" s="3">
        <v>1</v>
      </c>
      <c r="BU5" s="3">
        <v>1728</v>
      </c>
      <c r="BV5" s="3">
        <v>384</v>
      </c>
      <c r="BW5" s="3">
        <v>115</v>
      </c>
      <c r="BX5" s="3">
        <v>154</v>
      </c>
      <c r="BY5" s="3">
        <v>345.6</v>
      </c>
      <c r="BZ5" s="3">
        <v>76.8</v>
      </c>
      <c r="CA5" s="3">
        <v>23</v>
      </c>
      <c r="CD5" s="3" t="s">
        <v>166</v>
      </c>
      <c r="CE5" s="3">
        <v>10</v>
      </c>
    </row>
    <row r="6" spans="1:90" s="3" customFormat="1" ht="13" customHeight="1">
      <c r="A6" s="3" t="s">
        <v>81</v>
      </c>
      <c r="B6" s="3">
        <v>100030</v>
      </c>
      <c r="C6" s="31">
        <v>7</v>
      </c>
      <c r="D6" s="31"/>
      <c r="E6" s="31">
        <v>10</v>
      </c>
      <c r="F6" s="31">
        <v>0</v>
      </c>
      <c r="G6" s="32" t="s">
        <v>586</v>
      </c>
      <c r="H6" s="34">
        <v>100030</v>
      </c>
      <c r="I6" s="3" t="s">
        <v>172</v>
      </c>
      <c r="J6" s="3">
        <v>100030</v>
      </c>
      <c r="K6" s="50">
        <v>960</v>
      </c>
      <c r="M6" s="51" t="s">
        <v>176</v>
      </c>
      <c r="N6" s="51" t="s">
        <v>176</v>
      </c>
      <c r="O6" s="51" t="s">
        <v>173</v>
      </c>
      <c r="P6" s="52"/>
      <c r="Q6" s="52" t="s">
        <v>600</v>
      </c>
      <c r="R6" s="71" t="s">
        <v>601</v>
      </c>
      <c r="S6" s="51" t="s">
        <v>602</v>
      </c>
      <c r="T6" s="72" t="s">
        <v>603</v>
      </c>
      <c r="U6" s="3" t="s">
        <v>604</v>
      </c>
      <c r="W6" s="74"/>
      <c r="X6" s="73" t="s">
        <v>605</v>
      </c>
      <c r="AC6" s="98" t="s">
        <v>606</v>
      </c>
      <c r="AD6" s="38">
        <v>4</v>
      </c>
      <c r="AE6" s="3">
        <v>2</v>
      </c>
      <c r="AH6" s="50" t="s">
        <v>607</v>
      </c>
      <c r="AI6" s="50" t="s">
        <v>608</v>
      </c>
      <c r="AJ6" s="50"/>
      <c r="AK6" s="50" t="s">
        <v>609</v>
      </c>
      <c r="AL6" s="50" t="s">
        <v>610</v>
      </c>
      <c r="AM6" s="50" t="s">
        <v>611</v>
      </c>
      <c r="AN6" s="50" t="s">
        <v>611</v>
      </c>
      <c r="AO6" s="50" t="s">
        <v>612</v>
      </c>
      <c r="AP6" s="111"/>
      <c r="AQ6" s="111" t="s">
        <v>613</v>
      </c>
      <c r="AS6" s="31">
        <v>0</v>
      </c>
      <c r="AT6" s="31">
        <v>7</v>
      </c>
      <c r="AU6" s="3">
        <v>2</v>
      </c>
      <c r="AV6" s="123">
        <f>VLOOKUP(AT6,[1]武将养成相关!$H$24:$K$27,3,FALSE)*[1]武将养成相关!$D$4*VLOOKUP(AU6,[1]武将养成相关!$H$33:$M$36,5,FALSE)*6</f>
        <v>2400</v>
      </c>
      <c r="AW6" s="123">
        <f>VLOOKUP(AT6,[1]武将养成相关!$H$24:$K$27,3,FALSE)*[1]武将养成相关!$D$4*VLOOKUP(AU6,[1]武将养成相关!$H$33:$M$36,2,FALSE)</f>
        <v>600</v>
      </c>
      <c r="AX6" s="123">
        <v>0</v>
      </c>
      <c r="AY6" s="123">
        <f>VLOOKUP(AT6,[1]武将养成相关!$H$24:$K$27,3,FALSE)*[1]武将养成相关!$D$4*VLOOKUP(AU6,[1]武将养成相关!$H$33:$M$36,3,FALSE)*0.6</f>
        <v>225</v>
      </c>
      <c r="AZ6" s="123">
        <f>VLOOKUP(AT6,[1]武将养成相关!$H$24:$K$27,3,FALSE)*[1]武将养成相关!$D$4*VLOOKUP(AU6,[1]武将养成相关!$H$33:$M$36,4,FALSE)*0.6</f>
        <v>270</v>
      </c>
      <c r="BA6" s="123">
        <f>VLOOKUP(AT6,[1]武将养成相关!$H$24:$K$27,3,FALSE)*[1]武将养成相关!$D$9*VLOOKUP(AU6,[1]武将养成相关!$H$33:$M$36,6,FALSE)</f>
        <v>110.00000000000001</v>
      </c>
      <c r="BB6" s="123">
        <f t="shared" si="0"/>
        <v>24</v>
      </c>
      <c r="BC6" s="123">
        <f t="shared" si="1"/>
        <v>6</v>
      </c>
      <c r="BD6" s="123">
        <f t="shared" si="2"/>
        <v>2.25</v>
      </c>
      <c r="BE6" s="123">
        <f t="shared" si="3"/>
        <v>2.7</v>
      </c>
      <c r="BF6" s="3">
        <v>1500</v>
      </c>
      <c r="BG6" s="3">
        <v>0</v>
      </c>
      <c r="BH6" s="3">
        <v>0</v>
      </c>
      <c r="BI6" s="3">
        <v>0</v>
      </c>
      <c r="BJ6" s="3">
        <v>0</v>
      </c>
      <c r="BK6" s="3">
        <v>0</v>
      </c>
      <c r="BM6" s="3">
        <v>0</v>
      </c>
      <c r="BN6" s="3">
        <v>0</v>
      </c>
      <c r="BO6" s="3">
        <v>0</v>
      </c>
      <c r="BQ6" s="50" t="s">
        <v>599</v>
      </c>
      <c r="BR6" s="128">
        <v>1</v>
      </c>
      <c r="BS6" s="3">
        <v>0</v>
      </c>
      <c r="CD6" s="3" t="s">
        <v>172</v>
      </c>
      <c r="CE6" s="3">
        <v>10</v>
      </c>
    </row>
    <row r="7" spans="1:90" s="3" customFormat="1" ht="13" customHeight="1">
      <c r="A7" s="3" t="s">
        <v>81</v>
      </c>
      <c r="B7" s="3">
        <v>100050</v>
      </c>
      <c r="C7" s="31">
        <v>7</v>
      </c>
      <c r="D7" s="31"/>
      <c r="E7" s="31">
        <v>10</v>
      </c>
      <c r="F7" s="31">
        <v>0</v>
      </c>
      <c r="G7" s="32" t="s">
        <v>586</v>
      </c>
      <c r="H7" s="34">
        <v>100050</v>
      </c>
      <c r="I7" s="3" t="s">
        <v>178</v>
      </c>
      <c r="J7" s="3">
        <v>100050</v>
      </c>
      <c r="K7" s="50">
        <v>960</v>
      </c>
      <c r="M7" s="51" t="s">
        <v>183</v>
      </c>
      <c r="N7" s="51" t="s">
        <v>183</v>
      </c>
      <c r="O7" s="51" t="s">
        <v>179</v>
      </c>
      <c r="P7" s="52"/>
      <c r="Q7" s="52" t="s">
        <v>614</v>
      </c>
      <c r="R7" s="71" t="s">
        <v>615</v>
      </c>
      <c r="S7" s="51" t="s">
        <v>616</v>
      </c>
      <c r="T7" s="72" t="s">
        <v>617</v>
      </c>
      <c r="U7" s="3" t="s">
        <v>618</v>
      </c>
      <c r="W7" s="74"/>
      <c r="X7" s="73" t="s">
        <v>619</v>
      </c>
      <c r="AC7" s="98" t="s">
        <v>593</v>
      </c>
      <c r="AD7" s="38">
        <v>1</v>
      </c>
      <c r="AE7" s="3">
        <v>4</v>
      </c>
      <c r="AH7" s="50" t="s">
        <v>620</v>
      </c>
      <c r="AI7" s="50" t="s">
        <v>621</v>
      </c>
      <c r="AJ7" s="50"/>
      <c r="AK7" s="50" t="s">
        <v>622</v>
      </c>
      <c r="AL7" s="50"/>
      <c r="AM7" s="50"/>
      <c r="AN7" s="50"/>
      <c r="AO7" s="50" t="s">
        <v>623</v>
      </c>
      <c r="AP7" s="111"/>
      <c r="AQ7" s="111" t="s">
        <v>624</v>
      </c>
      <c r="AS7" s="31">
        <v>0</v>
      </c>
      <c r="AT7" s="31">
        <v>7</v>
      </c>
      <c r="AU7" s="3">
        <v>4</v>
      </c>
      <c r="AV7" s="123">
        <f>VLOOKUP(AT7,[1]武将养成相关!$H$24:$K$27,3,FALSE)*[1]武将养成相关!$D$4*VLOOKUP(AU7,[1]武将养成相关!$H$33:$M$36,5,FALSE)*6</f>
        <v>2700</v>
      </c>
      <c r="AW7" s="123">
        <f>VLOOKUP(AT7,[1]武将养成相关!$H$24:$K$27,3,FALSE)*[1]武将养成相关!$D$4*VLOOKUP(AU7,[1]武将养成相关!$H$33:$M$36,2,FALSE)</f>
        <v>575</v>
      </c>
      <c r="AX7" s="123">
        <v>0</v>
      </c>
      <c r="AY7" s="123">
        <f>VLOOKUP(AT7,[1]武将养成相关!$H$24:$K$27,3,FALSE)*[1]武将养成相关!$D$4*VLOOKUP(AU7,[1]武将养成相关!$H$33:$M$36,3,FALSE)*0.6</f>
        <v>300</v>
      </c>
      <c r="AZ7" s="123">
        <f>VLOOKUP(AT7,[1]武将养成相关!$H$24:$K$27,3,FALSE)*[1]武将养成相关!$D$4*VLOOKUP(AU7,[1]武将养成相关!$H$33:$M$36,4,FALSE)*0.6</f>
        <v>240</v>
      </c>
      <c r="BA7" s="123">
        <f>VLOOKUP(AT7,[1]武将养成相关!$H$24:$K$27,3,FALSE)*[1]武将养成相关!$D$9*VLOOKUP(AU7,[1]武将养成相关!$H$33:$M$36,6,FALSE)</f>
        <v>90</v>
      </c>
      <c r="BB7" s="123">
        <f t="shared" si="0"/>
        <v>27</v>
      </c>
      <c r="BC7" s="123">
        <f t="shared" si="1"/>
        <v>5.75</v>
      </c>
      <c r="BD7" s="123">
        <f t="shared" si="2"/>
        <v>3</v>
      </c>
      <c r="BE7" s="123">
        <f t="shared" si="3"/>
        <v>2.4</v>
      </c>
      <c r="BF7" s="3">
        <v>1500</v>
      </c>
      <c r="BG7" s="3">
        <v>0</v>
      </c>
      <c r="BH7" s="3">
        <v>0</v>
      </c>
      <c r="BI7" s="3">
        <v>0</v>
      </c>
      <c r="BJ7" s="3">
        <v>0</v>
      </c>
      <c r="BK7" s="3">
        <v>0</v>
      </c>
      <c r="BM7" s="3">
        <v>0</v>
      </c>
      <c r="BN7" s="3">
        <v>0</v>
      </c>
      <c r="BO7" s="3">
        <v>0</v>
      </c>
      <c r="BQ7" s="50" t="s">
        <v>599</v>
      </c>
      <c r="BR7" s="128">
        <v>4</v>
      </c>
      <c r="BS7" s="3">
        <v>1</v>
      </c>
      <c r="CD7" s="3" t="s">
        <v>178</v>
      </c>
      <c r="CE7" s="3">
        <v>10</v>
      </c>
    </row>
    <row r="8" spans="1:90" s="4" customFormat="1">
      <c r="A8" s="5" t="s">
        <v>81</v>
      </c>
      <c r="B8" s="5">
        <v>200020</v>
      </c>
      <c r="C8" s="31">
        <v>7</v>
      </c>
      <c r="D8" s="35"/>
      <c r="E8" s="31">
        <v>10</v>
      </c>
      <c r="F8" s="35">
        <v>0</v>
      </c>
      <c r="G8" s="36" t="s">
        <v>586</v>
      </c>
      <c r="H8" s="37">
        <v>200020</v>
      </c>
      <c r="I8" s="5" t="s">
        <v>185</v>
      </c>
      <c r="J8" s="5">
        <v>200020</v>
      </c>
      <c r="K8" s="53">
        <v>960</v>
      </c>
      <c r="L8" s="5"/>
      <c r="M8" s="51" t="s">
        <v>188</v>
      </c>
      <c r="N8" s="51" t="s">
        <v>188</v>
      </c>
      <c r="O8" s="51" t="s">
        <v>186</v>
      </c>
      <c r="P8" s="54"/>
      <c r="Q8" s="54" t="s">
        <v>625</v>
      </c>
      <c r="R8" s="71" t="s">
        <v>626</v>
      </c>
      <c r="S8" s="75" t="s">
        <v>602</v>
      </c>
      <c r="T8" s="76" t="s">
        <v>627</v>
      </c>
      <c r="U8" s="5" t="s">
        <v>628</v>
      </c>
      <c r="V8" s="5"/>
      <c r="W8" s="53"/>
      <c r="X8" s="77" t="s">
        <v>629</v>
      </c>
      <c r="Y8" s="5"/>
      <c r="Z8" s="5"/>
      <c r="AA8" s="5"/>
      <c r="AB8" s="5"/>
      <c r="AC8" s="99"/>
      <c r="AD8" s="38">
        <v>3</v>
      </c>
      <c r="AE8" s="5">
        <v>4</v>
      </c>
      <c r="AF8" s="5"/>
      <c r="AG8" s="5"/>
      <c r="AH8" s="112" t="s">
        <v>630</v>
      </c>
      <c r="AI8" s="112" t="s">
        <v>631</v>
      </c>
      <c r="AJ8" s="112"/>
      <c r="AK8" s="112" t="s">
        <v>632</v>
      </c>
      <c r="AL8" s="112"/>
      <c r="AM8" s="112"/>
      <c r="AN8" s="112"/>
      <c r="AO8" s="112" t="s">
        <v>633</v>
      </c>
      <c r="AP8" s="124"/>
      <c r="AQ8" s="111" t="s">
        <v>634</v>
      </c>
      <c r="AR8" s="5"/>
      <c r="AS8" s="35">
        <v>0</v>
      </c>
      <c r="AT8" s="31">
        <v>7</v>
      </c>
      <c r="AU8" s="5">
        <v>4</v>
      </c>
      <c r="AV8" s="123">
        <f>VLOOKUP(AT8,[1]武将养成相关!$H$24:$K$27,3,FALSE)*[1]武将养成相关!$D$4*VLOOKUP(AU8,[1]武将养成相关!$H$33:$M$36,5,FALSE)*6</f>
        <v>2700</v>
      </c>
      <c r="AW8" s="123">
        <f>VLOOKUP(AT8,[1]武将养成相关!$H$24:$K$27,3,FALSE)*[1]武将养成相关!$D$4*VLOOKUP(AU8,[1]武将养成相关!$H$33:$M$36,2,FALSE)</f>
        <v>575</v>
      </c>
      <c r="AX8" s="123">
        <v>0</v>
      </c>
      <c r="AY8" s="123">
        <f>VLOOKUP(AT8,[1]武将养成相关!$H$24:$K$27,3,FALSE)*[1]武将养成相关!$D$4*VLOOKUP(AU8,[1]武将养成相关!$H$33:$M$36,3,FALSE)*0.6</f>
        <v>300</v>
      </c>
      <c r="AZ8" s="123">
        <f>VLOOKUP(AT8,[1]武将养成相关!$H$24:$K$27,3,FALSE)*[1]武将养成相关!$D$4*VLOOKUP(AU8,[1]武将养成相关!$H$33:$M$36,4,FALSE)*0.6</f>
        <v>240</v>
      </c>
      <c r="BA8" s="123">
        <f>VLOOKUP(AT8,[1]武将养成相关!$H$24:$K$27,3,FALSE)*[1]武将养成相关!$D$9*VLOOKUP(AU8,[1]武将养成相关!$H$33:$M$36,6,FALSE)</f>
        <v>90</v>
      </c>
      <c r="BB8" s="123">
        <f t="shared" si="0"/>
        <v>27</v>
      </c>
      <c r="BC8" s="123">
        <f t="shared" si="1"/>
        <v>5.75</v>
      </c>
      <c r="BD8" s="123">
        <f t="shared" si="2"/>
        <v>3</v>
      </c>
      <c r="BE8" s="123">
        <f t="shared" si="3"/>
        <v>2.4</v>
      </c>
      <c r="BF8" s="3">
        <v>1500</v>
      </c>
      <c r="BG8" s="5">
        <v>0</v>
      </c>
      <c r="BH8" s="5">
        <v>0</v>
      </c>
      <c r="BI8" s="5">
        <v>0</v>
      </c>
      <c r="BJ8" s="5">
        <v>0</v>
      </c>
      <c r="BK8" s="5">
        <v>0</v>
      </c>
      <c r="BL8" s="5"/>
      <c r="BM8" s="5">
        <v>0</v>
      </c>
      <c r="BN8" s="5">
        <v>0</v>
      </c>
      <c r="BO8" s="5">
        <v>0</v>
      </c>
      <c r="BP8" s="5"/>
      <c r="BQ8" s="53" t="s">
        <v>599</v>
      </c>
      <c r="BR8" s="129">
        <v>4</v>
      </c>
      <c r="BS8" s="3">
        <v>1</v>
      </c>
      <c r="BT8" s="5"/>
      <c r="BU8" s="5"/>
      <c r="BV8" s="5"/>
      <c r="BW8" s="5"/>
      <c r="BX8" s="5"/>
      <c r="BY8" s="5"/>
      <c r="BZ8" s="5"/>
      <c r="CA8" s="5"/>
      <c r="CB8" s="5"/>
      <c r="CC8" s="5"/>
      <c r="CD8" s="3" t="s">
        <v>185</v>
      </c>
      <c r="CE8" s="5">
        <v>10</v>
      </c>
      <c r="CF8" s="5"/>
      <c r="CG8" s="5"/>
      <c r="CH8" s="5"/>
      <c r="CI8" s="5"/>
      <c r="CJ8" s="5"/>
      <c r="CK8" s="5"/>
      <c r="CL8" s="5"/>
    </row>
    <row r="9" spans="1:90" s="4" customFormat="1">
      <c r="A9" s="3" t="s">
        <v>81</v>
      </c>
      <c r="B9" s="3">
        <v>200040</v>
      </c>
      <c r="C9" s="31">
        <v>7</v>
      </c>
      <c r="D9" s="31"/>
      <c r="E9" s="31">
        <v>10</v>
      </c>
      <c r="F9" s="31">
        <v>0</v>
      </c>
      <c r="G9" s="32" t="s">
        <v>586</v>
      </c>
      <c r="H9" s="34">
        <v>200040</v>
      </c>
      <c r="I9" s="3" t="s">
        <v>191</v>
      </c>
      <c r="J9" s="3">
        <v>200040</v>
      </c>
      <c r="K9" s="50">
        <v>960</v>
      </c>
      <c r="L9" s="3"/>
      <c r="M9" s="51" t="s">
        <v>195</v>
      </c>
      <c r="N9" s="51" t="s">
        <v>195</v>
      </c>
      <c r="O9" s="51" t="s">
        <v>192</v>
      </c>
      <c r="P9" s="52"/>
      <c r="Q9" s="52" t="s">
        <v>625</v>
      </c>
      <c r="R9" s="71" t="s">
        <v>635</v>
      </c>
      <c r="S9" s="51" t="s">
        <v>602</v>
      </c>
      <c r="T9" s="72" t="s">
        <v>636</v>
      </c>
      <c r="U9" s="3" t="s">
        <v>637</v>
      </c>
      <c r="V9" s="3"/>
      <c r="W9" s="3"/>
      <c r="X9" s="73" t="s">
        <v>629</v>
      </c>
      <c r="Y9" s="3"/>
      <c r="Z9" s="3"/>
      <c r="AA9" s="3"/>
      <c r="AB9" s="3"/>
      <c r="AC9" s="98"/>
      <c r="AD9" s="38">
        <v>1</v>
      </c>
      <c r="AE9" s="3">
        <v>2</v>
      </c>
      <c r="AF9" s="3"/>
      <c r="AG9" s="3"/>
      <c r="AH9" s="113" t="s">
        <v>638</v>
      </c>
      <c r="AI9" s="113" t="s">
        <v>639</v>
      </c>
      <c r="AJ9" s="113"/>
      <c r="AK9" s="113" t="s">
        <v>640</v>
      </c>
      <c r="AL9" s="113"/>
      <c r="AM9" s="113"/>
      <c r="AN9" s="113"/>
      <c r="AO9" s="113" t="s">
        <v>641</v>
      </c>
      <c r="AP9" s="111"/>
      <c r="AQ9" s="111" t="s">
        <v>642</v>
      </c>
      <c r="AR9" s="3"/>
      <c r="AS9" s="31">
        <v>0</v>
      </c>
      <c r="AT9" s="31">
        <v>7</v>
      </c>
      <c r="AU9" s="3">
        <v>2</v>
      </c>
      <c r="AV9" s="123">
        <f>VLOOKUP(AT9,[1]武将养成相关!$H$24:$K$27,3,FALSE)*[1]武将养成相关!$D$4*VLOOKUP(AU9,[1]武将养成相关!$H$33:$M$36,5,FALSE)*6</f>
        <v>2400</v>
      </c>
      <c r="AW9" s="123">
        <f>VLOOKUP(AT9,[1]武将养成相关!$H$24:$K$27,3,FALSE)*[1]武将养成相关!$D$4*VLOOKUP(AU9,[1]武将养成相关!$H$33:$M$36,2,FALSE)</f>
        <v>600</v>
      </c>
      <c r="AX9" s="123">
        <v>0</v>
      </c>
      <c r="AY9" s="123">
        <f>VLOOKUP(AT9,[1]武将养成相关!$H$24:$K$27,3,FALSE)*[1]武将养成相关!$D$4*VLOOKUP(AU9,[1]武将养成相关!$H$33:$M$36,3,FALSE)*0.6</f>
        <v>225</v>
      </c>
      <c r="AZ9" s="123">
        <f>VLOOKUP(AT9,[1]武将养成相关!$H$24:$K$27,3,FALSE)*[1]武将养成相关!$D$4*VLOOKUP(AU9,[1]武将养成相关!$H$33:$M$36,4,FALSE)*0.6</f>
        <v>270</v>
      </c>
      <c r="BA9" s="123">
        <f>VLOOKUP(AT9,[1]武将养成相关!$H$24:$K$27,3,FALSE)*[1]武将养成相关!$D$9*VLOOKUP(AU9,[1]武将养成相关!$H$33:$M$36,6,FALSE)</f>
        <v>110.00000000000001</v>
      </c>
      <c r="BB9" s="123">
        <f t="shared" si="0"/>
        <v>24</v>
      </c>
      <c r="BC9" s="123">
        <f t="shared" si="1"/>
        <v>6</v>
      </c>
      <c r="BD9" s="123">
        <f t="shared" si="2"/>
        <v>2.25</v>
      </c>
      <c r="BE9" s="123">
        <f t="shared" si="3"/>
        <v>2.7</v>
      </c>
      <c r="BF9" s="3">
        <v>1500</v>
      </c>
      <c r="BG9" s="3">
        <v>0</v>
      </c>
      <c r="BH9" s="3">
        <v>0</v>
      </c>
      <c r="BI9" s="3">
        <v>0</v>
      </c>
      <c r="BJ9" s="3">
        <v>0</v>
      </c>
      <c r="BK9" s="3">
        <v>0</v>
      </c>
      <c r="BL9" s="3"/>
      <c r="BM9" s="3">
        <v>0</v>
      </c>
      <c r="BN9" s="3">
        <v>0</v>
      </c>
      <c r="BO9" s="3">
        <v>0</v>
      </c>
      <c r="BP9" s="3"/>
      <c r="BQ9" s="50" t="s">
        <v>599</v>
      </c>
      <c r="BR9" s="128">
        <v>3</v>
      </c>
      <c r="BS9" s="3">
        <v>0</v>
      </c>
      <c r="BT9" s="3"/>
      <c r="BU9" s="3"/>
      <c r="BV9" s="3"/>
      <c r="BW9" s="3"/>
      <c r="BX9" s="3"/>
      <c r="BY9" s="3"/>
      <c r="BZ9" s="3"/>
      <c r="CA9" s="3"/>
      <c r="CB9" s="3"/>
      <c r="CC9" s="3"/>
      <c r="CD9" s="3" t="s">
        <v>191</v>
      </c>
      <c r="CE9" s="3">
        <v>10</v>
      </c>
      <c r="CF9" s="3"/>
      <c r="CG9" s="3"/>
      <c r="CH9" s="3"/>
      <c r="CI9" s="3"/>
      <c r="CJ9" s="3"/>
      <c r="CK9" s="3"/>
      <c r="CL9" s="3"/>
    </row>
    <row r="10" spans="1:90" s="3" customFormat="1">
      <c r="A10" s="3" t="s">
        <v>81</v>
      </c>
      <c r="B10" s="3">
        <v>300050</v>
      </c>
      <c r="C10" s="31">
        <v>7</v>
      </c>
      <c r="D10" s="31"/>
      <c r="E10" s="31">
        <v>10</v>
      </c>
      <c r="F10" s="31">
        <v>0</v>
      </c>
      <c r="G10" s="32" t="s">
        <v>586</v>
      </c>
      <c r="H10" s="34">
        <v>300050</v>
      </c>
      <c r="I10" s="3" t="s">
        <v>202</v>
      </c>
      <c r="J10" s="3">
        <v>300050</v>
      </c>
      <c r="K10" s="50">
        <v>960</v>
      </c>
      <c r="M10" s="51" t="s">
        <v>205</v>
      </c>
      <c r="N10" s="51" t="s">
        <v>205</v>
      </c>
      <c r="O10" s="51" t="s">
        <v>203</v>
      </c>
      <c r="P10" s="52"/>
      <c r="Q10" s="52" t="s">
        <v>625</v>
      </c>
      <c r="R10" s="71" t="s">
        <v>643</v>
      </c>
      <c r="S10" s="51" t="s">
        <v>602</v>
      </c>
      <c r="T10" s="72" t="s">
        <v>636</v>
      </c>
      <c r="U10" s="3" t="s">
        <v>644</v>
      </c>
      <c r="X10" s="78" t="s">
        <v>645</v>
      </c>
      <c r="Y10" s="6"/>
      <c r="Z10" s="6"/>
      <c r="AA10" s="6"/>
      <c r="AB10" s="6"/>
      <c r="AC10" s="100"/>
      <c r="AD10" s="38">
        <v>4</v>
      </c>
      <c r="AE10" s="6">
        <v>1</v>
      </c>
      <c r="AF10" s="6"/>
      <c r="AG10" s="6"/>
      <c r="AH10" s="60" t="s">
        <v>646</v>
      </c>
      <c r="AI10" s="60" t="s">
        <v>647</v>
      </c>
      <c r="AJ10" s="60"/>
      <c r="AK10" s="60" t="s">
        <v>648</v>
      </c>
      <c r="AL10" s="60"/>
      <c r="AM10" s="60"/>
      <c r="AN10" s="60"/>
      <c r="AO10" s="60" t="s">
        <v>649</v>
      </c>
      <c r="AP10" s="118"/>
      <c r="AQ10" s="111" t="s">
        <v>650</v>
      </c>
      <c r="AS10" s="31">
        <v>0</v>
      </c>
      <c r="AT10" s="31">
        <v>7</v>
      </c>
      <c r="AU10" s="6">
        <v>1</v>
      </c>
      <c r="AV10" s="123">
        <f>VLOOKUP(AT10,[1]武将养成相关!$H$24:$K$27,3,FALSE)*[1]武将养成相关!$D$4*VLOOKUP(AU10,[1]武将养成相关!$H$33:$M$36,5,FALSE)*6</f>
        <v>3900</v>
      </c>
      <c r="AW10" s="123">
        <f>VLOOKUP(AT10,[1]武将养成相关!$H$24:$K$27,3,FALSE)*[1]武将养成相关!$D$4*VLOOKUP(AU10,[1]武将养成相关!$H$33:$M$36,2,FALSE)</f>
        <v>400</v>
      </c>
      <c r="AX10" s="123">
        <v>0</v>
      </c>
      <c r="AY10" s="123">
        <f>VLOOKUP(AT10,[1]武将养成相关!$H$24:$K$27,3,FALSE)*[1]武将养成相关!$D$4*VLOOKUP(AU10,[1]武将养成相关!$H$33:$M$36,3,FALSE)*0.6</f>
        <v>420</v>
      </c>
      <c r="AZ10" s="123">
        <f>VLOOKUP(AT10,[1]武将养成相关!$H$24:$K$27,3,FALSE)*[1]武将养成相关!$D$4*VLOOKUP(AU10,[1]武将养成相关!$H$33:$M$36,4,FALSE)*0.6</f>
        <v>330</v>
      </c>
      <c r="BA10" s="123">
        <f>VLOOKUP(AT10,[1]武将养成相关!$H$24:$K$27,3,FALSE)*[1]武将养成相关!$D$9*VLOOKUP(AU10,[1]武将养成相关!$H$33:$M$36,6,FALSE)</f>
        <v>80</v>
      </c>
      <c r="BB10" s="123">
        <f t="shared" si="0"/>
        <v>39</v>
      </c>
      <c r="BC10" s="123">
        <f t="shared" si="1"/>
        <v>4</v>
      </c>
      <c r="BD10" s="123">
        <f t="shared" si="2"/>
        <v>4.2</v>
      </c>
      <c r="BE10" s="123">
        <f t="shared" si="3"/>
        <v>3.3000000000000003</v>
      </c>
      <c r="BF10" s="3">
        <v>1500</v>
      </c>
      <c r="BG10" s="3">
        <v>0</v>
      </c>
      <c r="BH10" s="3">
        <v>0</v>
      </c>
      <c r="BI10" s="3">
        <v>0</v>
      </c>
      <c r="BJ10" s="3">
        <v>0</v>
      </c>
      <c r="BK10" s="3">
        <v>0</v>
      </c>
      <c r="BM10" s="3">
        <v>0</v>
      </c>
      <c r="BN10" s="3">
        <v>0</v>
      </c>
      <c r="BO10" s="3">
        <v>0</v>
      </c>
      <c r="BQ10" s="50" t="s">
        <v>599</v>
      </c>
      <c r="BR10" s="128">
        <v>4</v>
      </c>
      <c r="BS10" s="3">
        <v>0</v>
      </c>
      <c r="CD10" s="3" t="s">
        <v>202</v>
      </c>
      <c r="CE10" s="3">
        <v>10</v>
      </c>
    </row>
    <row r="11" spans="1:90" s="3" customFormat="1">
      <c r="A11" s="3" t="s">
        <v>81</v>
      </c>
      <c r="B11" s="3">
        <v>400020</v>
      </c>
      <c r="C11" s="31">
        <v>7</v>
      </c>
      <c r="E11" s="31">
        <v>10</v>
      </c>
      <c r="F11" s="31">
        <v>0</v>
      </c>
      <c r="G11" s="32" t="s">
        <v>586</v>
      </c>
      <c r="H11" s="33">
        <v>400020</v>
      </c>
      <c r="I11" s="3" t="s">
        <v>208</v>
      </c>
      <c r="J11" s="3">
        <v>400020</v>
      </c>
      <c r="K11" s="50">
        <v>960</v>
      </c>
      <c r="M11" s="51" t="s">
        <v>212</v>
      </c>
      <c r="N11" s="51" t="s">
        <v>212</v>
      </c>
      <c r="O11" s="51" t="s">
        <v>209</v>
      </c>
      <c r="P11" s="52"/>
      <c r="Q11" s="52" t="s">
        <v>651</v>
      </c>
      <c r="R11" s="71" t="s">
        <v>652</v>
      </c>
      <c r="S11" s="51" t="s">
        <v>616</v>
      </c>
      <c r="T11" s="72" t="s">
        <v>653</v>
      </c>
      <c r="U11" s="3" t="s">
        <v>654</v>
      </c>
      <c r="X11" s="73" t="s">
        <v>655</v>
      </c>
      <c r="AC11" s="98"/>
      <c r="AD11" s="38">
        <v>2</v>
      </c>
      <c r="AE11" s="3">
        <v>3</v>
      </c>
      <c r="AH11" s="50" t="s">
        <v>656</v>
      </c>
      <c r="AI11" s="111" t="s">
        <v>657</v>
      </c>
      <c r="AJ11" s="50"/>
      <c r="AK11" s="111" t="s">
        <v>658</v>
      </c>
      <c r="AL11" s="50"/>
      <c r="AM11" s="50"/>
      <c r="AN11" s="50"/>
      <c r="AO11" s="50" t="s">
        <v>659</v>
      </c>
      <c r="AP11" s="111"/>
      <c r="AQ11" s="111" t="s">
        <v>660</v>
      </c>
      <c r="AS11" s="31">
        <v>0</v>
      </c>
      <c r="AT11" s="31">
        <v>7</v>
      </c>
      <c r="AU11" s="3">
        <v>3</v>
      </c>
      <c r="AV11" s="123">
        <f>VLOOKUP(AT11,[1]武将养成相关!$H$24:$K$27,3,FALSE)*[1]武将养成相关!$D$4*VLOOKUP(AU11,[1]武将养成相关!$H$33:$M$36,5,FALSE)*6</f>
        <v>3600</v>
      </c>
      <c r="AW11" s="123">
        <f>VLOOKUP(AT11,[1]武将养成相关!$H$24:$K$27,3,FALSE)*[1]武将养成相关!$D$4*VLOOKUP(AU11,[1]武将养成相关!$H$33:$M$36,2,FALSE)</f>
        <v>475</v>
      </c>
      <c r="AX11" s="123">
        <v>0</v>
      </c>
      <c r="AY11" s="123">
        <f>VLOOKUP(AT11,[1]武将养成相关!$H$24:$K$27,3,FALSE)*[1]武将养成相关!$D$4*VLOOKUP(AU11,[1]武将养成相关!$H$33:$M$36,3,FALSE)*0.6</f>
        <v>210</v>
      </c>
      <c r="AZ11" s="123">
        <f>VLOOKUP(AT11,[1]武将养成相关!$H$24:$K$27,3,FALSE)*[1]武将养成相关!$D$4*VLOOKUP(AU11,[1]武将养成相关!$H$33:$M$36,4,FALSE)*0.6</f>
        <v>270</v>
      </c>
      <c r="BA11" s="123">
        <f>VLOOKUP(AT11,[1]武将养成相关!$H$24:$K$27,3,FALSE)*[1]武将养成相关!$D$9*VLOOKUP(AU11,[1]武将养成相关!$H$33:$M$36,6,FALSE)</f>
        <v>90</v>
      </c>
      <c r="BB11" s="123">
        <f t="shared" si="0"/>
        <v>36</v>
      </c>
      <c r="BC11" s="123">
        <f t="shared" si="1"/>
        <v>4.75</v>
      </c>
      <c r="BD11" s="123">
        <f t="shared" si="2"/>
        <v>2.1</v>
      </c>
      <c r="BE11" s="123">
        <f t="shared" si="3"/>
        <v>2.7</v>
      </c>
      <c r="BF11" s="3">
        <v>1500</v>
      </c>
      <c r="BG11" s="3">
        <v>0</v>
      </c>
      <c r="BH11" s="3">
        <v>0</v>
      </c>
      <c r="BI11" s="3">
        <v>0</v>
      </c>
      <c r="BJ11" s="3">
        <v>0</v>
      </c>
      <c r="BK11" s="3">
        <v>0</v>
      </c>
      <c r="BM11" s="3">
        <v>0</v>
      </c>
      <c r="BN11" s="3">
        <v>0</v>
      </c>
      <c r="BO11" s="3">
        <v>0</v>
      </c>
      <c r="BQ11" s="50" t="s">
        <v>599</v>
      </c>
      <c r="BR11" s="128">
        <v>1</v>
      </c>
      <c r="BS11" s="3">
        <v>1</v>
      </c>
      <c r="BU11" s="3">
        <v>1728</v>
      </c>
      <c r="BV11" s="3">
        <v>384</v>
      </c>
      <c r="BW11" s="3">
        <v>115</v>
      </c>
      <c r="BX11" s="3">
        <v>154</v>
      </c>
      <c r="BY11" s="3">
        <v>345.6</v>
      </c>
      <c r="BZ11" s="3">
        <v>76.8</v>
      </c>
      <c r="CA11" s="3">
        <v>23</v>
      </c>
      <c r="CB11" s="3">
        <v>36.67</v>
      </c>
      <c r="CD11" s="3" t="s">
        <v>208</v>
      </c>
      <c r="CE11" s="3">
        <v>10</v>
      </c>
    </row>
    <row r="12" spans="1:90" s="3" customFormat="1">
      <c r="A12" s="3" t="s">
        <v>81</v>
      </c>
      <c r="B12" s="3">
        <v>400030</v>
      </c>
      <c r="C12" s="31">
        <v>7</v>
      </c>
      <c r="D12" s="31"/>
      <c r="E12" s="31">
        <v>10</v>
      </c>
      <c r="F12" s="31">
        <v>0</v>
      </c>
      <c r="G12" s="32" t="s">
        <v>586</v>
      </c>
      <c r="H12" s="34">
        <v>400030</v>
      </c>
      <c r="I12" s="3" t="s">
        <v>214</v>
      </c>
      <c r="J12" s="3">
        <v>400030</v>
      </c>
      <c r="K12" s="50">
        <v>960</v>
      </c>
      <c r="M12" s="51" t="s">
        <v>217</v>
      </c>
      <c r="N12" s="51" t="s">
        <v>217</v>
      </c>
      <c r="O12" s="51" t="s">
        <v>215</v>
      </c>
      <c r="P12" s="52"/>
      <c r="Q12" s="52" t="s">
        <v>625</v>
      </c>
      <c r="R12" s="71" t="s">
        <v>661</v>
      </c>
      <c r="S12" s="51" t="s">
        <v>602</v>
      </c>
      <c r="T12" s="72" t="s">
        <v>636</v>
      </c>
      <c r="U12" s="3" t="s">
        <v>662</v>
      </c>
      <c r="X12" s="73" t="s">
        <v>629</v>
      </c>
      <c r="AC12" s="98"/>
      <c r="AD12" s="38">
        <v>2</v>
      </c>
      <c r="AE12" s="3">
        <v>2</v>
      </c>
      <c r="AH12" s="60" t="s">
        <v>663</v>
      </c>
      <c r="AI12" s="60" t="s">
        <v>664</v>
      </c>
      <c r="AJ12" s="60"/>
      <c r="AK12" s="60" t="s">
        <v>665</v>
      </c>
      <c r="AL12" s="60"/>
      <c r="AM12" s="60"/>
      <c r="AN12" s="60"/>
      <c r="AO12" s="60" t="s">
        <v>666</v>
      </c>
      <c r="AP12" s="118"/>
      <c r="AQ12" s="111" t="s">
        <v>667</v>
      </c>
      <c r="AS12" s="31">
        <v>0</v>
      </c>
      <c r="AT12" s="31">
        <v>7</v>
      </c>
      <c r="AU12" s="3">
        <v>2</v>
      </c>
      <c r="AV12" s="123">
        <f>VLOOKUP(AT12,[1]武将养成相关!$H$24:$K$27,3,FALSE)*[1]武将养成相关!$D$4*VLOOKUP(AU12,[1]武将养成相关!$H$33:$M$36,5,FALSE)*6</f>
        <v>2400</v>
      </c>
      <c r="AW12" s="123">
        <f>VLOOKUP(AT12,[1]武将养成相关!$H$24:$K$27,3,FALSE)*[1]武将养成相关!$D$4*VLOOKUP(AU12,[1]武将养成相关!$H$33:$M$36,2,FALSE)</f>
        <v>600</v>
      </c>
      <c r="AX12" s="123">
        <v>0</v>
      </c>
      <c r="AY12" s="123">
        <f>VLOOKUP(AT12,[1]武将养成相关!$H$24:$K$27,3,FALSE)*[1]武将养成相关!$D$4*VLOOKUP(AU12,[1]武将养成相关!$H$33:$M$36,3,FALSE)*0.6</f>
        <v>225</v>
      </c>
      <c r="AZ12" s="123">
        <f>VLOOKUP(AT12,[1]武将养成相关!$H$24:$K$27,3,FALSE)*[1]武将养成相关!$D$4*VLOOKUP(AU12,[1]武将养成相关!$H$33:$M$36,4,FALSE)*0.6</f>
        <v>270</v>
      </c>
      <c r="BA12" s="123">
        <f>VLOOKUP(AT12,[1]武将养成相关!$H$24:$K$27,3,FALSE)*[1]武将养成相关!$D$9*VLOOKUP(AU12,[1]武将养成相关!$H$33:$M$36,6,FALSE)</f>
        <v>110.00000000000001</v>
      </c>
      <c r="BB12" s="123">
        <f t="shared" si="0"/>
        <v>24</v>
      </c>
      <c r="BC12" s="123">
        <f t="shared" si="1"/>
        <v>6</v>
      </c>
      <c r="BD12" s="123">
        <f t="shared" si="2"/>
        <v>2.25</v>
      </c>
      <c r="BE12" s="123">
        <f t="shared" si="3"/>
        <v>2.7</v>
      </c>
      <c r="BF12" s="3">
        <v>1500</v>
      </c>
      <c r="BG12" s="3">
        <v>0</v>
      </c>
      <c r="BH12" s="3">
        <v>0</v>
      </c>
      <c r="BI12" s="3">
        <v>0</v>
      </c>
      <c r="BJ12" s="3">
        <v>0</v>
      </c>
      <c r="BK12" s="3">
        <v>0</v>
      </c>
      <c r="BM12" s="3">
        <v>0</v>
      </c>
      <c r="BN12" s="3">
        <v>0</v>
      </c>
      <c r="BO12" s="3">
        <v>0</v>
      </c>
      <c r="BQ12" s="50" t="s">
        <v>599</v>
      </c>
      <c r="BR12" s="128">
        <v>1</v>
      </c>
      <c r="BS12" s="3">
        <v>0</v>
      </c>
      <c r="CD12" s="3" t="s">
        <v>214</v>
      </c>
      <c r="CE12" s="3">
        <v>10</v>
      </c>
    </row>
    <row r="13" spans="1:90" s="3" customFormat="1">
      <c r="A13" s="3" t="s">
        <v>81</v>
      </c>
      <c r="B13" s="3">
        <v>400050</v>
      </c>
      <c r="C13" s="31">
        <v>7</v>
      </c>
      <c r="D13" s="31"/>
      <c r="E13" s="31">
        <v>10</v>
      </c>
      <c r="F13" s="31">
        <v>0</v>
      </c>
      <c r="G13" s="32" t="s">
        <v>586</v>
      </c>
      <c r="H13" s="34">
        <v>400050</v>
      </c>
      <c r="I13" s="3" t="s">
        <v>219</v>
      </c>
      <c r="J13" s="3">
        <v>400050</v>
      </c>
      <c r="K13" s="50">
        <v>960</v>
      </c>
      <c r="M13" s="51" t="s">
        <v>223</v>
      </c>
      <c r="N13" s="51" t="s">
        <v>223</v>
      </c>
      <c r="O13" s="51" t="s">
        <v>220</v>
      </c>
      <c r="P13" s="52"/>
      <c r="Q13" s="52" t="s">
        <v>668</v>
      </c>
      <c r="R13" s="71" t="s">
        <v>669</v>
      </c>
      <c r="S13" s="51" t="s">
        <v>602</v>
      </c>
      <c r="T13" s="72" t="s">
        <v>653</v>
      </c>
      <c r="U13" s="3" t="s">
        <v>670</v>
      </c>
      <c r="X13" s="73" t="s">
        <v>671</v>
      </c>
      <c r="AC13" s="98"/>
      <c r="AD13" s="38">
        <v>3</v>
      </c>
      <c r="AE13" s="3">
        <v>3</v>
      </c>
      <c r="AH13" s="50" t="s">
        <v>672</v>
      </c>
      <c r="AI13" s="50" t="s">
        <v>673</v>
      </c>
      <c r="AJ13" s="50"/>
      <c r="AK13" s="50" t="s">
        <v>674</v>
      </c>
      <c r="AL13" s="50"/>
      <c r="AM13" s="50"/>
      <c r="AN13" s="50"/>
      <c r="AO13" s="50" t="s">
        <v>675</v>
      </c>
      <c r="AP13" s="111"/>
      <c r="AQ13" s="111" t="s">
        <v>676</v>
      </c>
      <c r="AS13" s="31">
        <v>0</v>
      </c>
      <c r="AT13" s="31">
        <v>7</v>
      </c>
      <c r="AU13" s="3">
        <v>3</v>
      </c>
      <c r="AV13" s="123">
        <f>VLOOKUP(AT13,[1]武将养成相关!$H$24:$K$27,3,FALSE)*[1]武将养成相关!$D$4*VLOOKUP(AU13,[1]武将养成相关!$H$33:$M$36,5,FALSE)*6</f>
        <v>3600</v>
      </c>
      <c r="AW13" s="123">
        <f>VLOOKUP(AT13,[1]武将养成相关!$H$24:$K$27,3,FALSE)*[1]武将养成相关!$D$4*VLOOKUP(AU13,[1]武将养成相关!$H$33:$M$36,2,FALSE)</f>
        <v>475</v>
      </c>
      <c r="AX13" s="123">
        <v>0</v>
      </c>
      <c r="AY13" s="123">
        <f>VLOOKUP(AT13,[1]武将养成相关!$H$24:$K$27,3,FALSE)*[1]武将养成相关!$D$4*VLOOKUP(AU13,[1]武将养成相关!$H$33:$M$36,3,FALSE)*0.6</f>
        <v>210</v>
      </c>
      <c r="AZ13" s="123">
        <f>VLOOKUP(AT13,[1]武将养成相关!$H$24:$K$27,3,FALSE)*[1]武将养成相关!$D$4*VLOOKUP(AU13,[1]武将养成相关!$H$33:$M$36,4,FALSE)*0.6</f>
        <v>270</v>
      </c>
      <c r="BA13" s="123">
        <f>VLOOKUP(AT13,[1]武将养成相关!$H$24:$K$27,3,FALSE)*[1]武将养成相关!$D$9*VLOOKUP(AU13,[1]武将养成相关!$H$33:$M$36,6,FALSE)</f>
        <v>90</v>
      </c>
      <c r="BB13" s="123">
        <f t="shared" si="0"/>
        <v>36</v>
      </c>
      <c r="BC13" s="123">
        <f t="shared" si="1"/>
        <v>4.75</v>
      </c>
      <c r="BD13" s="123">
        <f t="shared" si="2"/>
        <v>2.1</v>
      </c>
      <c r="BE13" s="123">
        <f t="shared" si="3"/>
        <v>2.7</v>
      </c>
      <c r="BF13" s="3">
        <v>1500</v>
      </c>
      <c r="BG13" s="3">
        <v>0</v>
      </c>
      <c r="BH13" s="3">
        <v>0</v>
      </c>
      <c r="BI13" s="3">
        <v>0</v>
      </c>
      <c r="BJ13" s="3">
        <v>0</v>
      </c>
      <c r="BK13" s="3">
        <v>0</v>
      </c>
      <c r="BM13" s="3">
        <v>0</v>
      </c>
      <c r="BN13" s="3">
        <v>0</v>
      </c>
      <c r="BO13" s="3">
        <v>0</v>
      </c>
      <c r="BQ13" s="50" t="s">
        <v>599</v>
      </c>
      <c r="BR13" s="128">
        <v>2</v>
      </c>
      <c r="BS13" s="3">
        <v>1</v>
      </c>
      <c r="CD13" s="3" t="s">
        <v>219</v>
      </c>
      <c r="CE13" s="3">
        <v>10</v>
      </c>
    </row>
    <row r="14" spans="1:90" s="5" customFormat="1" ht="13" customHeight="1">
      <c r="A14" s="3" t="s">
        <v>81</v>
      </c>
      <c r="B14" s="3">
        <v>400070</v>
      </c>
      <c r="C14" s="31">
        <v>7</v>
      </c>
      <c r="D14" s="31"/>
      <c r="E14" s="31">
        <v>10</v>
      </c>
      <c r="F14" s="31">
        <v>0</v>
      </c>
      <c r="G14" s="32" t="s">
        <v>586</v>
      </c>
      <c r="H14" s="34">
        <v>400070</v>
      </c>
      <c r="I14" s="3" t="s">
        <v>225</v>
      </c>
      <c r="J14" s="3">
        <v>400070</v>
      </c>
      <c r="K14" s="50">
        <v>960</v>
      </c>
      <c r="L14" s="3"/>
      <c r="M14" s="51" t="s">
        <v>228</v>
      </c>
      <c r="N14" s="51" t="s">
        <v>228</v>
      </c>
      <c r="O14" s="51" t="s">
        <v>226</v>
      </c>
      <c r="P14" s="52"/>
      <c r="Q14" s="52" t="s">
        <v>625</v>
      </c>
      <c r="R14" s="71" t="s">
        <v>677</v>
      </c>
      <c r="S14" s="51" t="s">
        <v>602</v>
      </c>
      <c r="T14" s="72" t="s">
        <v>678</v>
      </c>
      <c r="U14" s="3" t="s">
        <v>679</v>
      </c>
      <c r="V14" s="3"/>
      <c r="W14" s="3"/>
      <c r="X14" s="73" t="s">
        <v>680</v>
      </c>
      <c r="Y14" s="3"/>
      <c r="Z14" s="3"/>
      <c r="AA14" s="3"/>
      <c r="AB14" s="3"/>
      <c r="AC14" s="98"/>
      <c r="AD14" s="38">
        <v>3</v>
      </c>
      <c r="AE14" s="3">
        <v>1</v>
      </c>
      <c r="AF14" s="3"/>
      <c r="AG14" s="3"/>
      <c r="AH14" s="50" t="s">
        <v>681</v>
      </c>
      <c r="AI14" s="50" t="s">
        <v>682</v>
      </c>
      <c r="AJ14" s="50"/>
      <c r="AK14" s="50" t="s">
        <v>683</v>
      </c>
      <c r="AL14" s="50"/>
      <c r="AM14" s="50"/>
      <c r="AN14" s="50"/>
      <c r="AO14" s="50" t="s">
        <v>684</v>
      </c>
      <c r="AP14" s="111"/>
      <c r="AQ14" s="111" t="s">
        <v>685</v>
      </c>
      <c r="AR14" s="3"/>
      <c r="AS14" s="31">
        <v>0</v>
      </c>
      <c r="AT14" s="31">
        <v>7</v>
      </c>
      <c r="AU14" s="3">
        <v>1</v>
      </c>
      <c r="AV14" s="123">
        <f>VLOOKUP(AT14,[1]武将养成相关!$H$24:$K$27,3,FALSE)*[1]武将养成相关!$D$4*VLOOKUP(AU14,[1]武将养成相关!$H$33:$M$36,5,FALSE)*6</f>
        <v>3900</v>
      </c>
      <c r="AW14" s="123">
        <f>VLOOKUP(AT14,[1]武将养成相关!$H$24:$K$27,3,FALSE)*[1]武将养成相关!$D$4*VLOOKUP(AU14,[1]武将养成相关!$H$33:$M$36,2,FALSE)</f>
        <v>400</v>
      </c>
      <c r="AX14" s="123">
        <v>0</v>
      </c>
      <c r="AY14" s="123">
        <f>VLOOKUP(AT14,[1]武将养成相关!$H$24:$K$27,3,FALSE)*[1]武将养成相关!$D$4*VLOOKUP(AU14,[1]武将养成相关!$H$33:$M$36,3,FALSE)*0.6</f>
        <v>420</v>
      </c>
      <c r="AZ14" s="123">
        <f>VLOOKUP(AT14,[1]武将养成相关!$H$24:$K$27,3,FALSE)*[1]武将养成相关!$D$4*VLOOKUP(AU14,[1]武将养成相关!$H$33:$M$36,4,FALSE)*0.6</f>
        <v>330</v>
      </c>
      <c r="BA14" s="123">
        <f>VLOOKUP(AT14,[1]武将养成相关!$H$24:$K$27,3,FALSE)*[1]武将养成相关!$D$9*VLOOKUP(AU14,[1]武将养成相关!$H$33:$M$36,6,FALSE)</f>
        <v>80</v>
      </c>
      <c r="BB14" s="123">
        <f t="shared" si="0"/>
        <v>39</v>
      </c>
      <c r="BC14" s="123">
        <f t="shared" si="1"/>
        <v>4</v>
      </c>
      <c r="BD14" s="123">
        <f t="shared" si="2"/>
        <v>4.2</v>
      </c>
      <c r="BE14" s="123">
        <f t="shared" si="3"/>
        <v>3.3000000000000003</v>
      </c>
      <c r="BF14" s="3">
        <v>1500</v>
      </c>
      <c r="BG14" s="3">
        <v>0</v>
      </c>
      <c r="BH14" s="3">
        <v>0</v>
      </c>
      <c r="BI14" s="3">
        <v>0</v>
      </c>
      <c r="BJ14" s="3">
        <v>0</v>
      </c>
      <c r="BK14" s="3">
        <v>0</v>
      </c>
      <c r="BL14" s="3"/>
      <c r="BM14" s="3">
        <v>0</v>
      </c>
      <c r="BN14" s="3">
        <v>0</v>
      </c>
      <c r="BO14" s="3">
        <v>0</v>
      </c>
      <c r="BP14" s="3"/>
      <c r="BQ14" s="50" t="s">
        <v>599</v>
      </c>
      <c r="BR14" s="128">
        <v>2</v>
      </c>
      <c r="BS14" s="3">
        <v>0</v>
      </c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 t="s">
        <v>225</v>
      </c>
      <c r="CE14" s="3">
        <v>10</v>
      </c>
      <c r="CF14" s="3"/>
      <c r="CG14" s="3"/>
      <c r="CH14" s="3"/>
      <c r="CI14" s="3"/>
      <c r="CJ14" s="3"/>
      <c r="CK14" s="3"/>
      <c r="CL14" s="3"/>
    </row>
    <row r="15" spans="1:90" s="3" customFormat="1" ht="13" customHeight="1">
      <c r="A15" s="3" t="s">
        <v>81</v>
      </c>
      <c r="B15" s="3">
        <v>900050</v>
      </c>
      <c r="C15" s="31">
        <v>7</v>
      </c>
      <c r="D15" s="31"/>
      <c r="E15" s="31">
        <v>10</v>
      </c>
      <c r="F15" s="31">
        <v>0</v>
      </c>
      <c r="G15" s="32" t="s">
        <v>586</v>
      </c>
      <c r="H15" s="34">
        <v>900050</v>
      </c>
      <c r="I15" s="3" t="s">
        <v>231</v>
      </c>
      <c r="J15" s="3">
        <v>900050</v>
      </c>
      <c r="K15" s="50">
        <v>960</v>
      </c>
      <c r="M15" s="51" t="s">
        <v>234</v>
      </c>
      <c r="N15" s="51" t="s">
        <v>234</v>
      </c>
      <c r="O15" s="51" t="s">
        <v>232</v>
      </c>
      <c r="P15" s="52"/>
      <c r="Q15" s="52" t="s">
        <v>625</v>
      </c>
      <c r="R15" s="71" t="s">
        <v>686</v>
      </c>
      <c r="S15" s="51" t="s">
        <v>602</v>
      </c>
      <c r="T15" s="72" t="s">
        <v>687</v>
      </c>
      <c r="U15" s="3" t="s">
        <v>688</v>
      </c>
      <c r="X15" s="73" t="s">
        <v>629</v>
      </c>
      <c r="AC15" s="98"/>
      <c r="AD15" s="38">
        <v>4</v>
      </c>
      <c r="AE15" s="3">
        <v>2</v>
      </c>
      <c r="AH15" s="60" t="s">
        <v>689</v>
      </c>
      <c r="AI15" s="60" t="s">
        <v>690</v>
      </c>
      <c r="AJ15" s="60"/>
      <c r="AK15" s="60" t="s">
        <v>691</v>
      </c>
      <c r="AL15" s="60"/>
      <c r="AM15" s="60"/>
      <c r="AN15" s="60"/>
      <c r="AO15" s="60" t="s">
        <v>692</v>
      </c>
      <c r="AP15" s="118"/>
      <c r="AQ15" s="111" t="s">
        <v>693</v>
      </c>
      <c r="AS15" s="31">
        <v>0</v>
      </c>
      <c r="AT15" s="31">
        <v>7</v>
      </c>
      <c r="AU15" s="3">
        <v>2</v>
      </c>
      <c r="AV15" s="123">
        <f>VLOOKUP(AT15,[1]武将养成相关!$H$24:$K$27,3,FALSE)*[1]武将养成相关!$D$4*VLOOKUP(AU15,[1]武将养成相关!$H$33:$M$36,5,FALSE)*6</f>
        <v>2400</v>
      </c>
      <c r="AW15" s="123">
        <f>VLOOKUP(AT15,[1]武将养成相关!$H$24:$K$27,3,FALSE)*[1]武将养成相关!$D$4*VLOOKUP(AU15,[1]武将养成相关!$H$33:$M$36,2,FALSE)</f>
        <v>600</v>
      </c>
      <c r="AX15" s="123">
        <v>0</v>
      </c>
      <c r="AY15" s="123">
        <f>VLOOKUP(AT15,[1]武将养成相关!$H$24:$K$27,3,FALSE)*[1]武将养成相关!$D$4*VLOOKUP(AU15,[1]武将养成相关!$H$33:$M$36,3,FALSE)*0.6</f>
        <v>225</v>
      </c>
      <c r="AZ15" s="123">
        <f>VLOOKUP(AT15,[1]武将养成相关!$H$24:$K$27,3,FALSE)*[1]武将养成相关!$D$4*VLOOKUP(AU15,[1]武将养成相关!$H$33:$M$36,4,FALSE)*0.6</f>
        <v>270</v>
      </c>
      <c r="BA15" s="123">
        <f>VLOOKUP(AT15,[1]武将养成相关!$H$24:$K$27,3,FALSE)*[1]武将养成相关!$D$9*VLOOKUP(AU15,[1]武将养成相关!$H$33:$M$36,6,FALSE)</f>
        <v>110.00000000000001</v>
      </c>
      <c r="BB15" s="123">
        <f t="shared" si="0"/>
        <v>24</v>
      </c>
      <c r="BC15" s="123">
        <f t="shared" si="1"/>
        <v>6</v>
      </c>
      <c r="BD15" s="123">
        <f t="shared" si="2"/>
        <v>2.25</v>
      </c>
      <c r="BE15" s="123">
        <f t="shared" si="3"/>
        <v>2.7</v>
      </c>
      <c r="BF15" s="3">
        <v>1500</v>
      </c>
      <c r="BG15" s="3">
        <v>0</v>
      </c>
      <c r="BH15" s="3">
        <v>0</v>
      </c>
      <c r="BI15" s="3">
        <v>0</v>
      </c>
      <c r="BJ15" s="3">
        <v>0</v>
      </c>
      <c r="BK15" s="3">
        <v>0</v>
      </c>
      <c r="BM15" s="3">
        <v>0</v>
      </c>
      <c r="BN15" s="3">
        <v>0</v>
      </c>
      <c r="BO15" s="3">
        <v>0</v>
      </c>
      <c r="BQ15" s="50" t="s">
        <v>599</v>
      </c>
      <c r="BR15" s="128">
        <v>1</v>
      </c>
      <c r="BS15" s="3">
        <v>0</v>
      </c>
      <c r="BU15" s="3">
        <v>3120</v>
      </c>
      <c r="BV15" s="3">
        <v>320</v>
      </c>
      <c r="BW15" s="3">
        <v>336</v>
      </c>
      <c r="BX15" s="3">
        <v>128</v>
      </c>
      <c r="BY15" s="3">
        <v>624</v>
      </c>
      <c r="BZ15" s="3">
        <v>64</v>
      </c>
      <c r="CA15" s="3">
        <v>67.2</v>
      </c>
      <c r="CB15" s="3">
        <v>58.75</v>
      </c>
      <c r="CD15" s="3" t="s">
        <v>231</v>
      </c>
      <c r="CE15" s="3">
        <v>10</v>
      </c>
    </row>
    <row r="16" spans="1:90" s="1" customFormat="1" ht="13" customHeight="1">
      <c r="A16" s="38" t="s">
        <v>81</v>
      </c>
      <c r="B16" s="38">
        <v>100010</v>
      </c>
      <c r="C16" s="31">
        <v>7</v>
      </c>
      <c r="D16" s="38"/>
      <c r="E16" s="38">
        <v>10</v>
      </c>
      <c r="F16" s="39">
        <v>0</v>
      </c>
      <c r="G16" s="40" t="s">
        <v>586</v>
      </c>
      <c r="H16" s="41">
        <v>100010</v>
      </c>
      <c r="I16" s="3" t="s">
        <v>135</v>
      </c>
      <c r="J16" s="38">
        <v>100010</v>
      </c>
      <c r="K16" s="55">
        <v>960</v>
      </c>
      <c r="L16" s="38"/>
      <c r="M16" s="51" t="s">
        <v>139</v>
      </c>
      <c r="N16" s="51" t="s">
        <v>139</v>
      </c>
      <c r="O16" s="51" t="s">
        <v>136</v>
      </c>
      <c r="P16" s="52"/>
      <c r="Q16" s="52" t="s">
        <v>694</v>
      </c>
      <c r="R16" s="71" t="s">
        <v>695</v>
      </c>
      <c r="S16" s="79" t="s">
        <v>602</v>
      </c>
      <c r="T16" s="72" t="s">
        <v>696</v>
      </c>
      <c r="U16" s="38" t="s">
        <v>697</v>
      </c>
      <c r="V16" s="38"/>
      <c r="W16" s="55"/>
      <c r="X16" s="80" t="s">
        <v>698</v>
      </c>
      <c r="Y16" s="3"/>
      <c r="Z16" s="3"/>
      <c r="AA16" s="38"/>
      <c r="AB16" s="38"/>
      <c r="AC16" s="101" t="s">
        <v>699</v>
      </c>
      <c r="AD16" s="38">
        <v>1</v>
      </c>
      <c r="AE16" s="38">
        <v>3</v>
      </c>
      <c r="AF16" s="38"/>
      <c r="AG16" s="38">
        <v>15</v>
      </c>
      <c r="AH16" s="55" t="s">
        <v>700</v>
      </c>
      <c r="AI16" s="114" t="s">
        <v>701</v>
      </c>
      <c r="AJ16" s="55"/>
      <c r="AK16" s="114" t="s">
        <v>702</v>
      </c>
      <c r="AL16" s="38"/>
      <c r="AM16" s="55"/>
      <c r="AN16" s="55"/>
      <c r="AO16" s="114" t="s">
        <v>703</v>
      </c>
      <c r="AP16" s="114"/>
      <c r="AQ16" s="111" t="s">
        <v>704</v>
      </c>
      <c r="AR16" s="38"/>
      <c r="AS16" s="39">
        <v>0</v>
      </c>
      <c r="AT16" s="31">
        <v>7</v>
      </c>
      <c r="AU16" s="38">
        <v>3</v>
      </c>
      <c r="AV16" s="123">
        <f>VLOOKUP(AT16,[1]武将养成相关!$H$24:$K$27,3,FALSE)*[1]武将养成相关!$D$4*VLOOKUP(AU16,[1]武将养成相关!$H$33:$M$36,5,FALSE)*6</f>
        <v>3600</v>
      </c>
      <c r="AW16" s="123">
        <f>VLOOKUP(AT16,[1]武将养成相关!$H$24:$K$27,3,FALSE)*[1]武将养成相关!$D$4*VLOOKUP(AU16,[1]武将养成相关!$H$33:$M$36,2,FALSE)</f>
        <v>475</v>
      </c>
      <c r="AX16" s="123">
        <v>0</v>
      </c>
      <c r="AY16" s="123">
        <f>VLOOKUP(AT16,[1]武将养成相关!$H$24:$K$27,3,FALSE)*[1]武将养成相关!$D$4*VLOOKUP(AU16,[1]武将养成相关!$H$33:$M$36,3,FALSE)*0.6</f>
        <v>210</v>
      </c>
      <c r="AZ16" s="123">
        <f>VLOOKUP(AT16,[1]武将养成相关!$H$24:$K$27,3,FALSE)*[1]武将养成相关!$D$4*VLOOKUP(AU16,[1]武将养成相关!$H$33:$M$36,4,FALSE)*0.6</f>
        <v>270</v>
      </c>
      <c r="BA16" s="123">
        <f>VLOOKUP(AT16,[1]武将养成相关!$H$24:$K$27,3,FALSE)*[1]武将养成相关!$D$9*VLOOKUP(AU16,[1]武将养成相关!$H$33:$M$36,6,FALSE)</f>
        <v>90</v>
      </c>
      <c r="BB16" s="123">
        <f t="shared" si="0"/>
        <v>36</v>
      </c>
      <c r="BC16" s="123">
        <f t="shared" si="1"/>
        <v>4.75</v>
      </c>
      <c r="BD16" s="123">
        <f t="shared" si="2"/>
        <v>2.1</v>
      </c>
      <c r="BE16" s="123">
        <f t="shared" si="3"/>
        <v>2.7</v>
      </c>
      <c r="BF16" s="3">
        <v>1500</v>
      </c>
      <c r="BG16" s="38">
        <v>0</v>
      </c>
      <c r="BH16" s="38">
        <v>0</v>
      </c>
      <c r="BI16" s="38">
        <v>0</v>
      </c>
      <c r="BJ16" s="38">
        <v>0</v>
      </c>
      <c r="BK16" s="38">
        <v>0</v>
      </c>
      <c r="BL16" s="38"/>
      <c r="BM16" s="38">
        <v>0</v>
      </c>
      <c r="BN16" s="38">
        <v>0</v>
      </c>
      <c r="BO16" s="38">
        <v>0</v>
      </c>
      <c r="BP16" s="38"/>
      <c r="BQ16" s="55" t="s">
        <v>599</v>
      </c>
      <c r="BR16" s="130">
        <v>2</v>
      </c>
      <c r="BS16" s="38">
        <v>1</v>
      </c>
      <c r="BT16"/>
      <c r="BU16" s="38">
        <v>2160</v>
      </c>
      <c r="BV16" s="3">
        <v>480</v>
      </c>
      <c r="BW16" s="3">
        <v>144</v>
      </c>
      <c r="BX16" s="3">
        <v>176</v>
      </c>
      <c r="BY16" s="3">
        <v>432</v>
      </c>
      <c r="BZ16" s="3">
        <v>96</v>
      </c>
      <c r="CA16" s="3">
        <v>28.8</v>
      </c>
      <c r="CB16" s="3"/>
      <c r="CC16" s="3"/>
      <c r="CD16" s="3" t="s">
        <v>135</v>
      </c>
      <c r="CE16" s="3">
        <v>11</v>
      </c>
      <c r="CF16" s="3"/>
      <c r="CG16" s="3"/>
      <c r="CH16" s="3"/>
      <c r="CI16" s="3"/>
      <c r="CJ16" s="3"/>
      <c r="CK16" s="3"/>
      <c r="CL16" s="3"/>
    </row>
    <row r="17" spans="1:90" s="3" customFormat="1">
      <c r="A17" s="3" t="s">
        <v>81</v>
      </c>
      <c r="B17" s="3">
        <v>200010</v>
      </c>
      <c r="C17" s="31">
        <v>7</v>
      </c>
      <c r="E17" s="38">
        <v>10</v>
      </c>
      <c r="F17" s="31">
        <v>0</v>
      </c>
      <c r="G17" s="32" t="s">
        <v>586</v>
      </c>
      <c r="H17" s="33">
        <v>200010</v>
      </c>
      <c r="I17" s="3" t="s">
        <v>141</v>
      </c>
      <c r="J17" s="3">
        <v>200010</v>
      </c>
      <c r="K17" s="50">
        <v>960</v>
      </c>
      <c r="M17" s="51" t="s">
        <v>145</v>
      </c>
      <c r="N17" s="51" t="s">
        <v>145</v>
      </c>
      <c r="O17" s="51" t="s">
        <v>142</v>
      </c>
      <c r="P17" s="52"/>
      <c r="Q17" s="52" t="s">
        <v>625</v>
      </c>
      <c r="R17" s="71" t="s">
        <v>705</v>
      </c>
      <c r="S17" s="51" t="s">
        <v>602</v>
      </c>
      <c r="T17" s="72" t="s">
        <v>636</v>
      </c>
      <c r="U17" s="3" t="s">
        <v>706</v>
      </c>
      <c r="W17" s="50"/>
      <c r="X17" s="73" t="s">
        <v>629</v>
      </c>
      <c r="AC17" s="98"/>
      <c r="AD17" s="38">
        <v>4</v>
      </c>
      <c r="AE17" s="3">
        <v>3</v>
      </c>
      <c r="AG17" s="38">
        <v>15</v>
      </c>
      <c r="AH17" s="50" t="s">
        <v>707</v>
      </c>
      <c r="AI17" s="111" t="s">
        <v>708</v>
      </c>
      <c r="AJ17" s="50"/>
      <c r="AK17" s="111" t="s">
        <v>709</v>
      </c>
      <c r="AL17" s="50"/>
      <c r="AM17" s="50"/>
      <c r="AN17" s="50"/>
      <c r="AO17" s="50" t="s">
        <v>710</v>
      </c>
      <c r="AP17" s="111"/>
      <c r="AQ17" s="111" t="s">
        <v>711</v>
      </c>
      <c r="AS17" s="31">
        <v>0</v>
      </c>
      <c r="AT17" s="31">
        <v>7</v>
      </c>
      <c r="AU17" s="3">
        <v>3</v>
      </c>
      <c r="AV17" s="123">
        <f>VLOOKUP(AT17,[1]武将养成相关!$H$24:$K$27,3,FALSE)*[1]武将养成相关!$D$4*VLOOKUP(AU17,[1]武将养成相关!$H$33:$M$36,5,FALSE)*6</f>
        <v>3600</v>
      </c>
      <c r="AW17" s="123">
        <f>VLOOKUP(AT17,[1]武将养成相关!$H$24:$K$27,3,FALSE)*[1]武将养成相关!$D$4*VLOOKUP(AU17,[1]武将养成相关!$H$33:$M$36,2,FALSE)</f>
        <v>475</v>
      </c>
      <c r="AX17" s="123">
        <v>0</v>
      </c>
      <c r="AY17" s="123">
        <f>VLOOKUP(AT17,[1]武将养成相关!$H$24:$K$27,3,FALSE)*[1]武将养成相关!$D$4*VLOOKUP(AU17,[1]武将养成相关!$H$33:$M$36,3,FALSE)*0.6</f>
        <v>210</v>
      </c>
      <c r="AZ17" s="123">
        <f>VLOOKUP(AT17,[1]武将养成相关!$H$24:$K$27,3,FALSE)*[1]武将养成相关!$D$4*VLOOKUP(AU17,[1]武将养成相关!$H$33:$M$36,4,FALSE)*0.6</f>
        <v>270</v>
      </c>
      <c r="BA17" s="123">
        <f>VLOOKUP(AT17,[1]武将养成相关!$H$24:$K$27,3,FALSE)*[1]武将养成相关!$D$9*VLOOKUP(AU17,[1]武将养成相关!$H$33:$M$36,6,FALSE)</f>
        <v>90</v>
      </c>
      <c r="BB17" s="123">
        <f t="shared" si="0"/>
        <v>36</v>
      </c>
      <c r="BC17" s="123">
        <f t="shared" si="1"/>
        <v>4.75</v>
      </c>
      <c r="BD17" s="123">
        <f t="shared" si="2"/>
        <v>2.1</v>
      </c>
      <c r="BE17" s="123">
        <f t="shared" si="3"/>
        <v>2.7</v>
      </c>
      <c r="BF17" s="3">
        <v>1500</v>
      </c>
      <c r="BG17" s="3">
        <v>0</v>
      </c>
      <c r="BH17" s="3">
        <v>0</v>
      </c>
      <c r="BI17" s="3">
        <v>0</v>
      </c>
      <c r="BJ17" s="3">
        <v>0</v>
      </c>
      <c r="BK17" s="3">
        <v>0</v>
      </c>
      <c r="BM17" s="3">
        <v>0</v>
      </c>
      <c r="BN17" s="3">
        <v>0</v>
      </c>
      <c r="BO17" s="3">
        <v>0</v>
      </c>
      <c r="BQ17" s="50" t="s">
        <v>599</v>
      </c>
      <c r="BR17" s="128">
        <v>4</v>
      </c>
      <c r="BS17" s="3">
        <v>1</v>
      </c>
      <c r="BU17" s="3">
        <v>2880</v>
      </c>
      <c r="BV17" s="3">
        <v>380</v>
      </c>
      <c r="BW17" s="3">
        <v>168</v>
      </c>
      <c r="BX17" s="3">
        <v>144</v>
      </c>
      <c r="BY17" s="3">
        <v>576</v>
      </c>
      <c r="BZ17" s="3">
        <v>76</v>
      </c>
      <c r="CA17" s="3">
        <v>33.6</v>
      </c>
      <c r="CD17" s="3" t="s">
        <v>141</v>
      </c>
      <c r="CE17" s="3">
        <v>11</v>
      </c>
    </row>
    <row r="18" spans="1:90" s="3" customFormat="1">
      <c r="A18" s="3" t="s">
        <v>81</v>
      </c>
      <c r="B18" s="3">
        <v>300400</v>
      </c>
      <c r="C18" s="31">
        <v>7</v>
      </c>
      <c r="E18" s="31">
        <v>10</v>
      </c>
      <c r="F18" s="31">
        <v>0</v>
      </c>
      <c r="G18" s="32" t="s">
        <v>586</v>
      </c>
      <c r="H18" s="33">
        <v>300400</v>
      </c>
      <c r="I18" s="3" t="s">
        <v>147</v>
      </c>
      <c r="J18" s="3">
        <v>300400</v>
      </c>
      <c r="K18" s="50">
        <v>960</v>
      </c>
      <c r="M18" s="51" t="s">
        <v>149</v>
      </c>
      <c r="N18" s="51" t="s">
        <v>149</v>
      </c>
      <c r="O18" s="51" t="s">
        <v>712</v>
      </c>
      <c r="P18" s="52"/>
      <c r="Q18" s="52" t="s">
        <v>713</v>
      </c>
      <c r="R18" s="71" t="s">
        <v>714</v>
      </c>
      <c r="S18" s="51" t="s">
        <v>602</v>
      </c>
      <c r="T18" s="72" t="s">
        <v>715</v>
      </c>
      <c r="U18" s="3" t="s">
        <v>716</v>
      </c>
      <c r="X18" s="73" t="s">
        <v>717</v>
      </c>
      <c r="AC18" s="98"/>
      <c r="AD18" s="38">
        <v>1</v>
      </c>
      <c r="AE18" s="3">
        <v>3</v>
      </c>
      <c r="AG18" s="38">
        <v>15</v>
      </c>
      <c r="AH18" s="50" t="s">
        <v>718</v>
      </c>
      <c r="AI18" s="50" t="s">
        <v>719</v>
      </c>
      <c r="AJ18" s="50"/>
      <c r="AK18" s="50" t="s">
        <v>720</v>
      </c>
      <c r="AL18" s="50"/>
      <c r="AM18" s="50"/>
      <c r="AN18" s="50"/>
      <c r="AO18" s="50" t="s">
        <v>721</v>
      </c>
      <c r="AP18" s="111"/>
      <c r="AQ18" s="111" t="s">
        <v>722</v>
      </c>
      <c r="AS18" s="31">
        <v>0</v>
      </c>
      <c r="AT18" s="31">
        <v>7</v>
      </c>
      <c r="AU18" s="3">
        <v>3</v>
      </c>
      <c r="AV18" s="123">
        <f>VLOOKUP(AT18,[1]武将养成相关!$H$24:$K$27,3,FALSE)*[1]武将养成相关!$D$4*VLOOKUP(AU18,[1]武将养成相关!$H$33:$M$36,5,FALSE)*6</f>
        <v>3600</v>
      </c>
      <c r="AW18" s="123">
        <f>VLOOKUP(AT18,[1]武将养成相关!$H$24:$K$27,3,FALSE)*[1]武将养成相关!$D$4*VLOOKUP(AU18,[1]武将养成相关!$H$33:$M$36,2,FALSE)</f>
        <v>475</v>
      </c>
      <c r="AX18" s="123">
        <v>0</v>
      </c>
      <c r="AY18" s="123">
        <f>VLOOKUP(AT18,[1]武将养成相关!$H$24:$K$27,3,FALSE)*[1]武将养成相关!$D$4*VLOOKUP(AU18,[1]武将养成相关!$H$33:$M$36,3,FALSE)*0.6</f>
        <v>210</v>
      </c>
      <c r="AZ18" s="123">
        <f>VLOOKUP(AT18,[1]武将养成相关!$H$24:$K$27,3,FALSE)*[1]武将养成相关!$D$4*VLOOKUP(AU18,[1]武将养成相关!$H$33:$M$36,4,FALSE)*0.6</f>
        <v>270</v>
      </c>
      <c r="BA18" s="123">
        <f>VLOOKUP(AT18,[1]武将养成相关!$H$24:$K$27,3,FALSE)*[1]武将养成相关!$D$9*VLOOKUP(AU18,[1]武将养成相关!$H$33:$M$36,6,FALSE)</f>
        <v>90</v>
      </c>
      <c r="BB18" s="123">
        <f t="shared" si="0"/>
        <v>36</v>
      </c>
      <c r="BC18" s="123">
        <f t="shared" si="1"/>
        <v>4.75</v>
      </c>
      <c r="BD18" s="123">
        <f t="shared" si="2"/>
        <v>2.1</v>
      </c>
      <c r="BE18" s="123">
        <f t="shared" si="3"/>
        <v>2.7</v>
      </c>
      <c r="BF18" s="3">
        <v>1500</v>
      </c>
      <c r="BG18" s="3">
        <v>0</v>
      </c>
      <c r="BH18" s="3">
        <v>0</v>
      </c>
      <c r="BI18" s="3">
        <v>0</v>
      </c>
      <c r="BJ18" s="3">
        <v>0</v>
      </c>
      <c r="BK18" s="3">
        <v>0</v>
      </c>
      <c r="BM18" s="3">
        <v>0</v>
      </c>
      <c r="BN18" s="3">
        <v>0</v>
      </c>
      <c r="BO18" s="3">
        <v>0</v>
      </c>
      <c r="BQ18" s="50" t="s">
        <v>599</v>
      </c>
      <c r="BR18" s="128">
        <v>1</v>
      </c>
      <c r="BS18" s="3">
        <v>1</v>
      </c>
      <c r="BU18" s="3">
        <v>2160</v>
      </c>
      <c r="BV18" s="3">
        <v>480</v>
      </c>
      <c r="BW18" s="3">
        <v>144</v>
      </c>
      <c r="BX18" s="3">
        <v>176</v>
      </c>
      <c r="BY18" s="3">
        <v>432</v>
      </c>
      <c r="BZ18" s="3">
        <v>96</v>
      </c>
      <c r="CA18" s="3">
        <v>28.8</v>
      </c>
      <c r="CD18" s="3" t="s">
        <v>147</v>
      </c>
      <c r="CE18" s="3">
        <v>11</v>
      </c>
    </row>
    <row r="19" spans="1:90" s="3" customFormat="1">
      <c r="A19" s="3" t="s">
        <v>81</v>
      </c>
      <c r="B19" s="3">
        <v>630000</v>
      </c>
      <c r="C19" s="31">
        <v>7</v>
      </c>
      <c r="E19" s="31">
        <v>10</v>
      </c>
      <c r="F19" s="31">
        <v>0</v>
      </c>
      <c r="G19" s="32" t="s">
        <v>723</v>
      </c>
      <c r="H19" s="34">
        <v>630000</v>
      </c>
      <c r="I19" s="3" t="s">
        <v>151</v>
      </c>
      <c r="J19" s="31">
        <v>630000</v>
      </c>
      <c r="K19" s="50">
        <v>960</v>
      </c>
      <c r="M19" s="51" t="s">
        <v>154</v>
      </c>
      <c r="N19" s="51" t="s">
        <v>154</v>
      </c>
      <c r="O19" s="51" t="s">
        <v>152</v>
      </c>
      <c r="P19" s="52"/>
      <c r="Q19" s="52" t="s">
        <v>625</v>
      </c>
      <c r="R19" s="71" t="s">
        <v>724</v>
      </c>
      <c r="S19" s="51" t="s">
        <v>602</v>
      </c>
      <c r="T19" s="72" t="s">
        <v>725</v>
      </c>
      <c r="U19" s="3" t="s">
        <v>662</v>
      </c>
      <c r="W19" s="50"/>
      <c r="X19" s="73" t="s">
        <v>629</v>
      </c>
      <c r="AC19" s="98"/>
      <c r="AD19" s="38">
        <v>2</v>
      </c>
      <c r="AE19" s="3">
        <v>1</v>
      </c>
      <c r="AG19" s="38">
        <v>15</v>
      </c>
      <c r="AH19" s="115" t="s">
        <v>726</v>
      </c>
      <c r="AI19" s="115" t="s">
        <v>727</v>
      </c>
      <c r="AJ19" s="116"/>
      <c r="AK19" s="115" t="s">
        <v>728</v>
      </c>
      <c r="AL19" s="116"/>
      <c r="AM19" s="116"/>
      <c r="AN19" s="116"/>
      <c r="AO19" s="115" t="s">
        <v>729</v>
      </c>
      <c r="AP19" s="115"/>
      <c r="AQ19" s="111" t="s">
        <v>730</v>
      </c>
      <c r="AS19" s="31">
        <v>0</v>
      </c>
      <c r="AT19" s="31">
        <v>7</v>
      </c>
      <c r="AU19" s="3">
        <v>1</v>
      </c>
      <c r="AV19" s="123">
        <f>VLOOKUP(AT19,[1]武将养成相关!$H$24:$K$27,3,FALSE)*[1]武将养成相关!$D$4*VLOOKUP(AU19,[1]武将养成相关!$H$33:$M$36,5,FALSE)*6</f>
        <v>3900</v>
      </c>
      <c r="AW19" s="123">
        <f>VLOOKUP(AT19,[1]武将养成相关!$H$24:$K$27,3,FALSE)*[1]武将养成相关!$D$4*VLOOKUP(AU19,[1]武将养成相关!$H$33:$M$36,2,FALSE)</f>
        <v>400</v>
      </c>
      <c r="AX19" s="123">
        <v>0</v>
      </c>
      <c r="AY19" s="123">
        <f>VLOOKUP(AT19,[1]武将养成相关!$H$24:$K$27,3,FALSE)*[1]武将养成相关!$D$4*VLOOKUP(AU19,[1]武将养成相关!$H$33:$M$36,3,FALSE)*0.6</f>
        <v>420</v>
      </c>
      <c r="AZ19" s="123">
        <f>VLOOKUP(AT19,[1]武将养成相关!$H$24:$K$27,3,FALSE)*[1]武将养成相关!$D$4*VLOOKUP(AU19,[1]武将养成相关!$H$33:$M$36,4,FALSE)*0.6</f>
        <v>330</v>
      </c>
      <c r="BA19" s="123">
        <f>VLOOKUP(AT19,[1]武将养成相关!$H$24:$K$27,3,FALSE)*[1]武将养成相关!$D$9*VLOOKUP(AU19,[1]武将养成相关!$H$33:$M$36,6,FALSE)</f>
        <v>80</v>
      </c>
      <c r="BB19" s="123">
        <f t="shared" si="0"/>
        <v>39</v>
      </c>
      <c r="BC19" s="123">
        <f t="shared" si="1"/>
        <v>4</v>
      </c>
      <c r="BD19" s="123">
        <f t="shared" si="2"/>
        <v>4.2</v>
      </c>
      <c r="BE19" s="123">
        <f t="shared" si="3"/>
        <v>3.3000000000000003</v>
      </c>
      <c r="BF19" s="3">
        <v>1500</v>
      </c>
      <c r="BG19" s="3">
        <v>0</v>
      </c>
      <c r="BH19" s="3">
        <v>0</v>
      </c>
      <c r="BI19" s="3">
        <v>0</v>
      </c>
      <c r="BJ19" s="3">
        <v>0</v>
      </c>
      <c r="BK19" s="3">
        <v>0</v>
      </c>
      <c r="BM19" s="3">
        <v>0</v>
      </c>
      <c r="BN19" s="3">
        <v>0</v>
      </c>
      <c r="BO19" s="3">
        <v>0</v>
      </c>
      <c r="BQ19" s="50" t="s">
        <v>599</v>
      </c>
      <c r="BR19" s="128">
        <v>4</v>
      </c>
      <c r="BS19" s="3">
        <v>0</v>
      </c>
      <c r="BU19" s="3">
        <v>2160</v>
      </c>
      <c r="BV19" s="3">
        <v>480</v>
      </c>
      <c r="BW19" s="3">
        <v>264</v>
      </c>
      <c r="BX19" s="3">
        <v>144</v>
      </c>
      <c r="BY19" s="3">
        <v>432</v>
      </c>
      <c r="BZ19" s="3">
        <v>96</v>
      </c>
      <c r="CA19" s="3">
        <v>52.8</v>
      </c>
      <c r="CB19" s="3">
        <v>38.4</v>
      </c>
      <c r="CD19" s="3" t="s">
        <v>151</v>
      </c>
      <c r="CE19" s="3">
        <v>11</v>
      </c>
    </row>
    <row r="20" spans="1:90" s="6" customFormat="1" ht="13" customHeight="1">
      <c r="A20" s="3" t="s">
        <v>81</v>
      </c>
      <c r="B20" s="3">
        <v>650000</v>
      </c>
      <c r="C20" s="31">
        <v>7</v>
      </c>
      <c r="D20" s="3"/>
      <c r="E20" s="31">
        <v>10</v>
      </c>
      <c r="F20" s="31">
        <v>0</v>
      </c>
      <c r="G20" s="32" t="s">
        <v>723</v>
      </c>
      <c r="H20" s="34">
        <v>650000</v>
      </c>
      <c r="I20" s="3" t="s">
        <v>156</v>
      </c>
      <c r="J20" s="31">
        <v>650000</v>
      </c>
      <c r="K20" s="50">
        <v>960</v>
      </c>
      <c r="L20" s="3"/>
      <c r="M20" s="51" t="s">
        <v>731</v>
      </c>
      <c r="N20" s="51" t="s">
        <v>731</v>
      </c>
      <c r="O20" s="51" t="s">
        <v>732</v>
      </c>
      <c r="P20" s="52"/>
      <c r="Q20" s="52" t="s">
        <v>625</v>
      </c>
      <c r="R20" s="71" t="s">
        <v>733</v>
      </c>
      <c r="S20" s="51" t="s">
        <v>602</v>
      </c>
      <c r="T20" s="72" t="s">
        <v>725</v>
      </c>
      <c r="U20" s="3" t="s">
        <v>734</v>
      </c>
      <c r="V20" s="3"/>
      <c r="W20" s="50"/>
      <c r="X20" s="73" t="s">
        <v>735</v>
      </c>
      <c r="Y20" s="3"/>
      <c r="Z20" s="3"/>
      <c r="AA20" s="3"/>
      <c r="AB20" s="3"/>
      <c r="AC20" s="98"/>
      <c r="AD20" s="38">
        <v>3</v>
      </c>
      <c r="AE20" s="3">
        <v>4</v>
      </c>
      <c r="AF20" s="3"/>
      <c r="AG20" s="38">
        <v>15</v>
      </c>
      <c r="AH20" s="111" t="s">
        <v>736</v>
      </c>
      <c r="AI20" s="111" t="s">
        <v>737</v>
      </c>
      <c r="AJ20" s="50"/>
      <c r="AK20" s="111" t="s">
        <v>738</v>
      </c>
      <c r="AL20" s="50"/>
      <c r="AM20" s="50"/>
      <c r="AN20" s="50"/>
      <c r="AO20" s="111" t="s">
        <v>739</v>
      </c>
      <c r="AP20" s="111"/>
      <c r="AQ20" s="111" t="s">
        <v>740</v>
      </c>
      <c r="AR20" s="3"/>
      <c r="AS20" s="31">
        <v>0</v>
      </c>
      <c r="AT20" s="31">
        <v>7</v>
      </c>
      <c r="AU20" s="3">
        <v>4</v>
      </c>
      <c r="AV20" s="123">
        <f>VLOOKUP(AT20,[1]武将养成相关!$H$24:$K$27,3,FALSE)*[1]武将养成相关!$D$4*VLOOKUP(AU20,[1]武将养成相关!$H$33:$M$36,5,FALSE)*6</f>
        <v>2700</v>
      </c>
      <c r="AW20" s="123">
        <f>VLOOKUP(AT20,[1]武将养成相关!$H$24:$K$27,3,FALSE)*[1]武将养成相关!$D$4*VLOOKUP(AU20,[1]武将养成相关!$H$33:$M$36,2,FALSE)</f>
        <v>575</v>
      </c>
      <c r="AX20" s="123">
        <v>0</v>
      </c>
      <c r="AY20" s="123">
        <f>VLOOKUP(AT20,[1]武将养成相关!$H$24:$K$27,3,FALSE)*[1]武将养成相关!$D$4*VLOOKUP(AU20,[1]武将养成相关!$H$33:$M$36,3,FALSE)*0.6</f>
        <v>300</v>
      </c>
      <c r="AZ20" s="123">
        <f>VLOOKUP(AT20,[1]武将养成相关!$H$24:$K$27,3,FALSE)*[1]武将养成相关!$D$4*VLOOKUP(AU20,[1]武将养成相关!$H$33:$M$36,4,FALSE)*0.6</f>
        <v>240</v>
      </c>
      <c r="BA20" s="123">
        <f>VLOOKUP(AT20,[1]武将养成相关!$H$24:$K$27,3,FALSE)*[1]武将养成相关!$D$9*VLOOKUP(AU20,[1]武将养成相关!$H$33:$M$36,6,FALSE)</f>
        <v>90</v>
      </c>
      <c r="BB20" s="123">
        <f t="shared" si="0"/>
        <v>27</v>
      </c>
      <c r="BC20" s="123">
        <f t="shared" si="1"/>
        <v>5.75</v>
      </c>
      <c r="BD20" s="123">
        <f t="shared" si="2"/>
        <v>3</v>
      </c>
      <c r="BE20" s="123">
        <f t="shared" si="3"/>
        <v>2.4</v>
      </c>
      <c r="BF20" s="3">
        <v>1500</v>
      </c>
      <c r="BG20" s="3">
        <v>0</v>
      </c>
      <c r="BH20" s="3">
        <v>0</v>
      </c>
      <c r="BI20" s="3">
        <v>0</v>
      </c>
      <c r="BJ20" s="3">
        <v>0</v>
      </c>
      <c r="BK20" s="3">
        <v>0</v>
      </c>
      <c r="BL20" s="3"/>
      <c r="BM20" s="3">
        <v>0</v>
      </c>
      <c r="BN20" s="3">
        <v>0</v>
      </c>
      <c r="BO20" s="3">
        <v>0</v>
      </c>
      <c r="BP20" s="3"/>
      <c r="BQ20" s="50" t="s">
        <v>599</v>
      </c>
      <c r="BR20" s="128">
        <v>2</v>
      </c>
      <c r="BS20" s="3">
        <v>1</v>
      </c>
      <c r="BT20" s="3"/>
      <c r="BU20" s="3">
        <v>2880</v>
      </c>
      <c r="BV20" s="3">
        <v>380</v>
      </c>
      <c r="BW20" s="3">
        <v>168</v>
      </c>
      <c r="BX20" s="3">
        <v>144</v>
      </c>
      <c r="BY20" s="3">
        <v>576</v>
      </c>
      <c r="BZ20" s="3">
        <v>76</v>
      </c>
      <c r="CA20" s="3">
        <v>33.6</v>
      </c>
      <c r="CB20" s="3">
        <v>43.2</v>
      </c>
      <c r="CC20" s="3"/>
      <c r="CD20" s="3" t="s">
        <v>156</v>
      </c>
      <c r="CE20" s="3">
        <v>11</v>
      </c>
      <c r="CF20" s="3"/>
      <c r="CG20" s="3"/>
      <c r="CH20" s="3"/>
      <c r="CI20" s="3"/>
      <c r="CJ20" s="3"/>
      <c r="CK20" s="3"/>
      <c r="CL20" s="3"/>
    </row>
    <row r="21" spans="1:90" s="1" customFormat="1">
      <c r="A21" s="3" t="s">
        <v>81</v>
      </c>
      <c r="B21" s="3">
        <v>730000</v>
      </c>
      <c r="C21" s="31">
        <v>7</v>
      </c>
      <c r="D21" s="31"/>
      <c r="E21" s="31">
        <v>10</v>
      </c>
      <c r="F21" s="31">
        <v>0</v>
      </c>
      <c r="G21" s="32" t="s">
        <v>586</v>
      </c>
      <c r="H21" s="33">
        <v>730000</v>
      </c>
      <c r="I21" s="3" t="s">
        <v>161</v>
      </c>
      <c r="J21" s="3">
        <v>730000</v>
      </c>
      <c r="K21" s="50">
        <v>960</v>
      </c>
      <c r="L21" s="3"/>
      <c r="M21" s="51" t="s">
        <v>164</v>
      </c>
      <c r="N21" s="51" t="s">
        <v>164</v>
      </c>
      <c r="O21" s="51" t="s">
        <v>741</v>
      </c>
      <c r="P21" s="52"/>
      <c r="Q21" s="52" t="s">
        <v>742</v>
      </c>
      <c r="R21" s="71" t="s">
        <v>743</v>
      </c>
      <c r="S21" s="51" t="s">
        <v>744</v>
      </c>
      <c r="T21" s="72" t="s">
        <v>653</v>
      </c>
      <c r="U21" s="3" t="s">
        <v>745</v>
      </c>
      <c r="V21" s="3"/>
      <c r="W21" s="74"/>
      <c r="X21" s="73" t="s">
        <v>746</v>
      </c>
      <c r="Y21" s="3"/>
      <c r="Z21" s="3"/>
      <c r="AA21" s="3"/>
      <c r="AB21" s="3"/>
      <c r="AC21" s="98" t="s">
        <v>747</v>
      </c>
      <c r="AD21" s="38">
        <v>3</v>
      </c>
      <c r="AE21" s="3">
        <v>3</v>
      </c>
      <c r="AF21" s="3"/>
      <c r="AG21" s="38"/>
      <c r="AH21" s="50" t="s">
        <v>748</v>
      </c>
      <c r="AI21" s="50" t="s">
        <v>749</v>
      </c>
      <c r="AJ21" s="50"/>
      <c r="AK21" s="50" t="s">
        <v>750</v>
      </c>
      <c r="AL21" s="50"/>
      <c r="AM21" s="50"/>
      <c r="AN21" s="50"/>
      <c r="AO21" s="111" t="s">
        <v>751</v>
      </c>
      <c r="AP21" s="111"/>
      <c r="AQ21" s="111" t="s">
        <v>752</v>
      </c>
      <c r="AR21" s="3"/>
      <c r="AS21" s="31">
        <v>0</v>
      </c>
      <c r="AT21" s="31">
        <v>7</v>
      </c>
      <c r="AU21" s="3">
        <v>3</v>
      </c>
      <c r="AV21" s="123">
        <f>VLOOKUP(AT21,[1]武将养成相关!$H$24:$K$27,3,FALSE)*[1]武将养成相关!$D$4*VLOOKUP(AU21,[1]武将养成相关!$H$33:$M$36,5,FALSE)*6</f>
        <v>3600</v>
      </c>
      <c r="AW21" s="123">
        <f>VLOOKUP(AT21,[1]武将养成相关!$H$24:$K$27,3,FALSE)*[1]武将养成相关!$D$4*VLOOKUP(AU21,[1]武将养成相关!$H$33:$M$36,2,FALSE)</f>
        <v>475</v>
      </c>
      <c r="AX21" s="123">
        <v>0</v>
      </c>
      <c r="AY21" s="123">
        <f>VLOOKUP(AT21,[1]武将养成相关!$H$24:$K$27,3,FALSE)*[1]武将养成相关!$D$4*VLOOKUP(AU21,[1]武将养成相关!$H$33:$M$36,3,FALSE)*0.6</f>
        <v>210</v>
      </c>
      <c r="AZ21" s="123">
        <f>VLOOKUP(AT21,[1]武将养成相关!$H$24:$K$27,3,FALSE)*[1]武将养成相关!$D$4*VLOOKUP(AU21,[1]武将养成相关!$H$33:$M$36,4,FALSE)*0.6</f>
        <v>270</v>
      </c>
      <c r="BA21" s="123">
        <f>VLOOKUP(AT21,[1]武将养成相关!$H$24:$K$27,3,FALSE)*[1]武将养成相关!$D$9*VLOOKUP(AU21,[1]武将养成相关!$H$33:$M$36,6,FALSE)</f>
        <v>90</v>
      </c>
      <c r="BB21" s="123">
        <f t="shared" si="0"/>
        <v>36</v>
      </c>
      <c r="BC21" s="123">
        <f t="shared" si="1"/>
        <v>4.75</v>
      </c>
      <c r="BD21" s="123">
        <f t="shared" si="2"/>
        <v>2.1</v>
      </c>
      <c r="BE21" s="123">
        <f t="shared" si="3"/>
        <v>2.7</v>
      </c>
      <c r="BF21" s="3">
        <v>1500</v>
      </c>
      <c r="BG21" s="3">
        <v>0</v>
      </c>
      <c r="BH21" s="3">
        <v>0</v>
      </c>
      <c r="BI21" s="3">
        <v>0</v>
      </c>
      <c r="BJ21" s="3">
        <v>0</v>
      </c>
      <c r="BK21" s="3">
        <v>0</v>
      </c>
      <c r="BL21" s="3"/>
      <c r="BM21" s="3">
        <v>0</v>
      </c>
      <c r="BN21" s="3">
        <v>0</v>
      </c>
      <c r="BO21" s="3">
        <v>0</v>
      </c>
      <c r="BP21" s="3"/>
      <c r="BQ21" s="50" t="s">
        <v>599</v>
      </c>
      <c r="BR21" s="128">
        <v>3</v>
      </c>
      <c r="BS21" s="3">
        <v>1</v>
      </c>
      <c r="BT21" s="3"/>
      <c r="BU21" s="3">
        <v>2160</v>
      </c>
      <c r="BV21" s="3">
        <v>480</v>
      </c>
      <c r="BW21" s="3">
        <v>264</v>
      </c>
      <c r="BX21" s="3">
        <v>144</v>
      </c>
      <c r="BY21" s="3">
        <v>432</v>
      </c>
      <c r="BZ21" s="3">
        <v>96</v>
      </c>
      <c r="CA21" s="3">
        <v>52.8</v>
      </c>
      <c r="CB21" s="3">
        <v>38.4</v>
      </c>
      <c r="CC21" s="3"/>
      <c r="CD21" s="3" t="s">
        <v>753</v>
      </c>
      <c r="CE21" s="3">
        <v>11</v>
      </c>
      <c r="CF21" s="3"/>
      <c r="CG21" s="3"/>
      <c r="CH21" s="3"/>
      <c r="CI21" s="3"/>
      <c r="CJ21" s="3"/>
      <c r="CK21" s="3"/>
      <c r="CL21" s="3"/>
    </row>
    <row r="22" spans="1:90" s="1" customFormat="1">
      <c r="A22" s="5" t="s">
        <v>81</v>
      </c>
      <c r="B22" s="5">
        <v>300010</v>
      </c>
      <c r="C22" s="31">
        <v>7</v>
      </c>
      <c r="D22" s="5"/>
      <c r="E22" s="31">
        <v>10</v>
      </c>
      <c r="F22" s="35">
        <v>0</v>
      </c>
      <c r="G22" s="36" t="s">
        <v>586</v>
      </c>
      <c r="H22" s="42">
        <v>300010</v>
      </c>
      <c r="I22" s="5" t="s">
        <v>113</v>
      </c>
      <c r="J22" s="5">
        <v>300010</v>
      </c>
      <c r="K22" s="53">
        <v>960</v>
      </c>
      <c r="L22" s="5"/>
      <c r="M22" s="51" t="s">
        <v>116</v>
      </c>
      <c r="N22" s="51" t="s">
        <v>116</v>
      </c>
      <c r="O22" s="51" t="s">
        <v>114</v>
      </c>
      <c r="P22" s="54"/>
      <c r="Q22" s="54" t="s">
        <v>754</v>
      </c>
      <c r="R22" s="71" t="s">
        <v>755</v>
      </c>
      <c r="S22" s="75" t="s">
        <v>744</v>
      </c>
      <c r="T22" s="76" t="s">
        <v>756</v>
      </c>
      <c r="U22" s="5" t="s">
        <v>757</v>
      </c>
      <c r="V22" s="5"/>
      <c r="W22" s="5"/>
      <c r="X22" s="77" t="s">
        <v>758</v>
      </c>
      <c r="Y22" s="5"/>
      <c r="Z22" s="5"/>
      <c r="AA22" s="5"/>
      <c r="AB22" s="5"/>
      <c r="AC22" s="99"/>
      <c r="AD22" s="38">
        <v>2</v>
      </c>
      <c r="AE22" s="5">
        <v>4</v>
      </c>
      <c r="AF22" s="5"/>
      <c r="AG22" s="38"/>
      <c r="AH22" s="53" t="s">
        <v>759</v>
      </c>
      <c r="AI22" s="117" t="s">
        <v>760</v>
      </c>
      <c r="AJ22" s="53"/>
      <c r="AK22" s="117" t="s">
        <v>761</v>
      </c>
      <c r="AL22" s="53"/>
      <c r="AM22" s="53"/>
      <c r="AN22" s="53"/>
      <c r="AO22" s="117" t="s">
        <v>762</v>
      </c>
      <c r="AP22" s="117"/>
      <c r="AQ22" s="111" t="s">
        <v>763</v>
      </c>
      <c r="AR22" s="5"/>
      <c r="AS22" s="35">
        <v>0</v>
      </c>
      <c r="AT22" s="31">
        <v>7</v>
      </c>
      <c r="AU22" s="5">
        <v>4</v>
      </c>
      <c r="AV22" s="123">
        <f>VLOOKUP(AT22,[1]武将养成相关!$H$24:$K$27,3,FALSE)*[1]武将养成相关!$D$4*VLOOKUP(AU22,[1]武将养成相关!$H$33:$M$36,5,FALSE)*6</f>
        <v>2700</v>
      </c>
      <c r="AW22" s="123">
        <f>VLOOKUP(AT22,[1]武将养成相关!$H$24:$K$27,3,FALSE)*[1]武将养成相关!$D$4*VLOOKUP(AU22,[1]武将养成相关!$H$33:$M$36,2,FALSE)</f>
        <v>575</v>
      </c>
      <c r="AX22" s="123">
        <v>0</v>
      </c>
      <c r="AY22" s="123">
        <f>VLOOKUP(AT22,[1]武将养成相关!$H$24:$K$27,3,FALSE)*[1]武将养成相关!$D$4*VLOOKUP(AU22,[1]武将养成相关!$H$33:$M$36,3,FALSE)*0.6</f>
        <v>300</v>
      </c>
      <c r="AZ22" s="123">
        <f>VLOOKUP(AT22,[1]武将养成相关!$H$24:$K$27,3,FALSE)*[1]武将养成相关!$D$4*VLOOKUP(AU22,[1]武将养成相关!$H$33:$M$36,4,FALSE)*0.6</f>
        <v>240</v>
      </c>
      <c r="BA22" s="123">
        <f>VLOOKUP(AT22,[1]武将养成相关!$H$24:$K$27,3,FALSE)*[1]武将养成相关!$D$9*VLOOKUP(AU22,[1]武将养成相关!$H$33:$M$36,6,FALSE)</f>
        <v>90</v>
      </c>
      <c r="BB22" s="123">
        <f t="shared" si="0"/>
        <v>27</v>
      </c>
      <c r="BC22" s="123">
        <f t="shared" si="1"/>
        <v>5.75</v>
      </c>
      <c r="BD22" s="123">
        <f t="shared" si="2"/>
        <v>3</v>
      </c>
      <c r="BE22" s="123">
        <f t="shared" si="3"/>
        <v>2.4</v>
      </c>
      <c r="BF22" s="3">
        <v>1500</v>
      </c>
      <c r="BG22" s="5">
        <v>0</v>
      </c>
      <c r="BH22" s="5">
        <v>0</v>
      </c>
      <c r="BI22" s="5">
        <v>0</v>
      </c>
      <c r="BJ22" s="5">
        <v>0</v>
      </c>
      <c r="BK22" s="5">
        <v>0</v>
      </c>
      <c r="BL22" s="5"/>
      <c r="BM22" s="5">
        <v>0</v>
      </c>
      <c r="BN22" s="5">
        <v>0</v>
      </c>
      <c r="BO22" s="5">
        <v>0</v>
      </c>
      <c r="BP22" s="5"/>
      <c r="BQ22" s="53" t="s">
        <v>599</v>
      </c>
      <c r="BR22" s="129">
        <v>4</v>
      </c>
      <c r="BS22" s="3">
        <v>1</v>
      </c>
      <c r="BT22" s="5"/>
      <c r="BU22" s="5">
        <v>3456</v>
      </c>
      <c r="BV22" s="5">
        <v>456</v>
      </c>
      <c r="BW22" s="5">
        <v>201</v>
      </c>
      <c r="BX22" s="5">
        <v>162</v>
      </c>
      <c r="BY22" s="5">
        <v>691.2</v>
      </c>
      <c r="BZ22" s="5">
        <v>91.2</v>
      </c>
      <c r="CA22" s="5">
        <v>40.299999999999997</v>
      </c>
      <c r="CB22" s="5"/>
      <c r="CC22" s="5"/>
      <c r="CD22" s="3" t="s">
        <v>113</v>
      </c>
      <c r="CE22" s="5">
        <v>12</v>
      </c>
      <c r="CF22" s="5"/>
      <c r="CG22" s="5"/>
      <c r="CH22" s="5"/>
      <c r="CI22" s="5"/>
      <c r="CJ22" s="5"/>
      <c r="CK22" s="5"/>
      <c r="CL22" s="5"/>
    </row>
    <row r="23" spans="1:90" s="3" customFormat="1">
      <c r="A23" s="3" t="s">
        <v>81</v>
      </c>
      <c r="B23" s="3">
        <v>300300</v>
      </c>
      <c r="C23" s="31">
        <v>7</v>
      </c>
      <c r="E23" s="31">
        <v>10</v>
      </c>
      <c r="F23" s="31">
        <v>0</v>
      </c>
      <c r="G23" s="32" t="s">
        <v>586</v>
      </c>
      <c r="H23" s="33">
        <v>300300</v>
      </c>
      <c r="I23" s="3" t="s">
        <v>119</v>
      </c>
      <c r="J23" s="3">
        <v>300300</v>
      </c>
      <c r="K23" s="50">
        <v>960</v>
      </c>
      <c r="M23" s="51" t="s">
        <v>122</v>
      </c>
      <c r="N23" s="51" t="s">
        <v>122</v>
      </c>
      <c r="O23" s="51" t="s">
        <v>120</v>
      </c>
      <c r="P23" s="52"/>
      <c r="Q23" s="52" t="s">
        <v>713</v>
      </c>
      <c r="R23" s="71" t="s">
        <v>764</v>
      </c>
      <c r="S23" s="51" t="s">
        <v>602</v>
      </c>
      <c r="T23" s="72" t="s">
        <v>765</v>
      </c>
      <c r="U23" s="3" t="s">
        <v>766</v>
      </c>
      <c r="X23" s="73" t="s">
        <v>717</v>
      </c>
      <c r="AC23" s="98"/>
      <c r="AD23" s="38">
        <v>3</v>
      </c>
      <c r="AE23" s="3">
        <v>4</v>
      </c>
      <c r="AG23" s="38"/>
      <c r="AH23" s="50" t="s">
        <v>767</v>
      </c>
      <c r="AI23" s="111" t="s">
        <v>768</v>
      </c>
      <c r="AJ23" s="50"/>
      <c r="AK23" s="111" t="s">
        <v>769</v>
      </c>
      <c r="AL23" s="50"/>
      <c r="AM23" s="50"/>
      <c r="AN23" s="50"/>
      <c r="AO23" s="111" t="s">
        <v>770</v>
      </c>
      <c r="AP23" s="111"/>
      <c r="AQ23" s="111" t="s">
        <v>771</v>
      </c>
      <c r="AS23" s="31">
        <v>0</v>
      </c>
      <c r="AT23" s="31">
        <v>7</v>
      </c>
      <c r="AU23" s="3">
        <v>4</v>
      </c>
      <c r="AV23" s="123">
        <f>VLOOKUP(AT23,[1]武将养成相关!$H$24:$K$27,3,FALSE)*[1]武将养成相关!$D$4*VLOOKUP(AU23,[1]武将养成相关!$H$33:$M$36,5,FALSE)*6</f>
        <v>2700</v>
      </c>
      <c r="AW23" s="123">
        <f>VLOOKUP(AT23,[1]武将养成相关!$H$24:$K$27,3,FALSE)*[1]武将养成相关!$D$4*VLOOKUP(AU23,[1]武将养成相关!$H$33:$M$36,2,FALSE)</f>
        <v>575</v>
      </c>
      <c r="AX23" s="123">
        <v>0</v>
      </c>
      <c r="AY23" s="123">
        <f>VLOOKUP(AT23,[1]武将养成相关!$H$24:$K$27,3,FALSE)*[1]武将养成相关!$D$4*VLOOKUP(AU23,[1]武将养成相关!$H$33:$M$36,3,FALSE)*0.6</f>
        <v>300</v>
      </c>
      <c r="AZ23" s="123">
        <f>VLOOKUP(AT23,[1]武将养成相关!$H$24:$K$27,3,FALSE)*[1]武将养成相关!$D$4*VLOOKUP(AU23,[1]武将养成相关!$H$33:$M$36,4,FALSE)*0.6</f>
        <v>240</v>
      </c>
      <c r="BA23" s="123">
        <f>VLOOKUP(AT23,[1]武将养成相关!$H$24:$K$27,3,FALSE)*[1]武将养成相关!$D$9*VLOOKUP(AU23,[1]武将养成相关!$H$33:$M$36,6,FALSE)</f>
        <v>90</v>
      </c>
      <c r="BB23" s="123">
        <f t="shared" si="0"/>
        <v>27</v>
      </c>
      <c r="BC23" s="123">
        <f t="shared" si="1"/>
        <v>5.75</v>
      </c>
      <c r="BD23" s="123">
        <f t="shared" si="2"/>
        <v>3</v>
      </c>
      <c r="BE23" s="123">
        <f t="shared" si="3"/>
        <v>2.4</v>
      </c>
      <c r="BF23" s="3">
        <v>1500</v>
      </c>
      <c r="BG23" s="3">
        <v>0</v>
      </c>
      <c r="BH23" s="3">
        <v>0</v>
      </c>
      <c r="BI23" s="3">
        <v>0</v>
      </c>
      <c r="BJ23" s="3">
        <v>0</v>
      </c>
      <c r="BK23" s="3">
        <v>0</v>
      </c>
      <c r="BM23" s="3">
        <v>0</v>
      </c>
      <c r="BN23" s="3">
        <v>0</v>
      </c>
      <c r="BO23" s="3">
        <v>0</v>
      </c>
      <c r="BQ23" s="50" t="s">
        <v>599</v>
      </c>
      <c r="BR23" s="128">
        <v>1</v>
      </c>
      <c r="BS23" s="3">
        <v>1</v>
      </c>
      <c r="BU23" s="3">
        <v>3456</v>
      </c>
      <c r="BV23" s="3">
        <v>456</v>
      </c>
      <c r="BW23" s="3">
        <v>201</v>
      </c>
      <c r="BX23" s="3">
        <v>162</v>
      </c>
      <c r="BY23" s="3">
        <v>691.2</v>
      </c>
      <c r="BZ23" s="3">
        <v>91.2</v>
      </c>
      <c r="CA23" s="3">
        <v>40.299999999999997</v>
      </c>
      <c r="CD23" s="3" t="s">
        <v>119</v>
      </c>
      <c r="CE23" s="3">
        <v>12</v>
      </c>
    </row>
    <row r="24" spans="1:90" s="3" customFormat="1" ht="12" customHeight="1">
      <c r="A24" s="3" t="s">
        <v>81</v>
      </c>
      <c r="B24" s="3">
        <v>400010</v>
      </c>
      <c r="C24" s="31">
        <v>7</v>
      </c>
      <c r="E24" s="31">
        <v>10</v>
      </c>
      <c r="F24" s="31">
        <v>0</v>
      </c>
      <c r="G24" s="32" t="s">
        <v>586</v>
      </c>
      <c r="H24" s="33">
        <v>400010</v>
      </c>
      <c r="I24" s="3" t="s">
        <v>125</v>
      </c>
      <c r="J24" s="3">
        <v>400010</v>
      </c>
      <c r="K24" s="50">
        <v>960</v>
      </c>
      <c r="M24" s="51" t="s">
        <v>103</v>
      </c>
      <c r="N24" s="51" t="s">
        <v>103</v>
      </c>
      <c r="O24" s="51" t="s">
        <v>99</v>
      </c>
      <c r="P24" s="52"/>
      <c r="Q24" s="52" t="s">
        <v>772</v>
      </c>
      <c r="R24" s="71" t="s">
        <v>773</v>
      </c>
      <c r="S24" s="51" t="s">
        <v>774</v>
      </c>
      <c r="T24" s="72" t="s">
        <v>678</v>
      </c>
      <c r="U24" s="3" t="s">
        <v>775</v>
      </c>
      <c r="X24" s="73" t="s">
        <v>776</v>
      </c>
      <c r="AC24" s="98"/>
      <c r="AD24" s="38">
        <v>4</v>
      </c>
      <c r="AE24" s="3">
        <v>1</v>
      </c>
      <c r="AG24" s="38"/>
      <c r="AH24" s="50" t="s">
        <v>777</v>
      </c>
      <c r="AI24" s="111" t="s">
        <v>778</v>
      </c>
      <c r="AJ24" s="50"/>
      <c r="AK24" s="111" t="s">
        <v>779</v>
      </c>
      <c r="AL24" s="50"/>
      <c r="AM24" s="50"/>
      <c r="AN24" s="50"/>
      <c r="AO24" s="111" t="s">
        <v>780</v>
      </c>
      <c r="AP24" s="111"/>
      <c r="AQ24" s="111" t="s">
        <v>781</v>
      </c>
      <c r="AS24" s="31">
        <v>0</v>
      </c>
      <c r="AT24" s="31">
        <v>7</v>
      </c>
      <c r="AU24" s="3">
        <v>1</v>
      </c>
      <c r="AV24" s="123">
        <f>VLOOKUP(AT24,[1]武将养成相关!$H$24:$K$27,3,FALSE)*[1]武将养成相关!$D$4*VLOOKUP(AU24,[1]武将养成相关!$H$33:$M$36,5,FALSE)*6</f>
        <v>3900</v>
      </c>
      <c r="AW24" s="123">
        <f>VLOOKUP(AT24,[1]武将养成相关!$H$24:$K$27,3,FALSE)*[1]武将养成相关!$D$4*VLOOKUP(AU24,[1]武将养成相关!$H$33:$M$36,2,FALSE)</f>
        <v>400</v>
      </c>
      <c r="AX24" s="123">
        <v>0</v>
      </c>
      <c r="AY24" s="123">
        <f>VLOOKUP(AT24,[1]武将养成相关!$H$24:$K$27,3,FALSE)*[1]武将养成相关!$D$4*VLOOKUP(AU24,[1]武将养成相关!$H$33:$M$36,3,FALSE)*0.6</f>
        <v>420</v>
      </c>
      <c r="AZ24" s="123">
        <f>VLOOKUP(AT24,[1]武将养成相关!$H$24:$K$27,3,FALSE)*[1]武将养成相关!$D$4*VLOOKUP(AU24,[1]武将养成相关!$H$33:$M$36,4,FALSE)*0.6</f>
        <v>330</v>
      </c>
      <c r="BA24" s="123">
        <f>VLOOKUP(AT24,[1]武将养成相关!$H$24:$K$27,3,FALSE)*[1]武将养成相关!$D$9*VLOOKUP(AU24,[1]武将养成相关!$H$33:$M$36,6,FALSE)</f>
        <v>80</v>
      </c>
      <c r="BB24" s="123">
        <f t="shared" si="0"/>
        <v>39</v>
      </c>
      <c r="BC24" s="123">
        <f t="shared" si="1"/>
        <v>4</v>
      </c>
      <c r="BD24" s="123">
        <f t="shared" si="2"/>
        <v>4.2</v>
      </c>
      <c r="BE24" s="123">
        <f t="shared" si="3"/>
        <v>3.3000000000000003</v>
      </c>
      <c r="BF24" s="3">
        <v>1500</v>
      </c>
      <c r="BG24" s="3">
        <v>0</v>
      </c>
      <c r="BH24" s="3">
        <v>0</v>
      </c>
      <c r="BI24" s="3">
        <v>0</v>
      </c>
      <c r="BJ24" s="3">
        <v>0</v>
      </c>
      <c r="BK24" s="3">
        <v>0</v>
      </c>
      <c r="BM24" s="3">
        <v>0</v>
      </c>
      <c r="BN24" s="3">
        <v>0</v>
      </c>
      <c r="BO24" s="3">
        <v>0</v>
      </c>
      <c r="BQ24" s="50" t="s">
        <v>599</v>
      </c>
      <c r="BR24" s="128">
        <v>3</v>
      </c>
      <c r="BS24" s="3">
        <v>0</v>
      </c>
      <c r="BU24" s="3">
        <v>3744</v>
      </c>
      <c r="BV24" s="3">
        <v>384</v>
      </c>
      <c r="BW24" s="3">
        <v>403</v>
      </c>
      <c r="BX24" s="3">
        <v>144</v>
      </c>
      <c r="BY24" s="3">
        <v>748.8</v>
      </c>
      <c r="BZ24" s="3">
        <v>76.8</v>
      </c>
      <c r="CA24" s="3">
        <v>80.599999999999994</v>
      </c>
      <c r="CD24" s="3" t="s">
        <v>125</v>
      </c>
      <c r="CE24" s="3">
        <v>12</v>
      </c>
    </row>
    <row r="25" spans="1:90" s="3" customFormat="1">
      <c r="A25" s="5" t="s">
        <v>81</v>
      </c>
      <c r="B25" s="5">
        <v>690000</v>
      </c>
      <c r="C25" s="31">
        <v>7</v>
      </c>
      <c r="D25" s="35"/>
      <c r="E25" s="31">
        <v>10</v>
      </c>
      <c r="F25" s="35">
        <v>0</v>
      </c>
      <c r="G25" s="36" t="s">
        <v>586</v>
      </c>
      <c r="H25" s="37">
        <v>690000</v>
      </c>
      <c r="I25" s="5" t="s">
        <v>127</v>
      </c>
      <c r="J25" s="35">
        <v>690000</v>
      </c>
      <c r="K25" s="53">
        <v>960</v>
      </c>
      <c r="L25" s="5"/>
      <c r="M25" s="51" t="s">
        <v>94</v>
      </c>
      <c r="N25" s="51" t="s">
        <v>94</v>
      </c>
      <c r="O25" s="51" t="s">
        <v>93</v>
      </c>
      <c r="P25" s="54"/>
      <c r="Q25" s="54" t="s">
        <v>782</v>
      </c>
      <c r="R25" s="71" t="s">
        <v>783</v>
      </c>
      <c r="S25" s="75" t="s">
        <v>589</v>
      </c>
      <c r="T25" s="76" t="s">
        <v>784</v>
      </c>
      <c r="U25" s="5" t="s">
        <v>785</v>
      </c>
      <c r="V25" s="5"/>
      <c r="W25" s="5"/>
      <c r="X25" s="77" t="s">
        <v>786</v>
      </c>
      <c r="Y25" s="5"/>
      <c r="Z25" s="5"/>
      <c r="AA25" s="5"/>
      <c r="AB25" s="5"/>
      <c r="AC25" s="99" t="s">
        <v>747</v>
      </c>
      <c r="AD25" s="38">
        <v>2</v>
      </c>
      <c r="AE25" s="5">
        <v>1</v>
      </c>
      <c r="AF25" s="5"/>
      <c r="AG25" s="38"/>
      <c r="AH25" s="53" t="s">
        <v>787</v>
      </c>
      <c r="AI25" s="53" t="s">
        <v>788</v>
      </c>
      <c r="AJ25" s="53"/>
      <c r="AK25" s="53" t="s">
        <v>96</v>
      </c>
      <c r="AL25" s="53"/>
      <c r="AM25" s="53"/>
      <c r="AN25" s="53"/>
      <c r="AO25" s="53" t="s">
        <v>789</v>
      </c>
      <c r="AP25" s="117"/>
      <c r="AQ25" s="111" t="s">
        <v>790</v>
      </c>
      <c r="AR25" s="5"/>
      <c r="AS25" s="35">
        <v>0</v>
      </c>
      <c r="AT25" s="31">
        <v>7</v>
      </c>
      <c r="AU25" s="5">
        <v>1</v>
      </c>
      <c r="AV25" s="123">
        <f>VLOOKUP(AT25,[1]武将养成相关!$H$24:$K$27,3,FALSE)*[1]武将养成相关!$D$4*VLOOKUP(AU25,[1]武将养成相关!$H$33:$M$36,5,FALSE)*6</f>
        <v>3900</v>
      </c>
      <c r="AW25" s="123">
        <f>VLOOKUP(AT25,[1]武将养成相关!$H$24:$K$27,3,FALSE)*[1]武将养成相关!$D$4*VLOOKUP(AU25,[1]武将养成相关!$H$33:$M$36,2,FALSE)</f>
        <v>400</v>
      </c>
      <c r="AX25" s="123">
        <v>0</v>
      </c>
      <c r="AY25" s="123">
        <f>VLOOKUP(AT25,[1]武将养成相关!$H$24:$K$27,3,FALSE)*[1]武将养成相关!$D$4*VLOOKUP(AU25,[1]武将养成相关!$H$33:$M$36,3,FALSE)*0.6</f>
        <v>420</v>
      </c>
      <c r="AZ25" s="123">
        <f>VLOOKUP(AT25,[1]武将养成相关!$H$24:$K$27,3,FALSE)*[1]武将养成相关!$D$4*VLOOKUP(AU25,[1]武将养成相关!$H$33:$M$36,4,FALSE)*0.6</f>
        <v>330</v>
      </c>
      <c r="BA25" s="123">
        <f>VLOOKUP(AT25,[1]武将养成相关!$H$24:$K$27,3,FALSE)*[1]武将养成相关!$D$9*VLOOKUP(AU25,[1]武将养成相关!$H$33:$M$36,6,FALSE)</f>
        <v>80</v>
      </c>
      <c r="BB25" s="123">
        <f t="shared" si="0"/>
        <v>39</v>
      </c>
      <c r="BC25" s="123">
        <f t="shared" si="1"/>
        <v>4</v>
      </c>
      <c r="BD25" s="123">
        <f t="shared" si="2"/>
        <v>4.2</v>
      </c>
      <c r="BE25" s="123">
        <f t="shared" si="3"/>
        <v>3.3000000000000003</v>
      </c>
      <c r="BF25" s="3">
        <v>1500</v>
      </c>
      <c r="BG25" s="5">
        <v>0</v>
      </c>
      <c r="BH25" s="5">
        <v>0</v>
      </c>
      <c r="BI25" s="5">
        <v>0</v>
      </c>
      <c r="BJ25" s="5">
        <v>0</v>
      </c>
      <c r="BK25" s="5">
        <v>0</v>
      </c>
      <c r="BL25" s="5"/>
      <c r="BM25" s="5">
        <v>0</v>
      </c>
      <c r="BN25" s="5">
        <v>0</v>
      </c>
      <c r="BO25" s="5">
        <v>0</v>
      </c>
      <c r="BP25" s="5"/>
      <c r="BQ25" s="53" t="s">
        <v>599</v>
      </c>
      <c r="BR25" s="129">
        <v>1</v>
      </c>
      <c r="BS25" s="3">
        <v>0</v>
      </c>
      <c r="BT25" s="5"/>
      <c r="BU25" s="5">
        <v>3744</v>
      </c>
      <c r="BV25" s="5">
        <v>384</v>
      </c>
      <c r="BW25" s="5">
        <v>403</v>
      </c>
      <c r="BX25" s="5">
        <v>144</v>
      </c>
      <c r="BY25" s="5">
        <v>748.8</v>
      </c>
      <c r="BZ25" s="5">
        <v>76.8</v>
      </c>
      <c r="CA25" s="5">
        <v>80.599999999999994</v>
      </c>
      <c r="CB25" s="5">
        <v>63.36</v>
      </c>
      <c r="CC25" s="5"/>
      <c r="CD25" s="3" t="s">
        <v>127</v>
      </c>
      <c r="CE25" s="5">
        <v>12</v>
      </c>
      <c r="CF25" s="5"/>
      <c r="CG25" s="5"/>
      <c r="CH25" s="5"/>
      <c r="CI25" s="5"/>
      <c r="CJ25" s="5"/>
      <c r="CK25" s="5"/>
      <c r="CL25" s="5"/>
    </row>
    <row r="26" spans="1:90" s="3" customFormat="1">
      <c r="A26" s="5" t="s">
        <v>81</v>
      </c>
      <c r="B26" s="5">
        <v>699000</v>
      </c>
      <c r="C26" s="31">
        <v>7</v>
      </c>
      <c r="D26" s="35"/>
      <c r="E26" s="31">
        <v>10</v>
      </c>
      <c r="F26" s="35">
        <v>0</v>
      </c>
      <c r="G26" s="36" t="s">
        <v>586</v>
      </c>
      <c r="H26" s="37">
        <v>690000</v>
      </c>
      <c r="I26" s="5" t="s">
        <v>791</v>
      </c>
      <c r="J26" s="35">
        <v>690000</v>
      </c>
      <c r="K26" s="53">
        <v>960</v>
      </c>
      <c r="L26" s="5"/>
      <c r="M26" s="51" t="s">
        <v>94</v>
      </c>
      <c r="N26" s="51" t="s">
        <v>94</v>
      </c>
      <c r="O26" s="51" t="s">
        <v>93</v>
      </c>
      <c r="P26" s="54"/>
      <c r="Q26" s="54" t="s">
        <v>782</v>
      </c>
      <c r="R26" s="71" t="s">
        <v>792</v>
      </c>
      <c r="S26" s="75" t="s">
        <v>589</v>
      </c>
      <c r="T26" s="76" t="s">
        <v>784</v>
      </c>
      <c r="U26" s="3" t="s">
        <v>775</v>
      </c>
      <c r="V26" s="5"/>
      <c r="W26" s="5"/>
      <c r="X26" s="77" t="s">
        <v>786</v>
      </c>
      <c r="Y26" s="5"/>
      <c r="Z26" s="5"/>
      <c r="AA26" s="5"/>
      <c r="AB26" s="5"/>
      <c r="AC26" s="99" t="s">
        <v>747</v>
      </c>
      <c r="AD26" s="38">
        <v>2</v>
      </c>
      <c r="AE26" s="5">
        <v>1</v>
      </c>
      <c r="AF26" s="5"/>
      <c r="AG26" s="38"/>
      <c r="AH26" s="53" t="s">
        <v>787</v>
      </c>
      <c r="AI26" s="53" t="s">
        <v>793</v>
      </c>
      <c r="AJ26" s="53"/>
      <c r="AK26" s="53" t="s">
        <v>96</v>
      </c>
      <c r="AL26" s="53"/>
      <c r="AM26" s="53"/>
      <c r="AN26" s="53"/>
      <c r="AO26" s="53" t="s">
        <v>97</v>
      </c>
      <c r="AP26" s="117"/>
      <c r="AQ26" s="111" t="s">
        <v>794</v>
      </c>
      <c r="AR26" s="5"/>
      <c r="AS26" s="35">
        <v>0</v>
      </c>
      <c r="AT26" s="31">
        <v>7</v>
      </c>
      <c r="AU26" s="5">
        <v>1</v>
      </c>
      <c r="AV26" s="123">
        <f>VLOOKUP(AT26,[1]武将养成相关!$H$24:$K$27,3,FALSE)*[1]武将养成相关!$D$4*VLOOKUP(AU26,[1]武将养成相关!$H$33:$M$36,5,FALSE)*6</f>
        <v>3900</v>
      </c>
      <c r="AW26" s="123">
        <f>VLOOKUP(AT26,[1]武将养成相关!$H$24:$K$27,3,FALSE)*[1]武将养成相关!$D$4*VLOOKUP(AU26,[1]武将养成相关!$H$33:$M$36,2,FALSE)</f>
        <v>400</v>
      </c>
      <c r="AX26" s="123">
        <v>0</v>
      </c>
      <c r="AY26" s="123">
        <f>VLOOKUP(AT26,[1]武将养成相关!$H$24:$K$27,3,FALSE)*[1]武将养成相关!$D$4*VLOOKUP(AU26,[1]武将养成相关!$H$33:$M$36,3,FALSE)*0.6</f>
        <v>420</v>
      </c>
      <c r="AZ26" s="123">
        <f>VLOOKUP(AT26,[1]武将养成相关!$H$24:$K$27,3,FALSE)*[1]武将养成相关!$D$4*VLOOKUP(AU26,[1]武将养成相关!$H$33:$M$36,4,FALSE)*0.6</f>
        <v>330</v>
      </c>
      <c r="BA26" s="123">
        <f>VLOOKUP(AT26,[1]武将养成相关!$H$24:$K$27,3,FALSE)*[1]武将养成相关!$D$9*VLOOKUP(AU26,[1]武将养成相关!$H$33:$M$36,6,FALSE)</f>
        <v>80</v>
      </c>
      <c r="BB26" s="123">
        <f t="shared" si="0"/>
        <v>39</v>
      </c>
      <c r="BC26" s="123">
        <f t="shared" si="1"/>
        <v>4</v>
      </c>
      <c r="BD26" s="123">
        <f t="shared" si="2"/>
        <v>4.2</v>
      </c>
      <c r="BE26" s="123">
        <f t="shared" si="3"/>
        <v>3.3000000000000003</v>
      </c>
      <c r="BF26" s="3">
        <v>1500</v>
      </c>
      <c r="BG26" s="5">
        <v>0</v>
      </c>
      <c r="BH26" s="5">
        <v>0</v>
      </c>
      <c r="BI26" s="5">
        <v>0</v>
      </c>
      <c r="BJ26" s="5">
        <v>0</v>
      </c>
      <c r="BK26" s="5">
        <v>0</v>
      </c>
      <c r="BL26" s="5"/>
      <c r="BM26" s="5">
        <v>0</v>
      </c>
      <c r="BN26" s="5">
        <v>0</v>
      </c>
      <c r="BO26" s="5">
        <v>0</v>
      </c>
      <c r="BP26" s="5"/>
      <c r="BQ26" s="53" t="s">
        <v>599</v>
      </c>
      <c r="BR26" s="129">
        <v>1</v>
      </c>
      <c r="BS26" s="3">
        <v>0</v>
      </c>
      <c r="BT26" s="5"/>
      <c r="BU26" s="5">
        <v>3744</v>
      </c>
      <c r="BV26" s="5">
        <v>384</v>
      </c>
      <c r="BW26" s="5">
        <v>403</v>
      </c>
      <c r="BX26" s="5">
        <v>144</v>
      </c>
      <c r="BY26" s="5">
        <v>748.8</v>
      </c>
      <c r="BZ26" s="5">
        <v>76.8</v>
      </c>
      <c r="CA26" s="5">
        <v>80.599999999999994</v>
      </c>
      <c r="CB26" s="5">
        <v>63.36</v>
      </c>
      <c r="CC26" s="5"/>
      <c r="CD26" s="3" t="s">
        <v>791</v>
      </c>
      <c r="CE26" s="5">
        <v>12</v>
      </c>
      <c r="CF26" s="5"/>
      <c r="CG26" s="5"/>
      <c r="CH26" s="5"/>
      <c r="CI26" s="5"/>
      <c r="CJ26" s="5"/>
      <c r="CK26" s="5"/>
      <c r="CL26" s="5"/>
    </row>
    <row r="27" spans="1:90" s="1" customFormat="1" ht="13" customHeight="1">
      <c r="A27" s="5" t="s">
        <v>81</v>
      </c>
      <c r="B27" s="5">
        <v>700000</v>
      </c>
      <c r="C27" s="31">
        <v>7</v>
      </c>
      <c r="D27" s="35"/>
      <c r="E27" s="31">
        <v>10</v>
      </c>
      <c r="F27" s="35">
        <v>0</v>
      </c>
      <c r="G27" s="36" t="s">
        <v>586</v>
      </c>
      <c r="H27" s="37">
        <v>700000</v>
      </c>
      <c r="I27" s="5" t="s">
        <v>130</v>
      </c>
      <c r="J27" s="5">
        <v>700000</v>
      </c>
      <c r="K27" s="53">
        <v>960</v>
      </c>
      <c r="L27" s="5"/>
      <c r="M27" s="51" t="s">
        <v>795</v>
      </c>
      <c r="N27" s="51" t="s">
        <v>795</v>
      </c>
      <c r="O27" s="51" t="s">
        <v>131</v>
      </c>
      <c r="P27" s="54"/>
      <c r="Q27" s="54" t="s">
        <v>742</v>
      </c>
      <c r="R27" s="71" t="s">
        <v>796</v>
      </c>
      <c r="S27" s="75" t="s">
        <v>744</v>
      </c>
      <c r="T27" s="76" t="s">
        <v>797</v>
      </c>
      <c r="U27" s="5" t="s">
        <v>798</v>
      </c>
      <c r="V27" s="5"/>
      <c r="W27" s="81"/>
      <c r="X27" s="77" t="s">
        <v>746</v>
      </c>
      <c r="Y27" s="5"/>
      <c r="Z27" s="5"/>
      <c r="AA27" s="5"/>
      <c r="AB27" s="5"/>
      <c r="AC27" s="99" t="s">
        <v>747</v>
      </c>
      <c r="AD27" s="38">
        <v>1</v>
      </c>
      <c r="AE27" s="5">
        <v>1</v>
      </c>
      <c r="AF27" s="5"/>
      <c r="AG27" s="38"/>
      <c r="AH27" s="53" t="s">
        <v>799</v>
      </c>
      <c r="AI27" s="53" t="s">
        <v>800</v>
      </c>
      <c r="AJ27" s="53"/>
      <c r="AK27" s="53" t="s">
        <v>801</v>
      </c>
      <c r="AL27" s="53"/>
      <c r="AM27" s="53"/>
      <c r="AN27" s="53"/>
      <c r="AO27" s="117" t="s">
        <v>802</v>
      </c>
      <c r="AP27" s="117"/>
      <c r="AQ27" s="111" t="s">
        <v>803</v>
      </c>
      <c r="AR27" s="5"/>
      <c r="AS27" s="35">
        <v>0</v>
      </c>
      <c r="AT27" s="31">
        <v>7</v>
      </c>
      <c r="AU27" s="5">
        <v>1</v>
      </c>
      <c r="AV27" s="123">
        <f>VLOOKUP(AT27,[1]武将养成相关!$H$24:$K$27,3,FALSE)*[1]武将养成相关!$D$4*VLOOKUP(AU27,[1]武将养成相关!$H$33:$M$36,5,FALSE)*6</f>
        <v>3900</v>
      </c>
      <c r="AW27" s="123">
        <f>VLOOKUP(AT27,[1]武将养成相关!$H$24:$K$27,3,FALSE)*[1]武将养成相关!$D$4*VLOOKUP(AU27,[1]武将养成相关!$H$33:$M$36,2,FALSE)</f>
        <v>400</v>
      </c>
      <c r="AX27" s="123">
        <v>0</v>
      </c>
      <c r="AY27" s="123">
        <f>VLOOKUP(AT27,[1]武将养成相关!$H$24:$K$27,3,FALSE)*[1]武将养成相关!$D$4*VLOOKUP(AU27,[1]武将养成相关!$H$33:$M$36,3,FALSE)*0.6</f>
        <v>420</v>
      </c>
      <c r="AZ27" s="123">
        <f>VLOOKUP(AT27,[1]武将养成相关!$H$24:$K$27,3,FALSE)*[1]武将养成相关!$D$4*VLOOKUP(AU27,[1]武将养成相关!$H$33:$M$36,4,FALSE)*0.6</f>
        <v>330</v>
      </c>
      <c r="BA27" s="123">
        <f>VLOOKUP(AT27,[1]武将养成相关!$H$24:$K$27,3,FALSE)*[1]武将养成相关!$D$9*VLOOKUP(AU27,[1]武将养成相关!$H$33:$M$36,6,FALSE)</f>
        <v>80</v>
      </c>
      <c r="BB27" s="123">
        <f t="shared" si="0"/>
        <v>39</v>
      </c>
      <c r="BC27" s="123">
        <f t="shared" si="1"/>
        <v>4</v>
      </c>
      <c r="BD27" s="123">
        <f t="shared" si="2"/>
        <v>4.2</v>
      </c>
      <c r="BE27" s="123">
        <f t="shared" si="3"/>
        <v>3.3000000000000003</v>
      </c>
      <c r="BF27" s="3">
        <v>1500</v>
      </c>
      <c r="BG27" s="5">
        <v>0</v>
      </c>
      <c r="BH27" s="5">
        <v>0</v>
      </c>
      <c r="BI27" s="5">
        <v>0</v>
      </c>
      <c r="BJ27" s="5">
        <v>0</v>
      </c>
      <c r="BK27" s="5">
        <v>0</v>
      </c>
      <c r="BL27" s="5"/>
      <c r="BM27" s="5">
        <v>0</v>
      </c>
      <c r="BN27" s="5">
        <v>0</v>
      </c>
      <c r="BO27" s="5">
        <v>0</v>
      </c>
      <c r="BP27" s="5"/>
      <c r="BQ27" s="53" t="s">
        <v>599</v>
      </c>
      <c r="BR27" s="129">
        <v>3</v>
      </c>
      <c r="BS27" s="3">
        <v>0</v>
      </c>
      <c r="BT27" s="5"/>
      <c r="BU27" s="5">
        <v>2592</v>
      </c>
      <c r="BV27" s="5">
        <v>576</v>
      </c>
      <c r="BW27" s="5">
        <v>172</v>
      </c>
      <c r="BX27" s="5">
        <v>198</v>
      </c>
      <c r="BY27" s="5">
        <v>518.4</v>
      </c>
      <c r="BZ27" s="5">
        <v>115.2</v>
      </c>
      <c r="CA27" s="5">
        <v>34.5</v>
      </c>
      <c r="CB27" s="5">
        <v>46.08</v>
      </c>
      <c r="CC27" s="5"/>
      <c r="CD27" s="3" t="s">
        <v>130</v>
      </c>
      <c r="CE27" s="5">
        <v>12</v>
      </c>
      <c r="CF27" s="5"/>
      <c r="CG27" s="5"/>
      <c r="CH27" s="5"/>
      <c r="CI27" s="5"/>
      <c r="CJ27" s="5"/>
      <c r="CK27" s="5"/>
      <c r="CL27" s="5"/>
    </row>
    <row r="28" spans="1:90" s="3" customFormat="1">
      <c r="A28" s="5" t="s">
        <v>81</v>
      </c>
      <c r="B28" s="5">
        <v>710000</v>
      </c>
      <c r="C28" s="31">
        <v>7</v>
      </c>
      <c r="D28" s="35"/>
      <c r="E28" s="31">
        <v>10</v>
      </c>
      <c r="F28" s="35">
        <v>0</v>
      </c>
      <c r="G28" s="36" t="s">
        <v>586</v>
      </c>
      <c r="H28" s="37">
        <v>710000</v>
      </c>
      <c r="I28" s="5" t="s">
        <v>106</v>
      </c>
      <c r="J28" s="5">
        <v>710000</v>
      </c>
      <c r="K28" s="53">
        <v>960</v>
      </c>
      <c r="L28" s="5"/>
      <c r="M28" s="51" t="s">
        <v>110</v>
      </c>
      <c r="N28" s="51" t="s">
        <v>110</v>
      </c>
      <c r="O28" s="51" t="s">
        <v>107</v>
      </c>
      <c r="P28" s="54"/>
      <c r="Q28" s="54" t="s">
        <v>742</v>
      </c>
      <c r="R28" s="71" t="s">
        <v>804</v>
      </c>
      <c r="S28" s="75" t="s">
        <v>744</v>
      </c>
      <c r="T28" s="76" t="s">
        <v>687</v>
      </c>
      <c r="U28" s="5" t="s">
        <v>805</v>
      </c>
      <c r="V28" s="5"/>
      <c r="W28" s="81"/>
      <c r="X28" s="77" t="s">
        <v>746</v>
      </c>
      <c r="Y28" s="5"/>
      <c r="Z28" s="5"/>
      <c r="AA28" s="5"/>
      <c r="AB28" s="5"/>
      <c r="AC28" s="99" t="s">
        <v>747</v>
      </c>
      <c r="AD28" s="38">
        <v>1</v>
      </c>
      <c r="AE28" s="5">
        <v>4</v>
      </c>
      <c r="AF28" s="5"/>
      <c r="AG28" s="5"/>
      <c r="AH28" s="53" t="s">
        <v>806</v>
      </c>
      <c r="AI28" s="53" t="s">
        <v>807</v>
      </c>
      <c r="AJ28" s="53"/>
      <c r="AK28" s="53" t="s">
        <v>808</v>
      </c>
      <c r="AL28" s="53"/>
      <c r="AM28" s="53"/>
      <c r="AN28" s="53"/>
      <c r="AO28" s="117" t="s">
        <v>809</v>
      </c>
      <c r="AP28" s="117"/>
      <c r="AQ28" s="111" t="s">
        <v>810</v>
      </c>
      <c r="AR28" s="5"/>
      <c r="AS28" s="35">
        <v>0</v>
      </c>
      <c r="AT28" s="31">
        <v>7</v>
      </c>
      <c r="AU28" s="5">
        <v>4</v>
      </c>
      <c r="AV28" s="123">
        <f>VLOOKUP(AT28,[1]武将养成相关!$H$24:$K$27,3,FALSE)*[1]武将养成相关!$D$4*VLOOKUP(AU28,[1]武将养成相关!$H$33:$M$36,5,FALSE)*6</f>
        <v>2700</v>
      </c>
      <c r="AW28" s="123">
        <f>VLOOKUP(AT28,[1]武将养成相关!$H$24:$K$27,3,FALSE)*[1]武将养成相关!$D$4*VLOOKUP(AU28,[1]武将养成相关!$H$33:$M$36,2,FALSE)</f>
        <v>575</v>
      </c>
      <c r="AX28" s="123">
        <v>0</v>
      </c>
      <c r="AY28" s="123">
        <f>VLOOKUP(AT28,[1]武将养成相关!$H$24:$K$27,3,FALSE)*[1]武将养成相关!$D$4*VLOOKUP(AU28,[1]武将养成相关!$H$33:$M$36,3,FALSE)*0.6</f>
        <v>300</v>
      </c>
      <c r="AZ28" s="123">
        <f>VLOOKUP(AT28,[1]武将养成相关!$H$24:$K$27,3,FALSE)*[1]武将养成相关!$D$4*VLOOKUP(AU28,[1]武将养成相关!$H$33:$M$36,4,FALSE)*0.6</f>
        <v>240</v>
      </c>
      <c r="BA28" s="123">
        <f>VLOOKUP(AT28,[1]武将养成相关!$H$24:$K$27,3,FALSE)*[1]武将养成相关!$D$9*VLOOKUP(AU28,[1]武将养成相关!$H$33:$M$36,6,FALSE)</f>
        <v>90</v>
      </c>
      <c r="BB28" s="123">
        <f t="shared" si="0"/>
        <v>27</v>
      </c>
      <c r="BC28" s="123">
        <f t="shared" si="1"/>
        <v>5.75</v>
      </c>
      <c r="BD28" s="123">
        <f t="shared" si="2"/>
        <v>3</v>
      </c>
      <c r="BE28" s="123">
        <f t="shared" si="3"/>
        <v>2.4</v>
      </c>
      <c r="BF28" s="3">
        <v>1500</v>
      </c>
      <c r="BG28" s="5">
        <v>0</v>
      </c>
      <c r="BH28" s="5">
        <v>0</v>
      </c>
      <c r="BI28" s="5">
        <v>0</v>
      </c>
      <c r="BJ28" s="5">
        <v>0</v>
      </c>
      <c r="BK28" s="5">
        <v>0</v>
      </c>
      <c r="BL28" s="5"/>
      <c r="BM28" s="5">
        <v>0</v>
      </c>
      <c r="BN28" s="5">
        <v>0</v>
      </c>
      <c r="BO28" s="5">
        <v>0</v>
      </c>
      <c r="BP28" s="5"/>
      <c r="BQ28" s="53" t="s">
        <v>599</v>
      </c>
      <c r="BR28" s="129">
        <v>3</v>
      </c>
      <c r="BS28" s="3">
        <v>1</v>
      </c>
      <c r="BT28" s="5"/>
      <c r="BU28" s="123">
        <v>4320</v>
      </c>
      <c r="BV28" s="123">
        <v>570</v>
      </c>
      <c r="BW28" s="123">
        <v>0</v>
      </c>
      <c r="BX28" s="123">
        <v>252</v>
      </c>
      <c r="BY28" s="123">
        <v>324</v>
      </c>
      <c r="BZ28" s="123">
        <v>180</v>
      </c>
      <c r="CA28" s="123">
        <v>864</v>
      </c>
      <c r="CB28" s="123">
        <v>114</v>
      </c>
      <c r="CC28" s="123">
        <v>50.4</v>
      </c>
      <c r="CD28" s="123">
        <v>64.8</v>
      </c>
      <c r="CE28" s="5">
        <v>12</v>
      </c>
      <c r="CF28" s="5"/>
      <c r="CG28" s="5"/>
      <c r="CH28" s="5"/>
      <c r="CI28" s="5"/>
      <c r="CJ28" s="5"/>
      <c r="CK28" s="5"/>
      <c r="CL28" s="5"/>
    </row>
    <row r="29" spans="1:90" s="3" customFormat="1">
      <c r="A29" s="5" t="s">
        <v>81</v>
      </c>
      <c r="B29" s="5">
        <v>720000</v>
      </c>
      <c r="C29" s="31">
        <v>7</v>
      </c>
      <c r="D29" s="35"/>
      <c r="E29" s="31">
        <v>10</v>
      </c>
      <c r="F29" s="35">
        <v>0</v>
      </c>
      <c r="G29" s="36" t="s">
        <v>586</v>
      </c>
      <c r="H29" s="37">
        <v>720000</v>
      </c>
      <c r="I29" s="5" t="s">
        <v>811</v>
      </c>
      <c r="J29" s="5">
        <v>720000</v>
      </c>
      <c r="K29" s="53">
        <v>960</v>
      </c>
      <c r="L29" s="5"/>
      <c r="M29" s="51" t="s">
        <v>812</v>
      </c>
      <c r="N29" s="51" t="s">
        <v>812</v>
      </c>
      <c r="O29" s="51" t="s">
        <v>813</v>
      </c>
      <c r="P29" s="54"/>
      <c r="Q29" s="54" t="s">
        <v>742</v>
      </c>
      <c r="R29" s="71" t="s">
        <v>814</v>
      </c>
      <c r="S29" s="75" t="s">
        <v>744</v>
      </c>
      <c r="T29" s="76" t="s">
        <v>815</v>
      </c>
      <c r="U29" s="5" t="s">
        <v>816</v>
      </c>
      <c r="V29" s="5"/>
      <c r="W29" s="81"/>
      <c r="X29" s="77" t="s">
        <v>746</v>
      </c>
      <c r="Y29" s="5"/>
      <c r="Z29" s="5"/>
      <c r="AA29" s="5"/>
      <c r="AB29" s="5"/>
      <c r="AC29" s="99" t="s">
        <v>747</v>
      </c>
      <c r="AD29" s="38">
        <v>4</v>
      </c>
      <c r="AE29" s="5">
        <v>3</v>
      </c>
      <c r="AF29" s="5"/>
      <c r="AG29" s="5"/>
      <c r="AH29" s="53" t="s">
        <v>817</v>
      </c>
      <c r="AI29" s="53" t="s">
        <v>818</v>
      </c>
      <c r="AJ29" s="53"/>
      <c r="AK29" s="53" t="s">
        <v>819</v>
      </c>
      <c r="AL29" s="53"/>
      <c r="AM29" s="53"/>
      <c r="AN29" s="53"/>
      <c r="AO29" s="117" t="s">
        <v>820</v>
      </c>
      <c r="AP29" s="117"/>
      <c r="AQ29" s="111" t="s">
        <v>821</v>
      </c>
      <c r="AR29" s="5"/>
      <c r="AS29" s="35">
        <v>0</v>
      </c>
      <c r="AT29" s="31">
        <v>7</v>
      </c>
      <c r="AU29" s="5">
        <v>3</v>
      </c>
      <c r="AV29" s="123">
        <f>VLOOKUP(AT29,[1]武将养成相关!$H$24:$K$27,3,FALSE)*[1]武将养成相关!$D$4*VLOOKUP(AU29,[1]武将养成相关!$H$33:$M$36,5,FALSE)*6</f>
        <v>3600</v>
      </c>
      <c r="AW29" s="123">
        <f>VLOOKUP(AT29,[1]武将养成相关!$H$24:$K$27,3,FALSE)*[1]武将养成相关!$D$4*VLOOKUP(AU29,[1]武将养成相关!$H$33:$M$36,2,FALSE)</f>
        <v>475</v>
      </c>
      <c r="AX29" s="123">
        <v>0</v>
      </c>
      <c r="AY29" s="123">
        <f>VLOOKUP(AT29,[1]武将养成相关!$H$24:$K$27,3,FALSE)*[1]武将养成相关!$D$4*VLOOKUP(AU29,[1]武将养成相关!$H$33:$M$36,3,FALSE)*0.6</f>
        <v>210</v>
      </c>
      <c r="AZ29" s="123">
        <f>VLOOKUP(AT29,[1]武将养成相关!$H$24:$K$27,3,FALSE)*[1]武将养成相关!$D$4*VLOOKUP(AU29,[1]武将养成相关!$H$33:$M$36,4,FALSE)*0.6</f>
        <v>270</v>
      </c>
      <c r="BA29" s="123">
        <f>VLOOKUP(AT29,[1]武将养成相关!$H$24:$K$27,3,FALSE)*[1]武将养成相关!$D$9*VLOOKUP(AU29,[1]武将养成相关!$H$33:$M$36,6,FALSE)</f>
        <v>90</v>
      </c>
      <c r="BB29" s="123">
        <f t="shared" si="0"/>
        <v>36</v>
      </c>
      <c r="BC29" s="123">
        <f t="shared" si="1"/>
        <v>4.75</v>
      </c>
      <c r="BD29" s="123">
        <f t="shared" si="2"/>
        <v>2.1</v>
      </c>
      <c r="BE29" s="123">
        <f t="shared" si="3"/>
        <v>2.7</v>
      </c>
      <c r="BF29" s="3">
        <v>1500</v>
      </c>
      <c r="BG29" s="5">
        <v>0</v>
      </c>
      <c r="BH29" s="5">
        <v>0</v>
      </c>
      <c r="BI29" s="5">
        <v>0</v>
      </c>
      <c r="BJ29" s="5">
        <v>0</v>
      </c>
      <c r="BK29" s="5">
        <v>0</v>
      </c>
      <c r="BL29" s="5"/>
      <c r="BM29" s="5">
        <v>0</v>
      </c>
      <c r="BN29" s="5">
        <v>0</v>
      </c>
      <c r="BO29" s="5">
        <v>0</v>
      </c>
      <c r="BP29" s="5"/>
      <c r="BQ29" s="53" t="s">
        <v>599</v>
      </c>
      <c r="BR29" s="129">
        <v>3</v>
      </c>
      <c r="BS29" s="3">
        <v>1</v>
      </c>
      <c r="BT29" s="5"/>
      <c r="BU29" s="123">
        <v>4320</v>
      </c>
      <c r="BV29" s="123">
        <v>570</v>
      </c>
      <c r="BW29" s="123">
        <v>0</v>
      </c>
      <c r="BX29" s="123">
        <v>252</v>
      </c>
      <c r="BY29" s="123">
        <v>324</v>
      </c>
      <c r="BZ29" s="123">
        <v>180</v>
      </c>
      <c r="CA29" s="123">
        <v>864</v>
      </c>
      <c r="CB29" s="123">
        <v>114</v>
      </c>
      <c r="CC29" s="123">
        <v>50.4</v>
      </c>
      <c r="CD29" s="123">
        <v>64.8</v>
      </c>
      <c r="CE29" s="5">
        <v>12</v>
      </c>
      <c r="CF29" s="5"/>
      <c r="CG29" s="5"/>
      <c r="CH29" s="5"/>
      <c r="CI29" s="5"/>
      <c r="CJ29" s="5"/>
      <c r="CK29" s="5"/>
      <c r="CL29" s="5"/>
    </row>
    <row r="30" spans="1:90" s="3" customFormat="1">
      <c r="A30" s="3" t="s">
        <v>81</v>
      </c>
      <c r="B30" s="3">
        <v>100040</v>
      </c>
      <c r="C30" s="31">
        <v>6</v>
      </c>
      <c r="D30" s="31"/>
      <c r="E30" s="31">
        <v>6</v>
      </c>
      <c r="F30" s="31">
        <v>0</v>
      </c>
      <c r="G30" s="32" t="s">
        <v>822</v>
      </c>
      <c r="H30" s="34">
        <v>100040</v>
      </c>
      <c r="I30" s="3" t="s">
        <v>308</v>
      </c>
      <c r="J30" s="3">
        <v>100040</v>
      </c>
      <c r="K30" s="50">
        <v>960</v>
      </c>
      <c r="M30" s="51" t="s">
        <v>311</v>
      </c>
      <c r="N30" s="51" t="s">
        <v>311</v>
      </c>
      <c r="O30" s="51" t="s">
        <v>309</v>
      </c>
      <c r="P30" s="52"/>
      <c r="Q30" s="52" t="s">
        <v>823</v>
      </c>
      <c r="R30" s="71" t="s">
        <v>824</v>
      </c>
      <c r="S30" s="51" t="s">
        <v>589</v>
      </c>
      <c r="T30" s="72" t="s">
        <v>825</v>
      </c>
      <c r="U30" s="3" t="s">
        <v>662</v>
      </c>
      <c r="W30" s="74"/>
      <c r="X30" s="73"/>
      <c r="Y30" s="3" t="s">
        <v>826</v>
      </c>
      <c r="Z30" s="3" t="s">
        <v>827</v>
      </c>
      <c r="AC30" s="98" t="s">
        <v>828</v>
      </c>
      <c r="AD30" s="38">
        <v>4</v>
      </c>
      <c r="AE30" s="3">
        <v>4</v>
      </c>
      <c r="AH30" s="111" t="s">
        <v>829</v>
      </c>
      <c r="AI30" s="111" t="s">
        <v>830</v>
      </c>
      <c r="AJ30" s="50"/>
      <c r="AK30" s="118" t="s">
        <v>831</v>
      </c>
      <c r="AL30" s="50"/>
      <c r="AM30" s="50"/>
      <c r="AN30" s="50"/>
      <c r="AO30" s="111" t="s">
        <v>832</v>
      </c>
      <c r="AP30" s="111"/>
      <c r="AQ30" s="111" t="s">
        <v>833</v>
      </c>
      <c r="AS30" s="31">
        <v>0</v>
      </c>
      <c r="AT30" s="31">
        <v>6</v>
      </c>
      <c r="AU30" s="3">
        <v>4</v>
      </c>
      <c r="AV30" s="123">
        <f>VLOOKUP(AT30,[1]武将养成相关!$H$24:$K$27,3,FALSE)*[1]武将养成相关!$D$4*VLOOKUP(AU30,[1]武将养成相关!$H$33:$M$36,5,FALSE)*6</f>
        <v>1890</v>
      </c>
      <c r="AW30" s="123">
        <f>VLOOKUP(AT30,[1]武将养成相关!$H$24:$K$27,3,FALSE)*[1]武将养成相关!$D$4*VLOOKUP(AU30,[1]武将养成相关!$H$33:$M$36,2,FALSE)</f>
        <v>402.49999999999994</v>
      </c>
      <c r="AX30" s="123">
        <v>0</v>
      </c>
      <c r="AY30" s="123">
        <f>VLOOKUP(AT30,[1]武将养成相关!$H$24:$K$27,3,FALSE)*[1]武将养成相关!$D$4*VLOOKUP(AU30,[1]武将养成相关!$H$33:$M$36,3,FALSE)*0.6</f>
        <v>210</v>
      </c>
      <c r="AZ30" s="123">
        <f>VLOOKUP(AT30,[1]武将养成相关!$H$24:$K$27,3,FALSE)*[1]武将养成相关!$D$4*VLOOKUP(AU30,[1]武将养成相关!$H$33:$M$36,4,FALSE)*0.6</f>
        <v>168</v>
      </c>
      <c r="BA30" s="123">
        <f>VLOOKUP(AT30,[1]武将养成相关!$H$24:$K$27,3,FALSE)*[1]武将养成相关!$D$9*VLOOKUP(AU30,[1]武将养成相关!$H$33:$M$36,6,FALSE)</f>
        <v>63</v>
      </c>
      <c r="BB30" s="123">
        <f t="shared" si="0"/>
        <v>18.900000000000002</v>
      </c>
      <c r="BC30" s="123">
        <f t="shared" si="1"/>
        <v>4.0249999999999995</v>
      </c>
      <c r="BD30" s="123">
        <f t="shared" si="2"/>
        <v>2.1</v>
      </c>
      <c r="BE30" s="123">
        <f t="shared" si="3"/>
        <v>1.68</v>
      </c>
      <c r="BF30" s="3">
        <v>1500</v>
      </c>
      <c r="BG30" s="3">
        <v>0</v>
      </c>
      <c r="BH30" s="3">
        <v>0</v>
      </c>
      <c r="BI30" s="3">
        <v>0</v>
      </c>
      <c r="BJ30" s="3">
        <v>0</v>
      </c>
      <c r="BK30" s="3">
        <v>0</v>
      </c>
      <c r="BM30" s="3">
        <v>0</v>
      </c>
      <c r="BN30" s="3">
        <v>0</v>
      </c>
      <c r="BO30" s="3">
        <v>0</v>
      </c>
      <c r="BQ30" s="50" t="s">
        <v>599</v>
      </c>
      <c r="BR30" s="128">
        <v>1</v>
      </c>
      <c r="BS30" s="3">
        <v>1</v>
      </c>
      <c r="CB30" s="3">
        <v>1</v>
      </c>
      <c r="CC30" s="3" t="s">
        <v>834</v>
      </c>
      <c r="CD30" s="3" t="s">
        <v>308</v>
      </c>
      <c r="CE30" s="3">
        <v>6</v>
      </c>
    </row>
    <row r="31" spans="1:90" s="3" customFormat="1" ht="12" customHeight="1">
      <c r="A31" s="3" t="s">
        <v>81</v>
      </c>
      <c r="B31" s="3">
        <v>100100</v>
      </c>
      <c r="C31" s="31">
        <v>6</v>
      </c>
      <c r="D31" s="31"/>
      <c r="E31" s="31">
        <v>6</v>
      </c>
      <c r="F31" s="31">
        <v>0</v>
      </c>
      <c r="G31" s="32" t="s">
        <v>835</v>
      </c>
      <c r="H31" s="34">
        <v>100100</v>
      </c>
      <c r="I31" s="3" t="s">
        <v>313</v>
      </c>
      <c r="J31" s="3">
        <v>100100</v>
      </c>
      <c r="K31" s="50">
        <v>960</v>
      </c>
      <c r="M31" s="51" t="s">
        <v>317</v>
      </c>
      <c r="N31" s="51" t="s">
        <v>317</v>
      </c>
      <c r="O31" s="51" t="s">
        <v>314</v>
      </c>
      <c r="P31" s="52"/>
      <c r="Q31" s="52" t="s">
        <v>836</v>
      </c>
      <c r="R31" s="71" t="s">
        <v>837</v>
      </c>
      <c r="S31" s="51" t="s">
        <v>589</v>
      </c>
      <c r="T31" s="72" t="s">
        <v>838</v>
      </c>
      <c r="U31" s="3" t="s">
        <v>839</v>
      </c>
      <c r="W31" s="74"/>
      <c r="X31" s="73" t="s">
        <v>840</v>
      </c>
      <c r="AC31" s="98" t="s">
        <v>841</v>
      </c>
      <c r="AD31" s="38">
        <v>4</v>
      </c>
      <c r="AE31" s="3">
        <v>2</v>
      </c>
      <c r="AH31" s="50" t="s">
        <v>842</v>
      </c>
      <c r="AI31" s="50" t="s">
        <v>843</v>
      </c>
      <c r="AJ31" s="50"/>
      <c r="AK31" s="50" t="s">
        <v>472</v>
      </c>
      <c r="AL31" s="50"/>
      <c r="AM31" s="50"/>
      <c r="AN31" s="50"/>
      <c r="AO31" s="50" t="s">
        <v>844</v>
      </c>
      <c r="AP31" s="111"/>
      <c r="AQ31" s="111" t="s">
        <v>845</v>
      </c>
      <c r="AS31" s="31">
        <v>0</v>
      </c>
      <c r="AT31" s="31">
        <v>6</v>
      </c>
      <c r="AU31" s="3">
        <v>2</v>
      </c>
      <c r="AV31" s="123">
        <f>VLOOKUP(AT31,[1]武将养成相关!$H$24:$K$27,3,FALSE)*[1]武将养成相关!$D$4*VLOOKUP(AU31,[1]武将养成相关!$H$33:$M$36,5,FALSE)*6</f>
        <v>1680</v>
      </c>
      <c r="AW31" s="123">
        <f>VLOOKUP(AT31,[1]武将养成相关!$H$24:$K$27,3,FALSE)*[1]武将养成相关!$D$4*VLOOKUP(AU31,[1]武将养成相关!$H$33:$M$36,2,FALSE)</f>
        <v>420</v>
      </c>
      <c r="AX31" s="123">
        <v>0</v>
      </c>
      <c r="AY31" s="123">
        <f>VLOOKUP(AT31,[1]武将养成相关!$H$24:$K$27,3,FALSE)*[1]武将养成相关!$D$4*VLOOKUP(AU31,[1]武将养成相关!$H$33:$M$36,3,FALSE)*0.6</f>
        <v>157.5</v>
      </c>
      <c r="AZ31" s="123">
        <f>VLOOKUP(AT31,[1]武将养成相关!$H$24:$K$27,3,FALSE)*[1]武将养成相关!$D$4*VLOOKUP(AU31,[1]武将养成相关!$H$33:$M$36,4,FALSE)*0.6</f>
        <v>189</v>
      </c>
      <c r="BA31" s="123">
        <f>VLOOKUP(AT31,[1]武将养成相关!$H$24:$K$27,3,FALSE)*[1]武将养成相关!$D$9*VLOOKUP(AU31,[1]武将养成相关!$H$33:$M$36,6,FALSE)</f>
        <v>77</v>
      </c>
      <c r="BB31" s="123">
        <f t="shared" si="0"/>
        <v>16.8</v>
      </c>
      <c r="BC31" s="123">
        <f t="shared" si="1"/>
        <v>4.2</v>
      </c>
      <c r="BD31" s="123">
        <f t="shared" si="2"/>
        <v>1.575</v>
      </c>
      <c r="BE31" s="123">
        <f t="shared" si="3"/>
        <v>1.8900000000000001</v>
      </c>
      <c r="BF31" s="3">
        <v>1500</v>
      </c>
      <c r="BG31" s="3">
        <v>0</v>
      </c>
      <c r="BH31" s="3">
        <v>0</v>
      </c>
      <c r="BI31" s="3">
        <v>0</v>
      </c>
      <c r="BJ31" s="3">
        <v>0</v>
      </c>
      <c r="BK31" s="3">
        <v>0</v>
      </c>
      <c r="BM31" s="3">
        <v>0</v>
      </c>
      <c r="BN31" s="3">
        <v>0</v>
      </c>
      <c r="BO31" s="3">
        <v>0</v>
      </c>
      <c r="BQ31" s="50" t="s">
        <v>599</v>
      </c>
      <c r="BR31" s="128">
        <v>4</v>
      </c>
      <c r="BS31" s="3">
        <v>0</v>
      </c>
      <c r="CD31" s="3" t="s">
        <v>313</v>
      </c>
      <c r="CE31" s="3">
        <v>6</v>
      </c>
    </row>
    <row r="32" spans="1:90" s="6" customFormat="1">
      <c r="A32" s="3" t="s">
        <v>81</v>
      </c>
      <c r="B32" s="3">
        <v>200120</v>
      </c>
      <c r="C32" s="31">
        <v>6</v>
      </c>
      <c r="D32" s="31"/>
      <c r="E32" s="31">
        <v>6</v>
      </c>
      <c r="F32" s="31">
        <v>0</v>
      </c>
      <c r="G32" s="32" t="s">
        <v>835</v>
      </c>
      <c r="H32" s="34">
        <v>200120</v>
      </c>
      <c r="I32" s="3" t="s">
        <v>334</v>
      </c>
      <c r="J32" s="3">
        <v>200120</v>
      </c>
      <c r="K32" s="50">
        <v>960</v>
      </c>
      <c r="L32" s="3"/>
      <c r="M32" s="51" t="s">
        <v>338</v>
      </c>
      <c r="N32" s="51" t="s">
        <v>338</v>
      </c>
      <c r="O32" s="51" t="s">
        <v>335</v>
      </c>
      <c r="P32" s="52"/>
      <c r="Q32" s="52" t="s">
        <v>846</v>
      </c>
      <c r="R32" s="71" t="s">
        <v>847</v>
      </c>
      <c r="S32" s="51" t="s">
        <v>602</v>
      </c>
      <c r="T32" s="72" t="s">
        <v>653</v>
      </c>
      <c r="U32" s="3" t="s">
        <v>662</v>
      </c>
      <c r="V32" s="3"/>
      <c r="W32" s="50"/>
      <c r="X32" s="73" t="s">
        <v>848</v>
      </c>
      <c r="Y32" s="3"/>
      <c r="Z32" s="3"/>
      <c r="AA32" s="3"/>
      <c r="AB32" s="3"/>
      <c r="AC32" s="98"/>
      <c r="AD32" s="38">
        <v>2</v>
      </c>
      <c r="AE32" s="3">
        <v>4</v>
      </c>
      <c r="AF32" s="3"/>
      <c r="AG32" s="3"/>
      <c r="AH32" s="50" t="s">
        <v>849</v>
      </c>
      <c r="AI32" s="50" t="s">
        <v>850</v>
      </c>
      <c r="AJ32" s="50"/>
      <c r="AK32" s="50" t="s">
        <v>851</v>
      </c>
      <c r="AL32" s="50"/>
      <c r="AM32" s="50"/>
      <c r="AN32" s="50"/>
      <c r="AO32" s="50" t="s">
        <v>852</v>
      </c>
      <c r="AP32" s="111"/>
      <c r="AQ32" s="111" t="s">
        <v>853</v>
      </c>
      <c r="AR32" s="3"/>
      <c r="AS32" s="31">
        <v>0</v>
      </c>
      <c r="AT32" s="31">
        <v>6</v>
      </c>
      <c r="AU32" s="3">
        <v>4</v>
      </c>
      <c r="AV32" s="123">
        <f>VLOOKUP(AT32,[1]武将养成相关!$H$24:$K$27,3,FALSE)*[1]武将养成相关!$D$4*VLOOKUP(AU32,[1]武将养成相关!$H$33:$M$36,5,FALSE)*6</f>
        <v>1890</v>
      </c>
      <c r="AW32" s="123">
        <f>VLOOKUP(AT32,[1]武将养成相关!$H$24:$K$27,3,FALSE)*[1]武将养成相关!$D$4*VLOOKUP(AU32,[1]武将养成相关!$H$33:$M$36,2,FALSE)</f>
        <v>402.49999999999994</v>
      </c>
      <c r="AX32" s="123">
        <v>0</v>
      </c>
      <c r="AY32" s="123">
        <f>VLOOKUP(AT32,[1]武将养成相关!$H$24:$K$27,3,FALSE)*[1]武将养成相关!$D$4*VLOOKUP(AU32,[1]武将养成相关!$H$33:$M$36,3,FALSE)*0.6</f>
        <v>210</v>
      </c>
      <c r="AZ32" s="123">
        <f>VLOOKUP(AT32,[1]武将养成相关!$H$24:$K$27,3,FALSE)*[1]武将养成相关!$D$4*VLOOKUP(AU32,[1]武将养成相关!$H$33:$M$36,4,FALSE)*0.6</f>
        <v>168</v>
      </c>
      <c r="BA32" s="123">
        <f>VLOOKUP(AT32,[1]武将养成相关!$H$24:$K$27,3,FALSE)*[1]武将养成相关!$D$9*VLOOKUP(AU32,[1]武将养成相关!$H$33:$M$36,6,FALSE)</f>
        <v>63</v>
      </c>
      <c r="BB32" s="123">
        <f t="shared" si="0"/>
        <v>18.900000000000002</v>
      </c>
      <c r="BC32" s="123">
        <f t="shared" si="1"/>
        <v>4.0249999999999995</v>
      </c>
      <c r="BD32" s="123">
        <f t="shared" si="2"/>
        <v>2.1</v>
      </c>
      <c r="BE32" s="123">
        <f t="shared" si="3"/>
        <v>1.68</v>
      </c>
      <c r="BF32" s="3">
        <v>1500</v>
      </c>
      <c r="BG32" s="3">
        <v>0</v>
      </c>
      <c r="BH32" s="3">
        <v>0</v>
      </c>
      <c r="BI32" s="3">
        <v>0</v>
      </c>
      <c r="BJ32" s="3">
        <v>0</v>
      </c>
      <c r="BK32" s="3">
        <v>0</v>
      </c>
      <c r="BL32" s="3"/>
      <c r="BM32" s="3">
        <v>0</v>
      </c>
      <c r="BN32" s="3">
        <v>0</v>
      </c>
      <c r="BO32" s="3">
        <v>0</v>
      </c>
      <c r="BP32" s="3"/>
      <c r="BQ32" s="50" t="s">
        <v>599</v>
      </c>
      <c r="BR32" s="128">
        <v>3</v>
      </c>
      <c r="BS32" s="3">
        <v>1</v>
      </c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 t="s">
        <v>334</v>
      </c>
      <c r="CE32" s="3">
        <v>6</v>
      </c>
      <c r="CF32" s="3"/>
      <c r="CG32" s="3"/>
      <c r="CH32" s="3"/>
      <c r="CI32" s="3"/>
      <c r="CJ32" s="3"/>
      <c r="CK32" s="3"/>
      <c r="CL32" s="3"/>
    </row>
    <row r="33" spans="1:90" s="3" customFormat="1" ht="13" customHeight="1">
      <c r="A33" s="3" t="s">
        <v>81</v>
      </c>
      <c r="B33" s="3">
        <v>200140</v>
      </c>
      <c r="C33" s="31">
        <v>6</v>
      </c>
      <c r="D33" s="31"/>
      <c r="E33" s="31">
        <v>6</v>
      </c>
      <c r="F33" s="31">
        <v>0</v>
      </c>
      <c r="G33" s="32" t="s">
        <v>835</v>
      </c>
      <c r="H33" s="34">
        <v>200140</v>
      </c>
      <c r="I33" s="3" t="s">
        <v>340</v>
      </c>
      <c r="J33" s="3">
        <v>200140</v>
      </c>
      <c r="K33" s="50">
        <v>960</v>
      </c>
      <c r="M33" s="51" t="s">
        <v>343</v>
      </c>
      <c r="N33" s="51" t="s">
        <v>343</v>
      </c>
      <c r="O33" s="51" t="s">
        <v>341</v>
      </c>
      <c r="P33" s="52"/>
      <c r="Q33" s="52" t="s">
        <v>625</v>
      </c>
      <c r="R33" s="71" t="s">
        <v>854</v>
      </c>
      <c r="S33" s="51" t="s">
        <v>602</v>
      </c>
      <c r="T33" s="72" t="s">
        <v>653</v>
      </c>
      <c r="U33" s="3" t="s">
        <v>662</v>
      </c>
      <c r="W33" s="50"/>
      <c r="X33" s="73"/>
      <c r="AC33" s="98"/>
      <c r="AD33" s="38">
        <v>4</v>
      </c>
      <c r="AE33" s="3">
        <v>2</v>
      </c>
      <c r="AH33" s="50" t="s">
        <v>599</v>
      </c>
      <c r="AI33" s="50" t="s">
        <v>599</v>
      </c>
      <c r="AJ33" s="50"/>
      <c r="AK33" s="60" t="s">
        <v>855</v>
      </c>
      <c r="AL33" s="50"/>
      <c r="AM33" s="50"/>
      <c r="AN33" s="50"/>
      <c r="AO33" s="50" t="s">
        <v>89</v>
      </c>
      <c r="AP33" s="111"/>
      <c r="AQ33" s="111" t="s">
        <v>856</v>
      </c>
      <c r="AS33" s="31">
        <v>0</v>
      </c>
      <c r="AT33" s="31">
        <v>6</v>
      </c>
      <c r="AU33" s="3">
        <v>2</v>
      </c>
      <c r="AV33" s="123">
        <f>VLOOKUP(AT33,[1]武将养成相关!$H$24:$K$27,3,FALSE)*[1]武将养成相关!$D$4*VLOOKUP(AU33,[1]武将养成相关!$H$33:$M$36,5,FALSE)*6</f>
        <v>1680</v>
      </c>
      <c r="AW33" s="123">
        <f>VLOOKUP(AT33,[1]武将养成相关!$H$24:$K$27,3,FALSE)*[1]武将养成相关!$D$4*VLOOKUP(AU33,[1]武将养成相关!$H$33:$M$36,2,FALSE)</f>
        <v>420</v>
      </c>
      <c r="AX33" s="123">
        <v>0</v>
      </c>
      <c r="AY33" s="123">
        <f>VLOOKUP(AT33,[1]武将养成相关!$H$24:$K$27,3,FALSE)*[1]武将养成相关!$D$4*VLOOKUP(AU33,[1]武将养成相关!$H$33:$M$36,3,FALSE)*0.6</f>
        <v>157.5</v>
      </c>
      <c r="AZ33" s="123">
        <f>VLOOKUP(AT33,[1]武将养成相关!$H$24:$K$27,3,FALSE)*[1]武将养成相关!$D$4*VLOOKUP(AU33,[1]武将养成相关!$H$33:$M$36,4,FALSE)*0.6</f>
        <v>189</v>
      </c>
      <c r="BA33" s="123">
        <f>VLOOKUP(AT33,[1]武将养成相关!$H$24:$K$27,3,FALSE)*[1]武将养成相关!$D$9*VLOOKUP(AU33,[1]武将养成相关!$H$33:$M$36,6,FALSE)</f>
        <v>77</v>
      </c>
      <c r="BB33" s="123">
        <f t="shared" si="0"/>
        <v>16.8</v>
      </c>
      <c r="BC33" s="123">
        <f t="shared" si="1"/>
        <v>4.2</v>
      </c>
      <c r="BD33" s="123">
        <f t="shared" si="2"/>
        <v>1.575</v>
      </c>
      <c r="BE33" s="123">
        <f t="shared" si="3"/>
        <v>1.8900000000000001</v>
      </c>
      <c r="BF33" s="3">
        <v>1500</v>
      </c>
      <c r="BG33" s="3">
        <v>0</v>
      </c>
      <c r="BH33" s="3">
        <v>0</v>
      </c>
      <c r="BI33" s="3">
        <v>0</v>
      </c>
      <c r="BJ33" s="3">
        <v>0</v>
      </c>
      <c r="BK33" s="3">
        <v>0</v>
      </c>
      <c r="BM33" s="3">
        <v>0</v>
      </c>
      <c r="BN33" s="3">
        <v>0</v>
      </c>
      <c r="BO33" s="3">
        <v>0</v>
      </c>
      <c r="BQ33" s="50" t="s">
        <v>599</v>
      </c>
      <c r="BR33" s="128">
        <v>2</v>
      </c>
      <c r="BS33" s="3">
        <v>0</v>
      </c>
      <c r="CD33" s="3" t="s">
        <v>340</v>
      </c>
      <c r="CE33" s="3">
        <v>6</v>
      </c>
    </row>
    <row r="34" spans="1:90" s="3" customFormat="1" ht="13" customHeight="1">
      <c r="A34" s="3" t="s">
        <v>81</v>
      </c>
      <c r="B34" s="3">
        <v>200141</v>
      </c>
      <c r="C34" s="31">
        <v>6</v>
      </c>
      <c r="D34" s="31"/>
      <c r="E34" s="31">
        <v>6</v>
      </c>
      <c r="F34" s="31">
        <v>4</v>
      </c>
      <c r="G34" s="32" t="s">
        <v>835</v>
      </c>
      <c r="H34" s="34">
        <v>200140</v>
      </c>
      <c r="I34" s="3" t="s">
        <v>857</v>
      </c>
      <c r="J34" s="3">
        <v>200142</v>
      </c>
      <c r="K34" s="50">
        <v>960</v>
      </c>
      <c r="M34" s="51" t="s">
        <v>858</v>
      </c>
      <c r="N34" s="51" t="s">
        <v>858</v>
      </c>
      <c r="O34" s="51" t="s">
        <v>341</v>
      </c>
      <c r="P34" s="52"/>
      <c r="Q34" s="52" t="s">
        <v>625</v>
      </c>
      <c r="R34" s="71" t="s">
        <v>859</v>
      </c>
      <c r="S34" s="51" t="s">
        <v>602</v>
      </c>
      <c r="T34" s="72" t="s">
        <v>653</v>
      </c>
      <c r="U34" s="3" t="s">
        <v>662</v>
      </c>
      <c r="W34" s="50"/>
      <c r="X34" s="73"/>
      <c r="AC34" s="98"/>
      <c r="AD34" s="38">
        <v>4</v>
      </c>
      <c r="AE34" s="3">
        <v>2</v>
      </c>
      <c r="AG34" s="3">
        <v>6</v>
      </c>
      <c r="AH34" s="50" t="s">
        <v>599</v>
      </c>
      <c r="AI34" s="50" t="s">
        <v>599</v>
      </c>
      <c r="AJ34" s="50"/>
      <c r="AK34" s="60" t="s">
        <v>855</v>
      </c>
      <c r="AL34" s="50"/>
      <c r="AM34" s="50"/>
      <c r="AN34" s="50"/>
      <c r="AO34" s="50" t="s">
        <v>89</v>
      </c>
      <c r="AP34" s="111"/>
      <c r="AQ34" s="111" t="s">
        <v>860</v>
      </c>
      <c r="AS34" s="31">
        <v>4</v>
      </c>
      <c r="AT34" s="31">
        <v>6</v>
      </c>
      <c r="AU34" s="3">
        <v>2</v>
      </c>
      <c r="AV34" s="123">
        <f>VLOOKUP(AT34,[1]武将养成相关!$H$24:$K$27,3,FALSE)*[1]武将养成相关!$D$4*VLOOKUP(AU34,[1]武将养成相关!$H$33:$M$36,5,FALSE)*6</f>
        <v>1680</v>
      </c>
      <c r="AW34" s="123">
        <f>VLOOKUP(AT34,[1]武将养成相关!$H$24:$K$27,3,FALSE)*[1]武将养成相关!$D$4*VLOOKUP(AU34,[1]武将养成相关!$H$33:$M$36,2,FALSE)</f>
        <v>420</v>
      </c>
      <c r="AX34" s="123">
        <v>0</v>
      </c>
      <c r="AY34" s="123">
        <f>VLOOKUP(AT34,[1]武将养成相关!$H$24:$K$27,3,FALSE)*[1]武将养成相关!$D$4*VLOOKUP(AU34,[1]武将养成相关!$H$33:$M$36,3,FALSE)*0.6</f>
        <v>157.5</v>
      </c>
      <c r="AZ34" s="123">
        <f>VLOOKUP(AT34,[1]武将养成相关!$H$24:$K$27,3,FALSE)*[1]武将养成相关!$D$4*VLOOKUP(AU34,[1]武将养成相关!$H$33:$M$36,4,FALSE)*0.6</f>
        <v>189</v>
      </c>
      <c r="BA34" s="123">
        <f>VLOOKUP(AT34,[1]武将养成相关!$H$24:$K$27,3,FALSE)*[1]武将养成相关!$D$9*VLOOKUP(AU34,[1]武将养成相关!$H$33:$M$36,6,FALSE)</f>
        <v>77</v>
      </c>
      <c r="BB34" s="123">
        <f t="shared" si="0"/>
        <v>16.8</v>
      </c>
      <c r="BC34" s="123">
        <f t="shared" si="1"/>
        <v>4.2</v>
      </c>
      <c r="BD34" s="123">
        <f t="shared" si="2"/>
        <v>1.575</v>
      </c>
      <c r="BE34" s="123">
        <f t="shared" si="3"/>
        <v>1.8900000000000001</v>
      </c>
      <c r="BF34" s="3">
        <v>1500</v>
      </c>
      <c r="BG34" s="3">
        <v>0</v>
      </c>
      <c r="BH34" s="3">
        <v>0</v>
      </c>
      <c r="BI34" s="3">
        <v>0</v>
      </c>
      <c r="BJ34" s="3">
        <v>0</v>
      </c>
      <c r="BK34" s="3">
        <v>0</v>
      </c>
      <c r="BM34" s="3">
        <v>0</v>
      </c>
      <c r="BN34" s="3">
        <v>0</v>
      </c>
      <c r="BO34" s="3">
        <v>0</v>
      </c>
      <c r="BQ34" s="50" t="s">
        <v>599</v>
      </c>
      <c r="BR34" s="128">
        <v>2</v>
      </c>
      <c r="BS34" s="3">
        <v>0</v>
      </c>
      <c r="CD34" s="3" t="s">
        <v>857</v>
      </c>
      <c r="CE34" s="3">
        <v>5</v>
      </c>
    </row>
    <row r="35" spans="1:90" s="3" customFormat="1">
      <c r="A35" s="3" t="s">
        <v>81</v>
      </c>
      <c r="B35" s="3">
        <v>200147</v>
      </c>
      <c r="C35" s="31">
        <v>6</v>
      </c>
      <c r="D35" s="31"/>
      <c r="E35" s="31">
        <v>6</v>
      </c>
      <c r="F35" s="31">
        <v>1</v>
      </c>
      <c r="G35" s="32" t="s">
        <v>835</v>
      </c>
      <c r="H35" s="34">
        <v>200140</v>
      </c>
      <c r="I35" s="3" t="s">
        <v>861</v>
      </c>
      <c r="J35" s="3">
        <v>200141</v>
      </c>
      <c r="K35" s="50">
        <v>960</v>
      </c>
      <c r="M35" s="51" t="s">
        <v>862</v>
      </c>
      <c r="N35" s="51" t="s">
        <v>862</v>
      </c>
      <c r="O35" s="51" t="s">
        <v>341</v>
      </c>
      <c r="P35" s="52"/>
      <c r="Q35" s="52" t="s">
        <v>625</v>
      </c>
      <c r="R35" s="71" t="s">
        <v>863</v>
      </c>
      <c r="S35" s="51" t="s">
        <v>602</v>
      </c>
      <c r="T35" s="72" t="s">
        <v>653</v>
      </c>
      <c r="U35" s="3" t="s">
        <v>662</v>
      </c>
      <c r="W35" s="50"/>
      <c r="X35" s="73"/>
      <c r="AC35" s="98"/>
      <c r="AD35" s="38">
        <v>4</v>
      </c>
      <c r="AE35" s="3">
        <v>2</v>
      </c>
      <c r="AG35" s="3">
        <v>10</v>
      </c>
      <c r="AH35" s="50" t="s">
        <v>599</v>
      </c>
      <c r="AI35" s="50" t="s">
        <v>599</v>
      </c>
      <c r="AJ35" s="50"/>
      <c r="AK35" s="60" t="s">
        <v>855</v>
      </c>
      <c r="AL35" s="50"/>
      <c r="AM35" s="50"/>
      <c r="AN35" s="50"/>
      <c r="AO35" s="50" t="s">
        <v>89</v>
      </c>
      <c r="AP35" s="111"/>
      <c r="AQ35" s="111" t="s">
        <v>864</v>
      </c>
      <c r="AS35" s="31">
        <v>1</v>
      </c>
      <c r="AT35" s="31">
        <v>6</v>
      </c>
      <c r="AU35" s="3">
        <v>2</v>
      </c>
      <c r="AV35" s="123">
        <f>VLOOKUP(AT35,[1]武将养成相关!$H$24:$K$27,3,FALSE)*[1]武将养成相关!$D$4*VLOOKUP(AU35,[1]武将养成相关!$H$33:$M$36,5,FALSE)*6</f>
        <v>1680</v>
      </c>
      <c r="AW35" s="123">
        <f>VLOOKUP(AT35,[1]武将养成相关!$H$24:$K$27,3,FALSE)*[1]武将养成相关!$D$4*VLOOKUP(AU35,[1]武将养成相关!$H$33:$M$36,2,FALSE)</f>
        <v>420</v>
      </c>
      <c r="AX35" s="123">
        <v>0</v>
      </c>
      <c r="AY35" s="123">
        <f>VLOOKUP(AT35,[1]武将养成相关!$H$24:$K$27,3,FALSE)*[1]武将养成相关!$D$4*VLOOKUP(AU35,[1]武将养成相关!$H$33:$M$36,3,FALSE)*0.6</f>
        <v>157.5</v>
      </c>
      <c r="AZ35" s="123">
        <f>VLOOKUP(AT35,[1]武将养成相关!$H$24:$K$27,3,FALSE)*[1]武将养成相关!$D$4*VLOOKUP(AU35,[1]武将养成相关!$H$33:$M$36,4,FALSE)*0.6</f>
        <v>189</v>
      </c>
      <c r="BA35" s="123">
        <f>VLOOKUP(AT35,[1]武将养成相关!$H$24:$K$27,3,FALSE)*[1]武将养成相关!$D$9*VLOOKUP(AU35,[1]武将养成相关!$H$33:$M$36,6,FALSE)</f>
        <v>77</v>
      </c>
      <c r="BB35" s="123">
        <f t="shared" si="0"/>
        <v>16.8</v>
      </c>
      <c r="BC35" s="123">
        <f t="shared" si="1"/>
        <v>4.2</v>
      </c>
      <c r="BD35" s="123">
        <f t="shared" si="2"/>
        <v>1.575</v>
      </c>
      <c r="BE35" s="123">
        <f t="shared" si="3"/>
        <v>1.8900000000000001</v>
      </c>
      <c r="BF35" s="3">
        <v>1500</v>
      </c>
      <c r="BG35" s="3">
        <v>0</v>
      </c>
      <c r="BH35" s="3">
        <v>0</v>
      </c>
      <c r="BI35" s="3">
        <v>0</v>
      </c>
      <c r="BJ35" s="3">
        <v>0</v>
      </c>
      <c r="BK35" s="3">
        <v>0</v>
      </c>
      <c r="BM35" s="3">
        <v>0</v>
      </c>
      <c r="BN35" s="3">
        <v>0</v>
      </c>
      <c r="BO35" s="3">
        <v>0</v>
      </c>
      <c r="BQ35" s="50" t="s">
        <v>599</v>
      </c>
      <c r="BR35" s="128">
        <v>2</v>
      </c>
      <c r="BS35" s="3">
        <v>0</v>
      </c>
      <c r="CD35" s="3" t="s">
        <v>861</v>
      </c>
      <c r="CE35" s="3">
        <v>5</v>
      </c>
    </row>
    <row r="36" spans="1:90" s="1" customFormat="1">
      <c r="A36" s="3" t="s">
        <v>81</v>
      </c>
      <c r="B36" s="3">
        <v>200160</v>
      </c>
      <c r="C36" s="31">
        <v>6</v>
      </c>
      <c r="D36" s="31"/>
      <c r="E36" s="31">
        <v>6</v>
      </c>
      <c r="F36" s="31">
        <v>0</v>
      </c>
      <c r="G36" s="32" t="s">
        <v>835</v>
      </c>
      <c r="H36" s="34">
        <v>200160</v>
      </c>
      <c r="I36" s="3" t="s">
        <v>345</v>
      </c>
      <c r="J36" s="3">
        <v>200160</v>
      </c>
      <c r="K36" s="50">
        <v>960</v>
      </c>
      <c r="L36" s="3"/>
      <c r="M36" s="51" t="s">
        <v>348</v>
      </c>
      <c r="N36" s="51" t="s">
        <v>348</v>
      </c>
      <c r="O36" s="51" t="s">
        <v>346</v>
      </c>
      <c r="P36" s="52"/>
      <c r="Q36" s="52" t="s">
        <v>865</v>
      </c>
      <c r="R36" s="71" t="s">
        <v>866</v>
      </c>
      <c r="S36" s="51" t="s">
        <v>602</v>
      </c>
      <c r="T36" s="72" t="s">
        <v>867</v>
      </c>
      <c r="U36" s="3" t="s">
        <v>868</v>
      </c>
      <c r="V36" s="3"/>
      <c r="W36" s="50"/>
      <c r="X36" s="73" t="s">
        <v>869</v>
      </c>
      <c r="Y36" s="3"/>
      <c r="Z36" s="3"/>
      <c r="AA36" s="3"/>
      <c r="AB36" s="3"/>
      <c r="AC36" s="98"/>
      <c r="AD36" s="38">
        <v>3</v>
      </c>
      <c r="AE36" s="3">
        <v>4</v>
      </c>
      <c r="AF36" s="3"/>
      <c r="AG36" s="3"/>
      <c r="AH36" s="50" t="s">
        <v>870</v>
      </c>
      <c r="AI36" s="50" t="s">
        <v>871</v>
      </c>
      <c r="AJ36" s="50"/>
      <c r="AK36" s="50" t="s">
        <v>872</v>
      </c>
      <c r="AL36" s="50"/>
      <c r="AM36" s="50"/>
      <c r="AN36" s="50"/>
      <c r="AO36" s="50" t="s">
        <v>873</v>
      </c>
      <c r="AP36" s="111"/>
      <c r="AQ36" s="111" t="s">
        <v>874</v>
      </c>
      <c r="AR36" s="3"/>
      <c r="AS36" s="31">
        <v>0</v>
      </c>
      <c r="AT36" s="31">
        <v>6</v>
      </c>
      <c r="AU36" s="3">
        <v>4</v>
      </c>
      <c r="AV36" s="123">
        <f>VLOOKUP(AT36,[1]武将养成相关!$H$24:$K$27,3,FALSE)*[1]武将养成相关!$D$4*VLOOKUP(AU36,[1]武将养成相关!$H$33:$M$36,5,FALSE)*6</f>
        <v>1890</v>
      </c>
      <c r="AW36" s="123">
        <f>VLOOKUP(AT36,[1]武将养成相关!$H$24:$K$27,3,FALSE)*[1]武将养成相关!$D$4*VLOOKUP(AU36,[1]武将养成相关!$H$33:$M$36,2,FALSE)</f>
        <v>402.49999999999994</v>
      </c>
      <c r="AX36" s="123">
        <v>0</v>
      </c>
      <c r="AY36" s="123">
        <f>VLOOKUP(AT36,[1]武将养成相关!$H$24:$K$27,3,FALSE)*[1]武将养成相关!$D$4*VLOOKUP(AU36,[1]武将养成相关!$H$33:$M$36,3,FALSE)*0.6</f>
        <v>210</v>
      </c>
      <c r="AZ36" s="123">
        <f>VLOOKUP(AT36,[1]武将养成相关!$H$24:$K$27,3,FALSE)*[1]武将养成相关!$D$4*VLOOKUP(AU36,[1]武将养成相关!$H$33:$M$36,4,FALSE)*0.6</f>
        <v>168</v>
      </c>
      <c r="BA36" s="123">
        <f>VLOOKUP(AT36,[1]武将养成相关!$H$24:$K$27,3,FALSE)*[1]武将养成相关!$D$9*VLOOKUP(AU36,[1]武将养成相关!$H$33:$M$36,6,FALSE)</f>
        <v>63</v>
      </c>
      <c r="BB36" s="123">
        <f t="shared" si="0"/>
        <v>18.900000000000002</v>
      </c>
      <c r="BC36" s="123">
        <f t="shared" si="1"/>
        <v>4.0249999999999995</v>
      </c>
      <c r="BD36" s="123">
        <f t="shared" si="2"/>
        <v>2.1</v>
      </c>
      <c r="BE36" s="123">
        <f t="shared" si="3"/>
        <v>1.68</v>
      </c>
      <c r="BF36" s="3">
        <v>1500</v>
      </c>
      <c r="BG36" s="3">
        <v>0</v>
      </c>
      <c r="BH36" s="3">
        <v>0</v>
      </c>
      <c r="BI36" s="3">
        <v>0</v>
      </c>
      <c r="BJ36" s="3">
        <v>0</v>
      </c>
      <c r="BK36" s="3">
        <v>0</v>
      </c>
      <c r="BL36" s="3"/>
      <c r="BM36" s="3">
        <v>0</v>
      </c>
      <c r="BN36" s="3">
        <v>0</v>
      </c>
      <c r="BO36" s="3">
        <v>0</v>
      </c>
      <c r="BP36" s="3"/>
      <c r="BQ36" s="50" t="s">
        <v>599</v>
      </c>
      <c r="BR36" s="128">
        <v>2</v>
      </c>
      <c r="BS36" s="3">
        <v>1</v>
      </c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 t="s">
        <v>345</v>
      </c>
      <c r="CE36" s="3">
        <v>6</v>
      </c>
      <c r="CF36" s="3"/>
      <c r="CG36" s="3"/>
      <c r="CH36" s="3"/>
      <c r="CI36" s="3"/>
      <c r="CJ36" s="3"/>
      <c r="CK36" s="3"/>
      <c r="CL36" s="3"/>
    </row>
    <row r="37" spans="1:90" s="1" customFormat="1">
      <c r="A37" s="3" t="s">
        <v>81</v>
      </c>
      <c r="B37" s="3">
        <v>300080</v>
      </c>
      <c r="C37" s="31">
        <v>6</v>
      </c>
      <c r="D37" s="31"/>
      <c r="E37" s="31">
        <v>6</v>
      </c>
      <c r="F37" s="31">
        <v>0</v>
      </c>
      <c r="G37" s="32" t="s">
        <v>835</v>
      </c>
      <c r="H37" s="34">
        <v>300080</v>
      </c>
      <c r="I37" s="3" t="s">
        <v>350</v>
      </c>
      <c r="J37" s="3">
        <v>300080</v>
      </c>
      <c r="K37" s="50">
        <v>960</v>
      </c>
      <c r="L37" s="3"/>
      <c r="M37" s="51" t="s">
        <v>354</v>
      </c>
      <c r="N37" s="51" t="s">
        <v>354</v>
      </c>
      <c r="O37" s="51" t="s">
        <v>351</v>
      </c>
      <c r="P37" s="52"/>
      <c r="Q37" s="52" t="s">
        <v>875</v>
      </c>
      <c r="R37" s="71" t="s">
        <v>876</v>
      </c>
      <c r="S37" s="51" t="s">
        <v>602</v>
      </c>
      <c r="T37" s="72" t="s">
        <v>877</v>
      </c>
      <c r="U37" s="3" t="s">
        <v>662</v>
      </c>
      <c r="V37" s="3"/>
      <c r="W37" s="74"/>
      <c r="X37" s="73" t="s">
        <v>878</v>
      </c>
      <c r="Y37" s="3"/>
      <c r="Z37" s="3"/>
      <c r="AA37" s="3"/>
      <c r="AB37" s="3"/>
      <c r="AC37" s="98"/>
      <c r="AD37" s="38">
        <v>1</v>
      </c>
      <c r="AE37" s="3">
        <v>1</v>
      </c>
      <c r="AF37" s="3"/>
      <c r="AG37" s="3"/>
      <c r="AH37" s="50" t="s">
        <v>879</v>
      </c>
      <c r="AI37" s="50" t="s">
        <v>880</v>
      </c>
      <c r="AJ37" s="50"/>
      <c r="AK37" s="50" t="s">
        <v>476</v>
      </c>
      <c r="AL37" s="50"/>
      <c r="AM37" s="50"/>
      <c r="AN37" s="50"/>
      <c r="AO37" s="50" t="s">
        <v>881</v>
      </c>
      <c r="AP37" s="111"/>
      <c r="AQ37" s="111" t="s">
        <v>882</v>
      </c>
      <c r="AR37" s="3"/>
      <c r="AS37" s="31">
        <v>0</v>
      </c>
      <c r="AT37" s="31">
        <v>6</v>
      </c>
      <c r="AU37" s="3">
        <v>1</v>
      </c>
      <c r="AV37" s="123">
        <f>VLOOKUP(AT37,[1]武将养成相关!$H$24:$K$27,3,FALSE)*[1]武将养成相关!$D$4*VLOOKUP(AU37,[1]武将养成相关!$H$33:$M$36,5,FALSE)*6</f>
        <v>2730</v>
      </c>
      <c r="AW37" s="123">
        <f>VLOOKUP(AT37,[1]武将养成相关!$H$24:$K$27,3,FALSE)*[1]武将养成相关!$D$4*VLOOKUP(AU37,[1]武将养成相关!$H$33:$M$36,2,FALSE)</f>
        <v>280</v>
      </c>
      <c r="AX37" s="123">
        <v>0</v>
      </c>
      <c r="AY37" s="123">
        <f>VLOOKUP(AT37,[1]武将养成相关!$H$24:$K$27,3,FALSE)*[1]武将养成相关!$D$4*VLOOKUP(AU37,[1]武将养成相关!$H$33:$M$36,3,FALSE)*0.6</f>
        <v>293.99999999999994</v>
      </c>
      <c r="AZ37" s="123">
        <f>VLOOKUP(AT37,[1]武将养成相关!$H$24:$K$27,3,FALSE)*[1]武将养成相关!$D$4*VLOOKUP(AU37,[1]武将养成相关!$H$33:$M$36,4,FALSE)*0.6</f>
        <v>231.00000000000003</v>
      </c>
      <c r="BA37" s="123">
        <f>VLOOKUP(AT37,[1]武将养成相关!$H$24:$K$27,3,FALSE)*[1]武将养成相关!$D$9*VLOOKUP(AU37,[1]武将养成相关!$H$33:$M$36,6,FALSE)</f>
        <v>56</v>
      </c>
      <c r="BB37" s="123">
        <f t="shared" si="0"/>
        <v>27.3</v>
      </c>
      <c r="BC37" s="123">
        <f t="shared" si="1"/>
        <v>2.8000000000000003</v>
      </c>
      <c r="BD37" s="123">
        <f t="shared" si="2"/>
        <v>2.9399999999999995</v>
      </c>
      <c r="BE37" s="123">
        <f t="shared" si="3"/>
        <v>2.3100000000000005</v>
      </c>
      <c r="BF37" s="3">
        <v>1500</v>
      </c>
      <c r="BG37" s="3">
        <v>0</v>
      </c>
      <c r="BH37" s="3">
        <v>0</v>
      </c>
      <c r="BI37" s="3">
        <v>0</v>
      </c>
      <c r="BJ37" s="3">
        <v>0</v>
      </c>
      <c r="BK37" s="3">
        <v>0</v>
      </c>
      <c r="BL37" s="3"/>
      <c r="BM37" s="3">
        <v>0</v>
      </c>
      <c r="BN37" s="3">
        <v>0</v>
      </c>
      <c r="BO37" s="3">
        <v>0</v>
      </c>
      <c r="BP37" s="3"/>
      <c r="BQ37" s="50" t="s">
        <v>599</v>
      </c>
      <c r="BR37" s="128">
        <v>2</v>
      </c>
      <c r="BS37" s="3">
        <v>0</v>
      </c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 t="s">
        <v>350</v>
      </c>
      <c r="CE37" s="3">
        <v>6</v>
      </c>
      <c r="CF37" s="3"/>
      <c r="CG37" s="3"/>
      <c r="CH37" s="3"/>
      <c r="CI37" s="3"/>
      <c r="CJ37" s="3"/>
      <c r="CK37" s="3"/>
      <c r="CL37" s="3"/>
    </row>
    <row r="38" spans="1:90" s="1" customFormat="1">
      <c r="A38" s="3" t="s">
        <v>81</v>
      </c>
      <c r="B38" s="3">
        <v>300110</v>
      </c>
      <c r="C38" s="31">
        <v>6</v>
      </c>
      <c r="D38" s="31"/>
      <c r="E38" s="31">
        <v>6</v>
      </c>
      <c r="F38" s="31">
        <v>0</v>
      </c>
      <c r="G38" s="32" t="s">
        <v>835</v>
      </c>
      <c r="H38" s="34">
        <v>300110</v>
      </c>
      <c r="I38" s="3" t="s">
        <v>356</v>
      </c>
      <c r="J38" s="3">
        <v>300110</v>
      </c>
      <c r="K38" s="50">
        <v>960</v>
      </c>
      <c r="L38" s="3"/>
      <c r="M38" s="51" t="s">
        <v>360</v>
      </c>
      <c r="N38" s="51" t="s">
        <v>360</v>
      </c>
      <c r="O38" s="51" t="s">
        <v>357</v>
      </c>
      <c r="P38" s="52"/>
      <c r="Q38" s="52" t="s">
        <v>883</v>
      </c>
      <c r="R38" s="71" t="s">
        <v>884</v>
      </c>
      <c r="S38" s="51" t="s">
        <v>774</v>
      </c>
      <c r="T38" s="72" t="s">
        <v>885</v>
      </c>
      <c r="U38" s="3" t="s">
        <v>886</v>
      </c>
      <c r="V38" s="3"/>
      <c r="W38" s="3"/>
      <c r="X38" s="73" t="s">
        <v>887</v>
      </c>
      <c r="Y38" s="3"/>
      <c r="Z38" s="3"/>
      <c r="AA38" s="3"/>
      <c r="AB38" s="3"/>
      <c r="AC38" s="98"/>
      <c r="AD38" s="38">
        <v>3</v>
      </c>
      <c r="AE38" s="3">
        <v>2</v>
      </c>
      <c r="AF38" s="3"/>
      <c r="AG38" s="3"/>
      <c r="AH38" s="50" t="s">
        <v>888</v>
      </c>
      <c r="AI38" s="50" t="s">
        <v>889</v>
      </c>
      <c r="AJ38" s="50"/>
      <c r="AK38" s="50" t="s">
        <v>890</v>
      </c>
      <c r="AL38" s="50"/>
      <c r="AM38" s="50"/>
      <c r="AN38" s="50"/>
      <c r="AO38" s="50" t="s">
        <v>891</v>
      </c>
      <c r="AP38" s="111"/>
      <c r="AQ38" s="111" t="s">
        <v>892</v>
      </c>
      <c r="AR38" s="3"/>
      <c r="AS38" s="31">
        <v>0</v>
      </c>
      <c r="AT38" s="31">
        <v>6</v>
      </c>
      <c r="AU38" s="3">
        <v>2</v>
      </c>
      <c r="AV38" s="123">
        <f>VLOOKUP(AT38,[1]武将养成相关!$H$24:$K$27,3,FALSE)*[1]武将养成相关!$D$4*VLOOKUP(AU38,[1]武将养成相关!$H$33:$M$36,5,FALSE)*6</f>
        <v>1680</v>
      </c>
      <c r="AW38" s="123">
        <f>VLOOKUP(AT38,[1]武将养成相关!$H$24:$K$27,3,FALSE)*[1]武将养成相关!$D$4*VLOOKUP(AU38,[1]武将养成相关!$H$33:$M$36,2,FALSE)</f>
        <v>420</v>
      </c>
      <c r="AX38" s="123">
        <v>0</v>
      </c>
      <c r="AY38" s="123">
        <f>VLOOKUP(AT38,[1]武将养成相关!$H$24:$K$27,3,FALSE)*[1]武将养成相关!$D$4*VLOOKUP(AU38,[1]武将养成相关!$H$33:$M$36,3,FALSE)*0.6</f>
        <v>157.5</v>
      </c>
      <c r="AZ38" s="123">
        <f>VLOOKUP(AT38,[1]武将养成相关!$H$24:$K$27,3,FALSE)*[1]武将养成相关!$D$4*VLOOKUP(AU38,[1]武将养成相关!$H$33:$M$36,4,FALSE)*0.6</f>
        <v>189</v>
      </c>
      <c r="BA38" s="123">
        <f>VLOOKUP(AT38,[1]武将养成相关!$H$24:$K$27,3,FALSE)*[1]武将养成相关!$D$9*VLOOKUP(AU38,[1]武将养成相关!$H$33:$M$36,6,FALSE)</f>
        <v>77</v>
      </c>
      <c r="BB38" s="123">
        <f t="shared" si="0"/>
        <v>16.8</v>
      </c>
      <c r="BC38" s="123">
        <f t="shared" si="1"/>
        <v>4.2</v>
      </c>
      <c r="BD38" s="123">
        <f t="shared" si="2"/>
        <v>1.575</v>
      </c>
      <c r="BE38" s="123">
        <f t="shared" si="3"/>
        <v>1.8900000000000001</v>
      </c>
      <c r="BF38" s="3">
        <v>1500</v>
      </c>
      <c r="BG38" s="3">
        <v>0</v>
      </c>
      <c r="BH38" s="3">
        <v>0</v>
      </c>
      <c r="BI38" s="3">
        <v>0</v>
      </c>
      <c r="BJ38" s="3">
        <v>0</v>
      </c>
      <c r="BK38" s="3">
        <v>0</v>
      </c>
      <c r="BL38" s="3"/>
      <c r="BM38" s="3">
        <v>0</v>
      </c>
      <c r="BN38" s="3">
        <v>0</v>
      </c>
      <c r="BO38" s="3">
        <v>0</v>
      </c>
      <c r="BP38" s="3"/>
      <c r="BQ38" s="50" t="s">
        <v>599</v>
      </c>
      <c r="BR38" s="128">
        <v>1</v>
      </c>
      <c r="BS38" s="3">
        <v>0</v>
      </c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 t="s">
        <v>356</v>
      </c>
      <c r="CE38" s="3">
        <v>6</v>
      </c>
      <c r="CF38" s="3"/>
      <c r="CG38" s="3"/>
      <c r="CH38" s="3"/>
      <c r="CI38" s="3"/>
      <c r="CJ38" s="3"/>
      <c r="CK38" s="3"/>
      <c r="CL38" s="3"/>
    </row>
    <row r="39" spans="1:90" s="3" customFormat="1">
      <c r="A39" s="3" t="s">
        <v>81</v>
      </c>
      <c r="B39" s="3">
        <v>300120</v>
      </c>
      <c r="C39" s="31">
        <v>6</v>
      </c>
      <c r="D39" s="31"/>
      <c r="E39" s="31">
        <v>6</v>
      </c>
      <c r="F39" s="31">
        <v>0</v>
      </c>
      <c r="G39" s="32" t="s">
        <v>835</v>
      </c>
      <c r="H39" s="34">
        <v>300120</v>
      </c>
      <c r="I39" s="3" t="s">
        <v>362</v>
      </c>
      <c r="J39" s="3">
        <v>300120</v>
      </c>
      <c r="K39" s="50">
        <v>960</v>
      </c>
      <c r="M39" s="51" t="s">
        <v>366</v>
      </c>
      <c r="N39" s="51" t="s">
        <v>366</v>
      </c>
      <c r="O39" s="51" t="s">
        <v>363</v>
      </c>
      <c r="P39" s="52"/>
      <c r="Q39" s="52" t="s">
        <v>893</v>
      </c>
      <c r="R39" s="71" t="s">
        <v>894</v>
      </c>
      <c r="S39" s="51" t="s">
        <v>589</v>
      </c>
      <c r="T39" s="72" t="s">
        <v>895</v>
      </c>
      <c r="U39" s="3" t="s">
        <v>896</v>
      </c>
      <c r="X39" s="73" t="s">
        <v>897</v>
      </c>
      <c r="AC39" s="98"/>
      <c r="AD39" s="38">
        <v>1</v>
      </c>
      <c r="AE39" s="3">
        <v>1</v>
      </c>
      <c r="AH39" s="50" t="s">
        <v>898</v>
      </c>
      <c r="AI39" s="50" t="s">
        <v>899</v>
      </c>
      <c r="AJ39" s="50"/>
      <c r="AK39" s="50" t="s">
        <v>900</v>
      </c>
      <c r="AL39" s="50"/>
      <c r="AM39" s="50"/>
      <c r="AN39" s="50"/>
      <c r="AO39" s="50" t="s">
        <v>901</v>
      </c>
      <c r="AP39" s="111"/>
      <c r="AQ39" s="111" t="s">
        <v>902</v>
      </c>
      <c r="AS39" s="31">
        <v>0</v>
      </c>
      <c r="AT39" s="31">
        <v>6</v>
      </c>
      <c r="AU39" s="3">
        <v>1</v>
      </c>
      <c r="AV39" s="123">
        <f>VLOOKUP(AT39,[1]武将养成相关!$H$24:$K$27,3,FALSE)*[1]武将养成相关!$D$4*VLOOKUP(AU39,[1]武将养成相关!$H$33:$M$36,5,FALSE)*6</f>
        <v>2730</v>
      </c>
      <c r="AW39" s="123">
        <f>VLOOKUP(AT39,[1]武将养成相关!$H$24:$K$27,3,FALSE)*[1]武将养成相关!$D$4*VLOOKUP(AU39,[1]武将养成相关!$H$33:$M$36,2,FALSE)</f>
        <v>280</v>
      </c>
      <c r="AX39" s="123">
        <v>0</v>
      </c>
      <c r="AY39" s="123">
        <f>VLOOKUP(AT39,[1]武将养成相关!$H$24:$K$27,3,FALSE)*[1]武将养成相关!$D$4*VLOOKUP(AU39,[1]武将养成相关!$H$33:$M$36,3,FALSE)*0.6</f>
        <v>293.99999999999994</v>
      </c>
      <c r="AZ39" s="123">
        <f>VLOOKUP(AT39,[1]武将养成相关!$H$24:$K$27,3,FALSE)*[1]武将养成相关!$D$4*VLOOKUP(AU39,[1]武将养成相关!$H$33:$M$36,4,FALSE)*0.6</f>
        <v>231.00000000000003</v>
      </c>
      <c r="BA39" s="123">
        <f>VLOOKUP(AT39,[1]武将养成相关!$H$24:$K$27,3,FALSE)*[1]武将养成相关!$D$9*VLOOKUP(AU39,[1]武将养成相关!$H$33:$M$36,6,FALSE)</f>
        <v>56</v>
      </c>
      <c r="BB39" s="123">
        <f t="shared" si="0"/>
        <v>27.3</v>
      </c>
      <c r="BC39" s="123">
        <f t="shared" si="1"/>
        <v>2.8000000000000003</v>
      </c>
      <c r="BD39" s="123">
        <f t="shared" si="2"/>
        <v>2.9399999999999995</v>
      </c>
      <c r="BE39" s="123">
        <f t="shared" si="3"/>
        <v>2.3100000000000005</v>
      </c>
      <c r="BF39" s="3">
        <v>1500</v>
      </c>
      <c r="BG39" s="3">
        <v>0</v>
      </c>
      <c r="BH39" s="3">
        <v>0</v>
      </c>
      <c r="BI39" s="3">
        <v>0</v>
      </c>
      <c r="BJ39" s="3">
        <v>0</v>
      </c>
      <c r="BK39" s="3">
        <v>0</v>
      </c>
      <c r="BM39" s="3">
        <v>0</v>
      </c>
      <c r="BN39" s="3">
        <v>0</v>
      </c>
      <c r="BO39" s="3">
        <v>0</v>
      </c>
      <c r="BQ39" s="50" t="s">
        <v>599</v>
      </c>
      <c r="BR39" s="128">
        <v>1</v>
      </c>
      <c r="BS39" s="3">
        <v>0</v>
      </c>
      <c r="CD39" s="3" t="s">
        <v>362</v>
      </c>
      <c r="CE39" s="3">
        <v>6</v>
      </c>
    </row>
    <row r="40" spans="1:90" s="1" customFormat="1">
      <c r="A40" s="3" t="s">
        <v>81</v>
      </c>
      <c r="B40" s="3">
        <v>300160</v>
      </c>
      <c r="C40" s="31">
        <v>6</v>
      </c>
      <c r="D40" s="31"/>
      <c r="E40" s="31">
        <v>6</v>
      </c>
      <c r="F40" s="31">
        <v>0</v>
      </c>
      <c r="G40" s="32" t="s">
        <v>835</v>
      </c>
      <c r="H40" s="34">
        <v>300160</v>
      </c>
      <c r="I40" s="3" t="s">
        <v>368</v>
      </c>
      <c r="J40" s="3">
        <v>300160</v>
      </c>
      <c r="K40" s="50">
        <v>960</v>
      </c>
      <c r="L40" s="3"/>
      <c r="M40" s="51" t="s">
        <v>372</v>
      </c>
      <c r="N40" s="51" t="s">
        <v>372</v>
      </c>
      <c r="O40" s="51" t="s">
        <v>369</v>
      </c>
      <c r="P40" s="52"/>
      <c r="Q40" s="52" t="s">
        <v>903</v>
      </c>
      <c r="R40" s="71" t="s">
        <v>904</v>
      </c>
      <c r="S40" s="51" t="s">
        <v>602</v>
      </c>
      <c r="T40" s="72" t="s">
        <v>905</v>
      </c>
      <c r="U40" s="3" t="s">
        <v>906</v>
      </c>
      <c r="V40" s="3"/>
      <c r="W40" s="3"/>
      <c r="X40" s="73" t="s">
        <v>897</v>
      </c>
      <c r="Y40" s="3"/>
      <c r="Z40" s="3"/>
      <c r="AA40" s="3"/>
      <c r="AB40" s="3"/>
      <c r="AC40" s="98"/>
      <c r="AD40" s="38">
        <v>2</v>
      </c>
      <c r="AE40" s="3">
        <v>1</v>
      </c>
      <c r="AF40" s="3"/>
      <c r="AG40" s="3"/>
      <c r="AH40" s="50" t="s">
        <v>907</v>
      </c>
      <c r="AI40" s="50" t="s">
        <v>908</v>
      </c>
      <c r="AJ40" s="50"/>
      <c r="AK40" s="50" t="s">
        <v>909</v>
      </c>
      <c r="AL40" s="50"/>
      <c r="AM40" s="50"/>
      <c r="AN40" s="50"/>
      <c r="AO40" s="50" t="s">
        <v>910</v>
      </c>
      <c r="AP40" s="111"/>
      <c r="AQ40" s="111" t="s">
        <v>911</v>
      </c>
      <c r="AR40" s="3"/>
      <c r="AS40" s="31">
        <v>0</v>
      </c>
      <c r="AT40" s="31">
        <v>6</v>
      </c>
      <c r="AU40" s="3">
        <v>1</v>
      </c>
      <c r="AV40" s="123">
        <f>VLOOKUP(AT40,[1]武将养成相关!$H$24:$K$27,3,FALSE)*[1]武将养成相关!$D$4*VLOOKUP(AU40,[1]武将养成相关!$H$33:$M$36,5,FALSE)*6</f>
        <v>2730</v>
      </c>
      <c r="AW40" s="123">
        <f>VLOOKUP(AT40,[1]武将养成相关!$H$24:$K$27,3,FALSE)*[1]武将养成相关!$D$4*VLOOKUP(AU40,[1]武将养成相关!$H$33:$M$36,2,FALSE)</f>
        <v>280</v>
      </c>
      <c r="AX40" s="123">
        <v>0</v>
      </c>
      <c r="AY40" s="123">
        <f>VLOOKUP(AT40,[1]武将养成相关!$H$24:$K$27,3,FALSE)*[1]武将养成相关!$D$4*VLOOKUP(AU40,[1]武将养成相关!$H$33:$M$36,3,FALSE)*0.6</f>
        <v>293.99999999999994</v>
      </c>
      <c r="AZ40" s="123">
        <f>VLOOKUP(AT40,[1]武将养成相关!$H$24:$K$27,3,FALSE)*[1]武将养成相关!$D$4*VLOOKUP(AU40,[1]武将养成相关!$H$33:$M$36,4,FALSE)*0.6</f>
        <v>231.00000000000003</v>
      </c>
      <c r="BA40" s="123">
        <f>VLOOKUP(AT40,[1]武将养成相关!$H$24:$K$27,3,FALSE)*[1]武将养成相关!$D$9*VLOOKUP(AU40,[1]武将养成相关!$H$33:$M$36,6,FALSE)</f>
        <v>56</v>
      </c>
      <c r="BB40" s="123">
        <f t="shared" si="0"/>
        <v>27.3</v>
      </c>
      <c r="BC40" s="123">
        <f t="shared" si="1"/>
        <v>2.8000000000000003</v>
      </c>
      <c r="BD40" s="123">
        <f t="shared" si="2"/>
        <v>2.9399999999999995</v>
      </c>
      <c r="BE40" s="123">
        <f t="shared" si="3"/>
        <v>2.3100000000000005</v>
      </c>
      <c r="BF40" s="3">
        <v>1500</v>
      </c>
      <c r="BG40" s="3">
        <v>0</v>
      </c>
      <c r="BH40" s="3">
        <v>0</v>
      </c>
      <c r="BI40" s="3">
        <v>0</v>
      </c>
      <c r="BJ40" s="3">
        <v>0</v>
      </c>
      <c r="BK40" s="3">
        <v>0</v>
      </c>
      <c r="BL40" s="3"/>
      <c r="BM40" s="3">
        <v>0</v>
      </c>
      <c r="BN40" s="3">
        <v>0</v>
      </c>
      <c r="BO40" s="3">
        <v>0</v>
      </c>
      <c r="BP40" s="3"/>
      <c r="BQ40" s="50" t="s">
        <v>599</v>
      </c>
      <c r="BR40" s="128">
        <v>2</v>
      </c>
      <c r="BS40" s="3">
        <v>0</v>
      </c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 t="s">
        <v>368</v>
      </c>
      <c r="CE40" s="3">
        <v>6</v>
      </c>
      <c r="CF40" s="3"/>
      <c r="CG40" s="3"/>
      <c r="CH40" s="3"/>
      <c r="CI40" s="3"/>
      <c r="CJ40" s="3"/>
      <c r="CK40" s="3"/>
      <c r="CL40" s="3"/>
    </row>
    <row r="41" spans="1:90" s="3" customFormat="1">
      <c r="A41" s="3" t="s">
        <v>81</v>
      </c>
      <c r="B41" s="3">
        <v>400100</v>
      </c>
      <c r="C41" s="31">
        <v>6</v>
      </c>
      <c r="D41" s="31"/>
      <c r="E41" s="31">
        <v>6</v>
      </c>
      <c r="F41" s="31">
        <v>0</v>
      </c>
      <c r="G41" s="32" t="s">
        <v>835</v>
      </c>
      <c r="H41" s="34">
        <v>400100</v>
      </c>
      <c r="I41" s="3" t="s">
        <v>374</v>
      </c>
      <c r="J41" s="3">
        <v>400100</v>
      </c>
      <c r="K41" s="50">
        <v>960</v>
      </c>
      <c r="M41" s="51" t="s">
        <v>378</v>
      </c>
      <c r="N41" s="51" t="s">
        <v>378</v>
      </c>
      <c r="O41" s="51" t="s">
        <v>375</v>
      </c>
      <c r="P41" s="52"/>
      <c r="Q41" s="52" t="s">
        <v>912</v>
      </c>
      <c r="R41" s="71" t="s">
        <v>913</v>
      </c>
      <c r="S41" s="51" t="s">
        <v>914</v>
      </c>
      <c r="T41" s="72" t="s">
        <v>678</v>
      </c>
      <c r="U41" s="3" t="s">
        <v>915</v>
      </c>
      <c r="X41" s="73" t="s">
        <v>916</v>
      </c>
      <c r="AC41" s="98"/>
      <c r="AD41" s="38">
        <v>4</v>
      </c>
      <c r="AE41" s="3">
        <v>2</v>
      </c>
      <c r="AH41" s="50" t="s">
        <v>917</v>
      </c>
      <c r="AI41" s="50" t="s">
        <v>918</v>
      </c>
      <c r="AJ41" s="50"/>
      <c r="AK41" s="50" t="s">
        <v>919</v>
      </c>
      <c r="AL41" s="50"/>
      <c r="AM41" s="50"/>
      <c r="AN41" s="50"/>
      <c r="AO41" s="50" t="s">
        <v>920</v>
      </c>
      <c r="AP41" s="111"/>
      <c r="AQ41" s="111" t="s">
        <v>921</v>
      </c>
      <c r="AS41" s="31">
        <v>0</v>
      </c>
      <c r="AT41" s="31">
        <v>6</v>
      </c>
      <c r="AU41" s="3">
        <v>2</v>
      </c>
      <c r="AV41" s="123">
        <f>VLOOKUP(AT41,[1]武将养成相关!$H$24:$K$27,3,FALSE)*[1]武将养成相关!$D$4*VLOOKUP(AU41,[1]武将养成相关!$H$33:$M$36,5,FALSE)*6</f>
        <v>1680</v>
      </c>
      <c r="AW41" s="123">
        <f>VLOOKUP(AT41,[1]武将养成相关!$H$24:$K$27,3,FALSE)*[1]武将养成相关!$D$4*VLOOKUP(AU41,[1]武将养成相关!$H$33:$M$36,2,FALSE)</f>
        <v>420</v>
      </c>
      <c r="AX41" s="123">
        <v>0</v>
      </c>
      <c r="AY41" s="123">
        <f>VLOOKUP(AT41,[1]武将养成相关!$H$24:$K$27,3,FALSE)*[1]武将养成相关!$D$4*VLOOKUP(AU41,[1]武将养成相关!$H$33:$M$36,3,FALSE)*0.6</f>
        <v>157.5</v>
      </c>
      <c r="AZ41" s="123">
        <f>VLOOKUP(AT41,[1]武将养成相关!$H$24:$K$27,3,FALSE)*[1]武将养成相关!$D$4*VLOOKUP(AU41,[1]武将养成相关!$H$33:$M$36,4,FALSE)*0.6</f>
        <v>189</v>
      </c>
      <c r="BA41" s="123">
        <f>VLOOKUP(AT41,[1]武将养成相关!$H$24:$K$27,3,FALSE)*[1]武将养成相关!$D$9*VLOOKUP(AU41,[1]武将养成相关!$H$33:$M$36,6,FALSE)</f>
        <v>77</v>
      </c>
      <c r="BB41" s="123">
        <f t="shared" si="0"/>
        <v>16.8</v>
      </c>
      <c r="BC41" s="123">
        <f t="shared" si="1"/>
        <v>4.2</v>
      </c>
      <c r="BD41" s="123">
        <f t="shared" si="2"/>
        <v>1.575</v>
      </c>
      <c r="BE41" s="123">
        <f t="shared" si="3"/>
        <v>1.8900000000000001</v>
      </c>
      <c r="BF41" s="3">
        <v>1500</v>
      </c>
      <c r="BG41" s="3">
        <v>0</v>
      </c>
      <c r="BH41" s="3">
        <v>0</v>
      </c>
      <c r="BI41" s="3">
        <v>0</v>
      </c>
      <c r="BJ41" s="3">
        <v>0</v>
      </c>
      <c r="BK41" s="3">
        <v>0</v>
      </c>
      <c r="BM41" s="3">
        <v>0</v>
      </c>
      <c r="BN41" s="3">
        <v>0</v>
      </c>
      <c r="BO41" s="3">
        <v>0</v>
      </c>
      <c r="BQ41" s="50" t="s">
        <v>599</v>
      </c>
      <c r="BR41" s="128">
        <v>1</v>
      </c>
      <c r="BS41" s="3">
        <v>0</v>
      </c>
      <c r="CD41" s="3" t="s">
        <v>374</v>
      </c>
      <c r="CE41" s="3">
        <v>6</v>
      </c>
    </row>
    <row r="42" spans="1:90" s="3" customFormat="1">
      <c r="A42" s="3" t="s">
        <v>81</v>
      </c>
      <c r="B42" s="3">
        <v>100070</v>
      </c>
      <c r="C42" s="31">
        <v>6</v>
      </c>
      <c r="D42" s="31"/>
      <c r="E42" s="31">
        <v>7</v>
      </c>
      <c r="F42" s="31">
        <v>0</v>
      </c>
      <c r="G42" s="32" t="s">
        <v>822</v>
      </c>
      <c r="H42" s="34">
        <v>100070</v>
      </c>
      <c r="I42" s="3" t="s">
        <v>236</v>
      </c>
      <c r="J42" s="3">
        <v>100070</v>
      </c>
      <c r="K42" s="50">
        <v>960</v>
      </c>
      <c r="M42" s="51" t="s">
        <v>239</v>
      </c>
      <c r="N42" s="51" t="s">
        <v>239</v>
      </c>
      <c r="O42" s="51" t="s">
        <v>237</v>
      </c>
      <c r="P42" s="52"/>
      <c r="Q42" s="52" t="s">
        <v>625</v>
      </c>
      <c r="R42" s="71" t="s">
        <v>922</v>
      </c>
      <c r="S42" s="51" t="s">
        <v>602</v>
      </c>
      <c r="T42" s="72" t="s">
        <v>636</v>
      </c>
      <c r="U42" s="3" t="s">
        <v>923</v>
      </c>
      <c r="W42" s="50"/>
      <c r="X42" s="73" t="s">
        <v>629</v>
      </c>
      <c r="AC42" s="98"/>
      <c r="AD42" s="38">
        <v>4</v>
      </c>
      <c r="AE42" s="3">
        <v>2</v>
      </c>
      <c r="AH42" s="118" t="s">
        <v>924</v>
      </c>
      <c r="AI42" s="118" t="s">
        <v>925</v>
      </c>
      <c r="AJ42" s="60"/>
      <c r="AK42" s="118" t="s">
        <v>926</v>
      </c>
      <c r="AL42" s="60"/>
      <c r="AM42" s="60"/>
      <c r="AN42" s="60"/>
      <c r="AO42" s="118" t="s">
        <v>927</v>
      </c>
      <c r="AP42" s="118"/>
      <c r="AQ42" s="111" t="s">
        <v>928</v>
      </c>
      <c r="AS42" s="31">
        <v>0</v>
      </c>
      <c r="AT42" s="31">
        <v>6</v>
      </c>
      <c r="AU42" s="3">
        <v>2</v>
      </c>
      <c r="AV42" s="123">
        <f>VLOOKUP(AT42,[1]武将养成相关!$H$24:$K$27,3,FALSE)*[1]武将养成相关!$D$4*VLOOKUP(AU42,[1]武将养成相关!$H$33:$M$36,5,FALSE)*6</f>
        <v>1680</v>
      </c>
      <c r="AW42" s="123">
        <f>VLOOKUP(AT42,[1]武将养成相关!$H$24:$K$27,3,FALSE)*[1]武将养成相关!$D$4*VLOOKUP(AU42,[1]武将养成相关!$H$33:$M$36,2,FALSE)</f>
        <v>420</v>
      </c>
      <c r="AX42" s="123">
        <v>0</v>
      </c>
      <c r="AY42" s="123">
        <f>VLOOKUP(AT42,[1]武将养成相关!$H$24:$K$27,3,FALSE)*[1]武将养成相关!$D$4*VLOOKUP(AU42,[1]武将养成相关!$H$33:$M$36,3,FALSE)*0.6</f>
        <v>157.5</v>
      </c>
      <c r="AZ42" s="123">
        <f>VLOOKUP(AT42,[1]武将养成相关!$H$24:$K$27,3,FALSE)*[1]武将养成相关!$D$4*VLOOKUP(AU42,[1]武将养成相关!$H$33:$M$36,4,FALSE)*0.6</f>
        <v>189</v>
      </c>
      <c r="BA42" s="123">
        <f>VLOOKUP(AT42,[1]武将养成相关!$H$24:$K$27,3,FALSE)*[1]武将养成相关!$D$9*VLOOKUP(AU42,[1]武将养成相关!$H$33:$M$36,6,FALSE)</f>
        <v>77</v>
      </c>
      <c r="BB42" s="123">
        <f t="shared" si="0"/>
        <v>16.8</v>
      </c>
      <c r="BC42" s="123">
        <f t="shared" si="1"/>
        <v>4.2</v>
      </c>
      <c r="BD42" s="123">
        <f t="shared" si="2"/>
        <v>1.575</v>
      </c>
      <c r="BE42" s="123">
        <f t="shared" si="3"/>
        <v>1.8900000000000001</v>
      </c>
      <c r="BF42" s="3">
        <v>1500</v>
      </c>
      <c r="BG42" s="3">
        <v>0</v>
      </c>
      <c r="BH42" s="3">
        <v>0</v>
      </c>
      <c r="BI42" s="3">
        <v>0</v>
      </c>
      <c r="BJ42" s="3">
        <v>0</v>
      </c>
      <c r="BK42" s="3">
        <v>0</v>
      </c>
      <c r="BM42" s="3">
        <v>0</v>
      </c>
      <c r="BN42" s="3">
        <v>0</v>
      </c>
      <c r="BO42" s="3">
        <v>0</v>
      </c>
      <c r="BQ42" s="50" t="s">
        <v>599</v>
      </c>
      <c r="BR42" s="128">
        <v>3</v>
      </c>
      <c r="BS42" s="3">
        <v>0</v>
      </c>
      <c r="CD42" s="3" t="s">
        <v>236</v>
      </c>
      <c r="CE42" s="3">
        <v>7</v>
      </c>
    </row>
    <row r="43" spans="1:90" s="1" customFormat="1">
      <c r="A43" s="3" t="s">
        <v>81</v>
      </c>
      <c r="B43" s="3">
        <v>100120</v>
      </c>
      <c r="C43" s="31">
        <v>6</v>
      </c>
      <c r="D43" s="31"/>
      <c r="E43" s="31">
        <v>7</v>
      </c>
      <c r="F43" s="31">
        <v>0</v>
      </c>
      <c r="G43" s="32" t="s">
        <v>822</v>
      </c>
      <c r="H43" s="34">
        <v>100120</v>
      </c>
      <c r="I43" s="3" t="s">
        <v>252</v>
      </c>
      <c r="J43" s="3">
        <v>100120</v>
      </c>
      <c r="K43" s="50">
        <v>960</v>
      </c>
      <c r="L43" s="3"/>
      <c r="M43" s="51" t="s">
        <v>255</v>
      </c>
      <c r="N43" s="51" t="s">
        <v>255</v>
      </c>
      <c r="O43" s="51" t="s">
        <v>253</v>
      </c>
      <c r="P43" s="52"/>
      <c r="Q43" s="52" t="s">
        <v>625</v>
      </c>
      <c r="R43" s="71" t="s">
        <v>929</v>
      </c>
      <c r="S43" s="51" t="s">
        <v>602</v>
      </c>
      <c r="T43" s="72" t="s">
        <v>930</v>
      </c>
      <c r="U43" s="3" t="s">
        <v>931</v>
      </c>
      <c r="V43" s="3"/>
      <c r="W43" s="50"/>
      <c r="X43" s="73" t="s">
        <v>629</v>
      </c>
      <c r="Y43" s="3"/>
      <c r="Z43" s="3"/>
      <c r="AA43" s="3"/>
      <c r="AB43" s="3"/>
      <c r="AC43" s="98"/>
      <c r="AD43" s="38">
        <v>3</v>
      </c>
      <c r="AE43" s="3">
        <v>4</v>
      </c>
      <c r="AF43" s="3"/>
      <c r="AG43" s="3"/>
      <c r="AH43" s="118" t="s">
        <v>932</v>
      </c>
      <c r="AI43" s="118" t="s">
        <v>933</v>
      </c>
      <c r="AJ43" s="60"/>
      <c r="AK43" s="118" t="s">
        <v>934</v>
      </c>
      <c r="AL43" s="60"/>
      <c r="AM43" s="60"/>
      <c r="AN43" s="60"/>
      <c r="AO43" s="118" t="s">
        <v>935</v>
      </c>
      <c r="AP43" s="118"/>
      <c r="AQ43" s="111" t="s">
        <v>936</v>
      </c>
      <c r="AR43" s="3"/>
      <c r="AS43" s="31">
        <v>0</v>
      </c>
      <c r="AT43" s="31">
        <v>6</v>
      </c>
      <c r="AU43" s="3">
        <v>4</v>
      </c>
      <c r="AV43" s="123">
        <f>VLOOKUP(AT43,[1]武将养成相关!$H$24:$K$27,3,FALSE)*[1]武将养成相关!$D$4*VLOOKUP(AU43,[1]武将养成相关!$H$33:$M$36,5,FALSE)*6</f>
        <v>1890</v>
      </c>
      <c r="AW43" s="123">
        <f>VLOOKUP(AT43,[1]武将养成相关!$H$24:$K$27,3,FALSE)*[1]武将养成相关!$D$4*VLOOKUP(AU43,[1]武将养成相关!$H$33:$M$36,2,FALSE)</f>
        <v>402.49999999999994</v>
      </c>
      <c r="AX43" s="123">
        <v>0</v>
      </c>
      <c r="AY43" s="123">
        <f>VLOOKUP(AT43,[1]武将养成相关!$H$24:$K$27,3,FALSE)*[1]武将养成相关!$D$4*VLOOKUP(AU43,[1]武将养成相关!$H$33:$M$36,3,FALSE)*0.6</f>
        <v>210</v>
      </c>
      <c r="AZ43" s="123">
        <f>VLOOKUP(AT43,[1]武将养成相关!$H$24:$K$27,3,FALSE)*[1]武将养成相关!$D$4*VLOOKUP(AU43,[1]武将养成相关!$H$33:$M$36,4,FALSE)*0.6</f>
        <v>168</v>
      </c>
      <c r="BA43" s="123">
        <f>VLOOKUP(AT43,[1]武将养成相关!$H$24:$K$27,3,FALSE)*[1]武将养成相关!$D$9*VLOOKUP(AU43,[1]武将养成相关!$H$33:$M$36,6,FALSE)</f>
        <v>63</v>
      </c>
      <c r="BB43" s="123">
        <f t="shared" si="0"/>
        <v>18.900000000000002</v>
      </c>
      <c r="BC43" s="123">
        <f t="shared" si="1"/>
        <v>4.0249999999999995</v>
      </c>
      <c r="BD43" s="123">
        <f t="shared" si="2"/>
        <v>2.1</v>
      </c>
      <c r="BE43" s="123">
        <f t="shared" si="3"/>
        <v>1.68</v>
      </c>
      <c r="BF43" s="3">
        <v>1500</v>
      </c>
      <c r="BG43" s="3">
        <v>0</v>
      </c>
      <c r="BH43" s="3">
        <v>0</v>
      </c>
      <c r="BI43" s="3">
        <v>0</v>
      </c>
      <c r="BJ43" s="3">
        <v>0</v>
      </c>
      <c r="BK43" s="3">
        <v>0</v>
      </c>
      <c r="BL43" s="3"/>
      <c r="BM43" s="3">
        <v>0</v>
      </c>
      <c r="BN43" s="3">
        <v>0</v>
      </c>
      <c r="BO43" s="3">
        <v>0</v>
      </c>
      <c r="BP43" s="3"/>
      <c r="BQ43" s="50" t="s">
        <v>599</v>
      </c>
      <c r="BR43" s="128">
        <v>2</v>
      </c>
      <c r="BS43" s="3">
        <v>1</v>
      </c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 t="s">
        <v>257</v>
      </c>
      <c r="CE43" s="3">
        <v>7</v>
      </c>
      <c r="CF43" s="3"/>
      <c r="CG43" s="3"/>
      <c r="CH43" s="3"/>
      <c r="CI43" s="3"/>
      <c r="CJ43" s="3"/>
      <c r="CK43" s="3"/>
      <c r="CL43" s="3"/>
    </row>
    <row r="44" spans="1:90" s="3" customFormat="1">
      <c r="A44" s="3" t="s">
        <v>81</v>
      </c>
      <c r="B44" s="3">
        <v>200060</v>
      </c>
      <c r="C44" s="31">
        <v>6</v>
      </c>
      <c r="D44" s="31"/>
      <c r="E44" s="31">
        <v>7</v>
      </c>
      <c r="F44" s="31">
        <v>0</v>
      </c>
      <c r="G44" s="32" t="s">
        <v>822</v>
      </c>
      <c r="H44" s="34">
        <v>200060</v>
      </c>
      <c r="I44" s="3" t="s">
        <v>258</v>
      </c>
      <c r="J44" s="3">
        <v>200060</v>
      </c>
      <c r="K44" s="50">
        <v>960</v>
      </c>
      <c r="M44" s="51" t="s">
        <v>261</v>
      </c>
      <c r="N44" s="51" t="s">
        <v>261</v>
      </c>
      <c r="O44" s="51" t="s">
        <v>259</v>
      </c>
      <c r="P44" s="52"/>
      <c r="Q44" s="52" t="s">
        <v>937</v>
      </c>
      <c r="R44" s="71" t="s">
        <v>938</v>
      </c>
      <c r="S44" s="51" t="s">
        <v>589</v>
      </c>
      <c r="T44" s="72" t="s">
        <v>905</v>
      </c>
      <c r="U44" s="3" t="s">
        <v>906</v>
      </c>
      <c r="X44" s="73" t="s">
        <v>939</v>
      </c>
      <c r="Y44" s="3" t="s">
        <v>940</v>
      </c>
      <c r="Z44" s="3" t="s">
        <v>941</v>
      </c>
      <c r="AC44" s="98"/>
      <c r="AD44" s="38">
        <v>3</v>
      </c>
      <c r="AE44" s="3">
        <v>1</v>
      </c>
      <c r="AH44" s="111" t="s">
        <v>942</v>
      </c>
      <c r="AI44" s="111" t="s">
        <v>943</v>
      </c>
      <c r="AJ44" s="50"/>
      <c r="AK44" s="111" t="s">
        <v>944</v>
      </c>
      <c r="AL44" s="50"/>
      <c r="AM44" s="50"/>
      <c r="AN44" s="50"/>
      <c r="AO44" s="111" t="s">
        <v>945</v>
      </c>
      <c r="AP44" s="111"/>
      <c r="AQ44" s="111" t="s">
        <v>946</v>
      </c>
      <c r="AS44" s="31">
        <v>0</v>
      </c>
      <c r="AT44" s="31">
        <v>6</v>
      </c>
      <c r="AU44" s="3">
        <v>1</v>
      </c>
      <c r="AV44" s="123">
        <f>VLOOKUP(AT44,[1]武将养成相关!$H$24:$K$27,3,FALSE)*[1]武将养成相关!$D$4*VLOOKUP(AU44,[1]武将养成相关!$H$33:$M$36,5,FALSE)*6</f>
        <v>2730</v>
      </c>
      <c r="AW44" s="123">
        <f>VLOOKUP(AT44,[1]武将养成相关!$H$24:$K$27,3,FALSE)*[1]武将养成相关!$D$4*VLOOKUP(AU44,[1]武将养成相关!$H$33:$M$36,2,FALSE)</f>
        <v>280</v>
      </c>
      <c r="AX44" s="123">
        <v>0</v>
      </c>
      <c r="AY44" s="123">
        <f>VLOOKUP(AT44,[1]武将养成相关!$H$24:$K$27,3,FALSE)*[1]武将养成相关!$D$4*VLOOKUP(AU44,[1]武将养成相关!$H$33:$M$36,3,FALSE)*0.6</f>
        <v>293.99999999999994</v>
      </c>
      <c r="AZ44" s="123">
        <f>VLOOKUP(AT44,[1]武将养成相关!$H$24:$K$27,3,FALSE)*[1]武将养成相关!$D$4*VLOOKUP(AU44,[1]武将养成相关!$H$33:$M$36,4,FALSE)*0.6</f>
        <v>231.00000000000003</v>
      </c>
      <c r="BA44" s="123">
        <f>VLOOKUP(AT44,[1]武将养成相关!$H$24:$K$27,3,FALSE)*[1]武将养成相关!$D$9*VLOOKUP(AU44,[1]武将养成相关!$H$33:$M$36,6,FALSE)</f>
        <v>56</v>
      </c>
      <c r="BB44" s="123">
        <f t="shared" si="0"/>
        <v>27.3</v>
      </c>
      <c r="BC44" s="123">
        <f t="shared" si="1"/>
        <v>2.8000000000000003</v>
      </c>
      <c r="BD44" s="123">
        <f t="shared" si="2"/>
        <v>2.9399999999999995</v>
      </c>
      <c r="BE44" s="123">
        <f t="shared" si="3"/>
        <v>2.3100000000000005</v>
      </c>
      <c r="BF44" s="3">
        <v>1500</v>
      </c>
      <c r="BG44" s="3">
        <v>0</v>
      </c>
      <c r="BH44" s="3">
        <v>0</v>
      </c>
      <c r="BI44" s="3">
        <v>0</v>
      </c>
      <c r="BJ44" s="3">
        <v>0</v>
      </c>
      <c r="BK44" s="3">
        <v>0</v>
      </c>
      <c r="BM44" s="3">
        <v>0</v>
      </c>
      <c r="BN44" s="3">
        <v>0</v>
      </c>
      <c r="BO44" s="3">
        <v>0</v>
      </c>
      <c r="BQ44" s="50" t="s">
        <v>599</v>
      </c>
      <c r="BR44" s="128">
        <v>2</v>
      </c>
      <c r="BS44" s="3">
        <v>0</v>
      </c>
      <c r="CD44" s="3" t="s">
        <v>258</v>
      </c>
      <c r="CE44" s="3">
        <v>7</v>
      </c>
    </row>
    <row r="45" spans="1:90" s="7" customFormat="1">
      <c r="A45" s="3" t="s">
        <v>81</v>
      </c>
      <c r="B45" s="3">
        <v>200070</v>
      </c>
      <c r="C45" s="31">
        <v>6</v>
      </c>
      <c r="D45" s="31"/>
      <c r="E45" s="31">
        <v>7</v>
      </c>
      <c r="F45" s="31">
        <v>0</v>
      </c>
      <c r="G45" s="32" t="s">
        <v>822</v>
      </c>
      <c r="H45" s="34">
        <v>200070</v>
      </c>
      <c r="I45" s="3" t="s">
        <v>263</v>
      </c>
      <c r="J45" s="3">
        <v>200070</v>
      </c>
      <c r="K45" s="50">
        <v>960</v>
      </c>
      <c r="L45" s="3"/>
      <c r="M45" s="51" t="s">
        <v>266</v>
      </c>
      <c r="N45" s="51" t="s">
        <v>266</v>
      </c>
      <c r="O45" s="51" t="s">
        <v>264</v>
      </c>
      <c r="P45" s="52"/>
      <c r="Q45" s="52" t="s">
        <v>625</v>
      </c>
      <c r="R45" s="71" t="s">
        <v>947</v>
      </c>
      <c r="S45" s="51" t="s">
        <v>602</v>
      </c>
      <c r="T45" s="72" t="s">
        <v>948</v>
      </c>
      <c r="U45" s="3" t="s">
        <v>949</v>
      </c>
      <c r="V45" s="3"/>
      <c r="W45" s="50"/>
      <c r="X45" s="73" t="s">
        <v>629</v>
      </c>
      <c r="Y45" s="3"/>
      <c r="Z45" s="3"/>
      <c r="AA45" s="3"/>
      <c r="AB45" s="3"/>
      <c r="AC45" s="98"/>
      <c r="AD45" s="38">
        <v>2</v>
      </c>
      <c r="AE45" s="3">
        <v>1</v>
      </c>
      <c r="AF45" s="3"/>
      <c r="AG45" s="3"/>
      <c r="AH45" s="118" t="s">
        <v>950</v>
      </c>
      <c r="AI45" s="118" t="s">
        <v>951</v>
      </c>
      <c r="AJ45" s="60"/>
      <c r="AK45" s="118" t="s">
        <v>952</v>
      </c>
      <c r="AL45" s="60"/>
      <c r="AM45" s="60"/>
      <c r="AN45" s="60"/>
      <c r="AO45" s="118" t="s">
        <v>953</v>
      </c>
      <c r="AP45" s="118"/>
      <c r="AQ45" s="111" t="s">
        <v>954</v>
      </c>
      <c r="AR45" s="3"/>
      <c r="AS45" s="31">
        <v>0</v>
      </c>
      <c r="AT45" s="31">
        <v>6</v>
      </c>
      <c r="AU45" s="3">
        <v>1</v>
      </c>
      <c r="AV45" s="123">
        <f>VLOOKUP(AT45,[1]武将养成相关!$H$24:$K$27,3,FALSE)*[1]武将养成相关!$D$4*VLOOKUP(AU45,[1]武将养成相关!$H$33:$M$36,5,FALSE)*6</f>
        <v>2730</v>
      </c>
      <c r="AW45" s="123">
        <f>VLOOKUP(AT45,[1]武将养成相关!$H$24:$K$27,3,FALSE)*[1]武将养成相关!$D$4*VLOOKUP(AU45,[1]武将养成相关!$H$33:$M$36,2,FALSE)</f>
        <v>280</v>
      </c>
      <c r="AX45" s="123">
        <v>0</v>
      </c>
      <c r="AY45" s="123">
        <f>VLOOKUP(AT45,[1]武将养成相关!$H$24:$K$27,3,FALSE)*[1]武将养成相关!$D$4*VLOOKUP(AU45,[1]武将养成相关!$H$33:$M$36,3,FALSE)*0.6</f>
        <v>293.99999999999994</v>
      </c>
      <c r="AZ45" s="123">
        <f>VLOOKUP(AT45,[1]武将养成相关!$H$24:$K$27,3,FALSE)*[1]武将养成相关!$D$4*VLOOKUP(AU45,[1]武将养成相关!$H$33:$M$36,4,FALSE)*0.6</f>
        <v>231.00000000000003</v>
      </c>
      <c r="BA45" s="123">
        <f>VLOOKUP(AT45,[1]武将养成相关!$H$24:$K$27,3,FALSE)*[1]武将养成相关!$D$9*VLOOKUP(AU45,[1]武将养成相关!$H$33:$M$36,6,FALSE)</f>
        <v>56</v>
      </c>
      <c r="BB45" s="123">
        <f t="shared" si="0"/>
        <v>27.3</v>
      </c>
      <c r="BC45" s="123">
        <f t="shared" si="1"/>
        <v>2.8000000000000003</v>
      </c>
      <c r="BD45" s="123">
        <f t="shared" si="2"/>
        <v>2.9399999999999995</v>
      </c>
      <c r="BE45" s="123">
        <f t="shared" si="3"/>
        <v>2.3100000000000005</v>
      </c>
      <c r="BF45" s="3">
        <v>1500</v>
      </c>
      <c r="BG45" s="3">
        <v>0</v>
      </c>
      <c r="BH45" s="3">
        <v>0</v>
      </c>
      <c r="BI45" s="3">
        <v>0</v>
      </c>
      <c r="BJ45" s="3">
        <v>0</v>
      </c>
      <c r="BK45" s="3">
        <v>0</v>
      </c>
      <c r="BL45" s="3"/>
      <c r="BM45" s="3">
        <v>0</v>
      </c>
      <c r="BN45" s="3">
        <v>0</v>
      </c>
      <c r="BO45" s="3">
        <v>0</v>
      </c>
      <c r="BP45" s="3"/>
      <c r="BQ45" s="50" t="s">
        <v>599</v>
      </c>
      <c r="BR45" s="128">
        <v>3</v>
      </c>
      <c r="BS45" s="3">
        <v>0</v>
      </c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 t="s">
        <v>263</v>
      </c>
      <c r="CE45" s="3">
        <v>7</v>
      </c>
      <c r="CF45" s="3"/>
      <c r="CG45" s="3"/>
      <c r="CH45" s="3"/>
      <c r="CI45" s="3"/>
      <c r="CJ45" s="3"/>
      <c r="CK45" s="3"/>
      <c r="CL45" s="3"/>
    </row>
    <row r="46" spans="1:90" s="8" customFormat="1">
      <c r="A46" s="3" t="s">
        <v>81</v>
      </c>
      <c r="B46" s="3">
        <v>300030</v>
      </c>
      <c r="C46" s="31">
        <v>6</v>
      </c>
      <c r="D46" s="31"/>
      <c r="E46" s="31">
        <v>7</v>
      </c>
      <c r="F46" s="31">
        <v>0</v>
      </c>
      <c r="G46" s="32" t="s">
        <v>822</v>
      </c>
      <c r="H46" s="34">
        <v>300030</v>
      </c>
      <c r="I46" s="3" t="s">
        <v>268</v>
      </c>
      <c r="J46" s="3">
        <v>300030</v>
      </c>
      <c r="K46" s="50">
        <v>960</v>
      </c>
      <c r="L46" s="3"/>
      <c r="M46" s="51" t="s">
        <v>955</v>
      </c>
      <c r="N46" s="51" t="s">
        <v>955</v>
      </c>
      <c r="O46" s="51" t="s">
        <v>956</v>
      </c>
      <c r="P46" s="52"/>
      <c r="Q46" s="52" t="s">
        <v>957</v>
      </c>
      <c r="R46" s="71" t="s">
        <v>958</v>
      </c>
      <c r="S46" s="51" t="s">
        <v>602</v>
      </c>
      <c r="T46" s="72" t="s">
        <v>959</v>
      </c>
      <c r="U46" s="3" t="s">
        <v>960</v>
      </c>
      <c r="V46" s="3"/>
      <c r="W46" s="82"/>
      <c r="X46" s="73" t="s">
        <v>961</v>
      </c>
      <c r="Y46" s="3"/>
      <c r="Z46" s="3"/>
      <c r="AA46" s="3"/>
      <c r="AB46" s="3"/>
      <c r="AC46" s="98"/>
      <c r="AD46" s="38">
        <v>1</v>
      </c>
      <c r="AE46" s="3">
        <v>3</v>
      </c>
      <c r="AF46" s="3"/>
      <c r="AG46" s="3"/>
      <c r="AH46" s="50" t="s">
        <v>962</v>
      </c>
      <c r="AI46" s="50" t="s">
        <v>963</v>
      </c>
      <c r="AJ46" s="50"/>
      <c r="AK46" s="50" t="s">
        <v>964</v>
      </c>
      <c r="AL46" s="50"/>
      <c r="AM46" s="50"/>
      <c r="AN46" s="50"/>
      <c r="AO46" s="50" t="s">
        <v>965</v>
      </c>
      <c r="AP46" s="111"/>
      <c r="AQ46" s="111" t="s">
        <v>966</v>
      </c>
      <c r="AR46" s="3"/>
      <c r="AS46" s="31">
        <v>0</v>
      </c>
      <c r="AT46" s="31">
        <v>6</v>
      </c>
      <c r="AU46" s="3">
        <v>3</v>
      </c>
      <c r="AV46" s="123">
        <f>VLOOKUP(AT46,[1]武将养成相关!$H$24:$K$27,3,FALSE)*[1]武将养成相关!$D$4*VLOOKUP(AU46,[1]武将养成相关!$H$33:$M$36,5,FALSE)*6</f>
        <v>2520</v>
      </c>
      <c r="AW46" s="123">
        <f>VLOOKUP(AT46,[1]武将养成相关!$H$24:$K$27,3,FALSE)*[1]武将养成相关!$D$4*VLOOKUP(AU46,[1]武将养成相关!$H$33:$M$36,2,FALSE)</f>
        <v>332.5</v>
      </c>
      <c r="AX46" s="123">
        <v>0</v>
      </c>
      <c r="AY46" s="123">
        <f>VLOOKUP(AT46,[1]武将养成相关!$H$24:$K$27,3,FALSE)*[1]武将养成相关!$D$4*VLOOKUP(AU46,[1]武将养成相关!$H$33:$M$36,3,FALSE)*0.6</f>
        <v>146.99999999999997</v>
      </c>
      <c r="AZ46" s="123">
        <f>VLOOKUP(AT46,[1]武将养成相关!$H$24:$K$27,3,FALSE)*[1]武将养成相关!$D$4*VLOOKUP(AU46,[1]武将养成相关!$H$33:$M$36,4,FALSE)*0.6</f>
        <v>189</v>
      </c>
      <c r="BA46" s="123">
        <f>VLOOKUP(AT46,[1]武将养成相关!$H$24:$K$27,3,FALSE)*[1]武将养成相关!$D$9*VLOOKUP(AU46,[1]武将养成相关!$H$33:$M$36,6,FALSE)</f>
        <v>63</v>
      </c>
      <c r="BB46" s="123">
        <f t="shared" si="0"/>
        <v>25.2</v>
      </c>
      <c r="BC46" s="123">
        <f t="shared" si="1"/>
        <v>3.3250000000000002</v>
      </c>
      <c r="BD46" s="123">
        <f t="shared" si="2"/>
        <v>1.4699999999999998</v>
      </c>
      <c r="BE46" s="123">
        <f t="shared" si="3"/>
        <v>1.8900000000000001</v>
      </c>
      <c r="BF46" s="3">
        <v>1500</v>
      </c>
      <c r="BG46" s="3">
        <v>0</v>
      </c>
      <c r="BH46" s="3">
        <v>0</v>
      </c>
      <c r="BI46" s="3">
        <v>0</v>
      </c>
      <c r="BJ46" s="3">
        <v>0</v>
      </c>
      <c r="BK46" s="3">
        <v>0</v>
      </c>
      <c r="BL46" s="3"/>
      <c r="BM46" s="3">
        <v>0</v>
      </c>
      <c r="BN46" s="3">
        <v>0</v>
      </c>
      <c r="BO46" s="3">
        <v>0</v>
      </c>
      <c r="BP46" s="3"/>
      <c r="BQ46" s="50" t="s">
        <v>599</v>
      </c>
      <c r="BR46" s="128">
        <v>3</v>
      </c>
      <c r="BS46" s="3">
        <v>1</v>
      </c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 t="s">
        <v>303</v>
      </c>
      <c r="CE46" s="3">
        <v>6</v>
      </c>
      <c r="CF46" s="3"/>
      <c r="CG46" s="3"/>
      <c r="CH46" s="3"/>
      <c r="CI46" s="3"/>
      <c r="CJ46" s="3"/>
      <c r="CK46" s="3"/>
      <c r="CL46" s="3"/>
    </row>
    <row r="47" spans="1:90" s="6" customFormat="1">
      <c r="A47" s="3" t="s">
        <v>81</v>
      </c>
      <c r="B47" s="3">
        <v>300060</v>
      </c>
      <c r="C47" s="31">
        <v>6</v>
      </c>
      <c r="D47" s="31"/>
      <c r="E47" s="31">
        <v>7</v>
      </c>
      <c r="F47" s="31">
        <v>0</v>
      </c>
      <c r="G47" s="32" t="s">
        <v>822</v>
      </c>
      <c r="H47" s="34">
        <v>300060</v>
      </c>
      <c r="I47" s="3" t="s">
        <v>275</v>
      </c>
      <c r="J47" s="3">
        <v>300060</v>
      </c>
      <c r="K47" s="50">
        <v>960</v>
      </c>
      <c r="L47" s="3"/>
      <c r="M47" s="51" t="s">
        <v>278</v>
      </c>
      <c r="N47" s="51" t="s">
        <v>278</v>
      </c>
      <c r="O47" s="51" t="s">
        <v>276</v>
      </c>
      <c r="P47" s="52"/>
      <c r="Q47" s="52" t="s">
        <v>967</v>
      </c>
      <c r="R47" s="71" t="s">
        <v>968</v>
      </c>
      <c r="S47" s="51" t="s">
        <v>589</v>
      </c>
      <c r="T47" s="72" t="s">
        <v>969</v>
      </c>
      <c r="U47" s="3" t="s">
        <v>970</v>
      </c>
      <c r="V47" s="3"/>
      <c r="W47" s="3"/>
      <c r="X47" s="73" t="s">
        <v>971</v>
      </c>
      <c r="Y47" s="3" t="s">
        <v>972</v>
      </c>
      <c r="Z47" s="3" t="s">
        <v>941</v>
      </c>
      <c r="AA47" s="3"/>
      <c r="AB47" s="3"/>
      <c r="AC47" s="98"/>
      <c r="AD47" s="38">
        <v>1</v>
      </c>
      <c r="AE47" s="3">
        <v>3</v>
      </c>
      <c r="AF47" s="3"/>
      <c r="AG47" s="3"/>
      <c r="AH47" s="111" t="s">
        <v>973</v>
      </c>
      <c r="AI47" s="111" t="s">
        <v>974</v>
      </c>
      <c r="AJ47" s="50"/>
      <c r="AK47" s="111" t="s">
        <v>975</v>
      </c>
      <c r="AL47" s="50"/>
      <c r="AM47" s="50"/>
      <c r="AN47" s="50"/>
      <c r="AO47" s="111" t="s">
        <v>976</v>
      </c>
      <c r="AP47" s="111"/>
      <c r="AQ47" s="111" t="s">
        <v>977</v>
      </c>
      <c r="AR47" s="3"/>
      <c r="AS47" s="31">
        <v>0</v>
      </c>
      <c r="AT47" s="31">
        <v>6</v>
      </c>
      <c r="AU47" s="3">
        <v>3</v>
      </c>
      <c r="AV47" s="123">
        <f>VLOOKUP(AT47,[1]武将养成相关!$H$24:$K$27,3,FALSE)*[1]武将养成相关!$D$4*VLOOKUP(AU47,[1]武将养成相关!$H$33:$M$36,5,FALSE)*6</f>
        <v>2520</v>
      </c>
      <c r="AW47" s="123">
        <f>VLOOKUP(AT47,[1]武将养成相关!$H$24:$K$27,3,FALSE)*[1]武将养成相关!$D$4*VLOOKUP(AU47,[1]武将养成相关!$H$33:$M$36,2,FALSE)</f>
        <v>332.5</v>
      </c>
      <c r="AX47" s="123">
        <v>0</v>
      </c>
      <c r="AY47" s="123">
        <f>VLOOKUP(AT47,[1]武将养成相关!$H$24:$K$27,3,FALSE)*[1]武将养成相关!$D$4*VLOOKUP(AU47,[1]武将养成相关!$H$33:$M$36,3,FALSE)*0.6</f>
        <v>146.99999999999997</v>
      </c>
      <c r="AZ47" s="123">
        <f>VLOOKUP(AT47,[1]武将养成相关!$H$24:$K$27,3,FALSE)*[1]武将养成相关!$D$4*VLOOKUP(AU47,[1]武将养成相关!$H$33:$M$36,4,FALSE)*0.6</f>
        <v>189</v>
      </c>
      <c r="BA47" s="123">
        <f>VLOOKUP(AT47,[1]武将养成相关!$H$24:$K$27,3,FALSE)*[1]武将养成相关!$D$9*VLOOKUP(AU47,[1]武将养成相关!$H$33:$M$36,6,FALSE)</f>
        <v>63</v>
      </c>
      <c r="BB47" s="123">
        <f t="shared" si="0"/>
        <v>25.2</v>
      </c>
      <c r="BC47" s="123">
        <f t="shared" si="1"/>
        <v>3.3250000000000002</v>
      </c>
      <c r="BD47" s="123">
        <f t="shared" si="2"/>
        <v>1.4699999999999998</v>
      </c>
      <c r="BE47" s="123">
        <f t="shared" si="3"/>
        <v>1.8900000000000001</v>
      </c>
      <c r="BF47" s="3">
        <v>1500</v>
      </c>
      <c r="BG47" s="3">
        <v>0</v>
      </c>
      <c r="BH47" s="3">
        <v>0</v>
      </c>
      <c r="BI47" s="3">
        <v>0</v>
      </c>
      <c r="BJ47" s="3">
        <v>0</v>
      </c>
      <c r="BK47" s="3">
        <v>0</v>
      </c>
      <c r="BL47" s="3"/>
      <c r="BM47" s="3">
        <v>0</v>
      </c>
      <c r="BN47" s="3">
        <v>0</v>
      </c>
      <c r="BO47" s="3">
        <v>0</v>
      </c>
      <c r="BP47" s="3"/>
      <c r="BQ47" s="50" t="s">
        <v>599</v>
      </c>
      <c r="BR47" s="128">
        <v>1</v>
      </c>
      <c r="BS47" s="3">
        <v>1</v>
      </c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 t="s">
        <v>275</v>
      </c>
      <c r="CE47" s="3">
        <v>7</v>
      </c>
      <c r="CF47" s="3"/>
      <c r="CG47" s="3"/>
      <c r="CH47" s="3"/>
      <c r="CI47" s="3"/>
      <c r="CJ47" s="3"/>
      <c r="CK47" s="3"/>
      <c r="CL47" s="3"/>
    </row>
    <row r="48" spans="1:90" s="1" customFormat="1">
      <c r="A48" s="3" t="s">
        <v>81</v>
      </c>
      <c r="B48" s="3">
        <v>300070</v>
      </c>
      <c r="C48" s="31">
        <v>6</v>
      </c>
      <c r="D48" s="31"/>
      <c r="E48" s="31">
        <v>7</v>
      </c>
      <c r="F48" s="31">
        <v>0</v>
      </c>
      <c r="G48" s="32" t="s">
        <v>822</v>
      </c>
      <c r="H48" s="34">
        <v>300070</v>
      </c>
      <c r="I48" s="3" t="s">
        <v>280</v>
      </c>
      <c r="J48" s="3">
        <v>300070</v>
      </c>
      <c r="K48" s="50">
        <v>960</v>
      </c>
      <c r="L48" s="3"/>
      <c r="M48" s="51" t="s">
        <v>285</v>
      </c>
      <c r="N48" s="51" t="s">
        <v>285</v>
      </c>
      <c r="O48" s="51" t="s">
        <v>281</v>
      </c>
      <c r="P48" s="52"/>
      <c r="Q48" s="52" t="s">
        <v>978</v>
      </c>
      <c r="R48" s="71" t="s">
        <v>979</v>
      </c>
      <c r="S48" s="51" t="s">
        <v>980</v>
      </c>
      <c r="T48" s="72" t="s">
        <v>981</v>
      </c>
      <c r="U48" s="3" t="s">
        <v>982</v>
      </c>
      <c r="V48" s="3"/>
      <c r="W48" s="74"/>
      <c r="X48" s="73" t="s">
        <v>983</v>
      </c>
      <c r="Y48" s="3" t="s">
        <v>940</v>
      </c>
      <c r="Z48" s="3" t="s">
        <v>984</v>
      </c>
      <c r="AA48" s="3"/>
      <c r="AB48" s="3"/>
      <c r="AC48" s="98"/>
      <c r="AD48" s="38">
        <v>2</v>
      </c>
      <c r="AE48" s="3">
        <v>3</v>
      </c>
      <c r="AF48" s="3"/>
      <c r="AG48" s="3"/>
      <c r="AH48" s="111" t="s">
        <v>985</v>
      </c>
      <c r="AI48" s="111" t="s">
        <v>986</v>
      </c>
      <c r="AJ48" s="50"/>
      <c r="AK48" s="111" t="s">
        <v>987</v>
      </c>
      <c r="AL48" s="50"/>
      <c r="AM48" s="50"/>
      <c r="AN48" s="50"/>
      <c r="AO48" s="111" t="s">
        <v>988</v>
      </c>
      <c r="AP48" s="111"/>
      <c r="AQ48" s="111" t="s">
        <v>989</v>
      </c>
      <c r="AR48" s="3"/>
      <c r="AS48" s="31">
        <v>0</v>
      </c>
      <c r="AT48" s="31">
        <v>6</v>
      </c>
      <c r="AU48" s="3">
        <v>3</v>
      </c>
      <c r="AV48" s="123">
        <f>VLOOKUP(AT48,[1]武将养成相关!$H$24:$K$27,3,FALSE)*[1]武将养成相关!$D$4*VLOOKUP(AU48,[1]武将养成相关!$H$33:$M$36,5,FALSE)*6</f>
        <v>2520</v>
      </c>
      <c r="AW48" s="123">
        <f>VLOOKUP(AT48,[1]武将养成相关!$H$24:$K$27,3,FALSE)*[1]武将养成相关!$D$4*VLOOKUP(AU48,[1]武将养成相关!$H$33:$M$36,2,FALSE)</f>
        <v>332.5</v>
      </c>
      <c r="AX48" s="123">
        <v>0</v>
      </c>
      <c r="AY48" s="123">
        <f>VLOOKUP(AT48,[1]武将养成相关!$H$24:$K$27,3,FALSE)*[1]武将养成相关!$D$4*VLOOKUP(AU48,[1]武将养成相关!$H$33:$M$36,3,FALSE)*0.6</f>
        <v>146.99999999999997</v>
      </c>
      <c r="AZ48" s="123">
        <f>VLOOKUP(AT48,[1]武将养成相关!$H$24:$K$27,3,FALSE)*[1]武将养成相关!$D$4*VLOOKUP(AU48,[1]武将养成相关!$H$33:$M$36,4,FALSE)*0.6</f>
        <v>189</v>
      </c>
      <c r="BA48" s="123">
        <f>VLOOKUP(AT48,[1]武将养成相关!$H$24:$K$27,3,FALSE)*[1]武将养成相关!$D$9*VLOOKUP(AU48,[1]武将养成相关!$H$33:$M$36,6,FALSE)</f>
        <v>63</v>
      </c>
      <c r="BB48" s="123">
        <f t="shared" si="0"/>
        <v>25.2</v>
      </c>
      <c r="BC48" s="123">
        <f t="shared" si="1"/>
        <v>3.3250000000000002</v>
      </c>
      <c r="BD48" s="123">
        <f t="shared" si="2"/>
        <v>1.4699999999999998</v>
      </c>
      <c r="BE48" s="123">
        <f t="shared" si="3"/>
        <v>1.8900000000000001</v>
      </c>
      <c r="BF48" s="3">
        <v>1500</v>
      </c>
      <c r="BG48" s="3">
        <v>0</v>
      </c>
      <c r="BH48" s="3">
        <v>0</v>
      </c>
      <c r="BI48" s="3">
        <v>0</v>
      </c>
      <c r="BJ48" s="3">
        <v>0</v>
      </c>
      <c r="BK48" s="3">
        <v>0</v>
      </c>
      <c r="BL48" s="3"/>
      <c r="BM48" s="3">
        <v>0</v>
      </c>
      <c r="BN48" s="3">
        <v>0</v>
      </c>
      <c r="BO48" s="3">
        <v>0</v>
      </c>
      <c r="BP48" s="3"/>
      <c r="BQ48" s="50" t="s">
        <v>599</v>
      </c>
      <c r="BR48" s="128">
        <v>1</v>
      </c>
      <c r="BS48" s="3">
        <v>1</v>
      </c>
      <c r="BT48" s="3"/>
      <c r="BU48" s="3"/>
      <c r="BV48" s="3"/>
      <c r="BW48" s="3"/>
      <c r="BX48" s="3"/>
      <c r="BY48" s="3"/>
      <c r="BZ48" s="3"/>
      <c r="CA48" s="3"/>
      <c r="CB48" s="3"/>
      <c r="CC48" s="3"/>
      <c r="CD48" s="3" t="s">
        <v>280</v>
      </c>
      <c r="CE48" s="3">
        <v>7</v>
      </c>
      <c r="CF48" s="3"/>
      <c r="CG48" s="3"/>
      <c r="CH48" s="3"/>
      <c r="CI48" s="3"/>
      <c r="CJ48" s="3"/>
      <c r="CK48" s="3"/>
      <c r="CL48" s="3"/>
    </row>
    <row r="49" spans="1:90" s="1" customFormat="1">
      <c r="A49" s="3" t="s">
        <v>81</v>
      </c>
      <c r="B49" s="3">
        <v>300090</v>
      </c>
      <c r="C49" s="31">
        <v>6</v>
      </c>
      <c r="D49" s="31"/>
      <c r="E49" s="31">
        <v>7</v>
      </c>
      <c r="F49" s="31">
        <v>0</v>
      </c>
      <c r="G49" s="32" t="s">
        <v>822</v>
      </c>
      <c r="H49" s="34">
        <v>300090</v>
      </c>
      <c r="I49" s="3" t="s">
        <v>287</v>
      </c>
      <c r="J49" s="3">
        <v>300090</v>
      </c>
      <c r="K49" s="50">
        <v>960</v>
      </c>
      <c r="L49" s="3"/>
      <c r="M49" s="51" t="s">
        <v>290</v>
      </c>
      <c r="N49" s="51" t="s">
        <v>290</v>
      </c>
      <c r="O49" s="51" t="s">
        <v>288</v>
      </c>
      <c r="P49" s="52"/>
      <c r="Q49" s="52" t="s">
        <v>625</v>
      </c>
      <c r="R49" s="71" t="s">
        <v>990</v>
      </c>
      <c r="S49" s="51" t="s">
        <v>602</v>
      </c>
      <c r="T49" s="72" t="s">
        <v>765</v>
      </c>
      <c r="U49" s="3" t="s">
        <v>766</v>
      </c>
      <c r="V49" s="3"/>
      <c r="W49" s="74"/>
      <c r="X49" s="73" t="s">
        <v>629</v>
      </c>
      <c r="Y49" s="3"/>
      <c r="Z49" s="3"/>
      <c r="AA49" s="3"/>
      <c r="AB49" s="3"/>
      <c r="AC49" s="98"/>
      <c r="AD49" s="38">
        <v>1</v>
      </c>
      <c r="AE49" s="3">
        <v>4</v>
      </c>
      <c r="AF49" s="3"/>
      <c r="AG49" s="3"/>
      <c r="AH49" s="118" t="s">
        <v>991</v>
      </c>
      <c r="AI49" s="118" t="s">
        <v>992</v>
      </c>
      <c r="AJ49" s="60"/>
      <c r="AK49" s="118" t="s">
        <v>993</v>
      </c>
      <c r="AL49" s="60"/>
      <c r="AM49" s="60"/>
      <c r="AN49" s="60"/>
      <c r="AO49" s="118" t="s">
        <v>994</v>
      </c>
      <c r="AP49" s="118"/>
      <c r="AQ49" s="111" t="s">
        <v>995</v>
      </c>
      <c r="AR49" s="3"/>
      <c r="AS49" s="31">
        <v>0</v>
      </c>
      <c r="AT49" s="31">
        <v>6</v>
      </c>
      <c r="AU49" s="3">
        <v>4</v>
      </c>
      <c r="AV49" s="123">
        <f>VLOOKUP(AT49,[1]武将养成相关!$H$24:$K$27,3,FALSE)*[1]武将养成相关!$D$4*VLOOKUP(AU49,[1]武将养成相关!$H$33:$M$36,5,FALSE)*6</f>
        <v>1890</v>
      </c>
      <c r="AW49" s="123">
        <f>VLOOKUP(AT49,[1]武将养成相关!$H$24:$K$27,3,FALSE)*[1]武将养成相关!$D$4*VLOOKUP(AU49,[1]武将养成相关!$H$33:$M$36,2,FALSE)</f>
        <v>402.49999999999994</v>
      </c>
      <c r="AX49" s="123">
        <v>0</v>
      </c>
      <c r="AY49" s="123">
        <f>VLOOKUP(AT49,[1]武将养成相关!$H$24:$K$27,3,FALSE)*[1]武将养成相关!$D$4*VLOOKUP(AU49,[1]武将养成相关!$H$33:$M$36,3,FALSE)*0.6</f>
        <v>210</v>
      </c>
      <c r="AZ49" s="123">
        <f>VLOOKUP(AT49,[1]武将养成相关!$H$24:$K$27,3,FALSE)*[1]武将养成相关!$D$4*VLOOKUP(AU49,[1]武将养成相关!$H$33:$M$36,4,FALSE)*0.6</f>
        <v>168</v>
      </c>
      <c r="BA49" s="123">
        <f>VLOOKUP(AT49,[1]武将养成相关!$H$24:$K$27,3,FALSE)*[1]武将养成相关!$D$9*VLOOKUP(AU49,[1]武将养成相关!$H$33:$M$36,6,FALSE)</f>
        <v>63</v>
      </c>
      <c r="BB49" s="123">
        <f t="shared" si="0"/>
        <v>18.900000000000002</v>
      </c>
      <c r="BC49" s="123">
        <f t="shared" si="1"/>
        <v>4.0249999999999995</v>
      </c>
      <c r="BD49" s="123">
        <f t="shared" si="2"/>
        <v>2.1</v>
      </c>
      <c r="BE49" s="123">
        <f t="shared" si="3"/>
        <v>1.68</v>
      </c>
      <c r="BF49" s="3">
        <v>1500</v>
      </c>
      <c r="BG49" s="3">
        <v>0</v>
      </c>
      <c r="BH49" s="3">
        <v>0</v>
      </c>
      <c r="BI49" s="3">
        <v>0</v>
      </c>
      <c r="BJ49" s="3">
        <v>0</v>
      </c>
      <c r="BK49" s="3">
        <v>0</v>
      </c>
      <c r="BL49" s="3"/>
      <c r="BM49" s="3">
        <v>0</v>
      </c>
      <c r="BN49" s="3">
        <v>0</v>
      </c>
      <c r="BO49" s="3">
        <v>0</v>
      </c>
      <c r="BP49" s="3"/>
      <c r="BQ49" s="50" t="s">
        <v>599</v>
      </c>
      <c r="BR49" s="128">
        <v>4</v>
      </c>
      <c r="BS49" s="3">
        <v>1</v>
      </c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 t="s">
        <v>287</v>
      </c>
      <c r="CE49" s="3">
        <v>7</v>
      </c>
      <c r="CF49" s="3"/>
      <c r="CG49" s="3"/>
      <c r="CH49" s="3"/>
      <c r="CI49" s="3"/>
      <c r="CJ49" s="3"/>
      <c r="CK49" s="3"/>
      <c r="CL49" s="3"/>
    </row>
    <row r="50" spans="1:90" s="1" customFormat="1">
      <c r="A50" s="3" t="s">
        <v>81</v>
      </c>
      <c r="B50" s="3">
        <v>400060</v>
      </c>
      <c r="C50" s="31">
        <v>6</v>
      </c>
      <c r="D50" s="31"/>
      <c r="E50" s="31">
        <v>7</v>
      </c>
      <c r="F50" s="31">
        <v>0</v>
      </c>
      <c r="G50" s="32" t="s">
        <v>822</v>
      </c>
      <c r="H50" s="34">
        <v>400060</v>
      </c>
      <c r="I50" s="3" t="s">
        <v>292</v>
      </c>
      <c r="J50" s="3">
        <v>400060</v>
      </c>
      <c r="K50" s="50">
        <v>960</v>
      </c>
      <c r="L50" s="3"/>
      <c r="M50" s="51" t="s">
        <v>296</v>
      </c>
      <c r="N50" s="51" t="s">
        <v>296</v>
      </c>
      <c r="O50" s="51" t="s">
        <v>293</v>
      </c>
      <c r="P50" s="52"/>
      <c r="Q50" s="52" t="s">
        <v>996</v>
      </c>
      <c r="R50" s="71" t="s">
        <v>997</v>
      </c>
      <c r="S50" s="51" t="s">
        <v>616</v>
      </c>
      <c r="T50" s="72" t="s">
        <v>765</v>
      </c>
      <c r="U50" s="3" t="s">
        <v>766</v>
      </c>
      <c r="V50" s="3"/>
      <c r="W50" s="3"/>
      <c r="X50" s="73" t="s">
        <v>998</v>
      </c>
      <c r="Y50" s="3" t="s">
        <v>940</v>
      </c>
      <c r="Z50" s="3" t="s">
        <v>999</v>
      </c>
      <c r="AA50" s="3"/>
      <c r="AB50" s="3"/>
      <c r="AC50" s="98"/>
      <c r="AD50" s="38">
        <v>4</v>
      </c>
      <c r="AE50" s="3">
        <v>4</v>
      </c>
      <c r="AF50" s="3"/>
      <c r="AG50" s="3"/>
      <c r="AH50" s="111" t="s">
        <v>1000</v>
      </c>
      <c r="AI50" s="111" t="s">
        <v>1001</v>
      </c>
      <c r="AJ50" s="50"/>
      <c r="AK50" s="111" t="s">
        <v>1002</v>
      </c>
      <c r="AL50" s="50"/>
      <c r="AM50" s="50"/>
      <c r="AN50" s="50"/>
      <c r="AO50" s="111" t="s">
        <v>1003</v>
      </c>
      <c r="AP50" s="111"/>
      <c r="AQ50" s="111" t="s">
        <v>1004</v>
      </c>
      <c r="AR50" s="3"/>
      <c r="AS50" s="31">
        <v>0</v>
      </c>
      <c r="AT50" s="31">
        <v>6</v>
      </c>
      <c r="AU50" s="3">
        <v>4</v>
      </c>
      <c r="AV50" s="123">
        <f>VLOOKUP(AT50,[1]武将养成相关!$H$24:$K$27,3,FALSE)*[1]武将养成相关!$D$4*VLOOKUP(AU50,[1]武将养成相关!$H$33:$M$36,5,FALSE)*6</f>
        <v>1890</v>
      </c>
      <c r="AW50" s="123">
        <f>VLOOKUP(AT50,[1]武将养成相关!$H$24:$K$27,3,FALSE)*[1]武将养成相关!$D$4*VLOOKUP(AU50,[1]武将养成相关!$H$33:$M$36,2,FALSE)</f>
        <v>402.49999999999994</v>
      </c>
      <c r="AX50" s="123">
        <v>0</v>
      </c>
      <c r="AY50" s="123">
        <f>VLOOKUP(AT50,[1]武将养成相关!$H$24:$K$27,3,FALSE)*[1]武将养成相关!$D$4*VLOOKUP(AU50,[1]武将养成相关!$H$33:$M$36,3,FALSE)*0.6</f>
        <v>210</v>
      </c>
      <c r="AZ50" s="123">
        <f>VLOOKUP(AT50,[1]武将养成相关!$H$24:$K$27,3,FALSE)*[1]武将养成相关!$D$4*VLOOKUP(AU50,[1]武将养成相关!$H$33:$M$36,4,FALSE)*0.6</f>
        <v>168</v>
      </c>
      <c r="BA50" s="123">
        <f>VLOOKUP(AT50,[1]武将养成相关!$H$24:$K$27,3,FALSE)*[1]武将养成相关!$D$9*VLOOKUP(AU50,[1]武将养成相关!$H$33:$M$36,6,FALSE)</f>
        <v>63</v>
      </c>
      <c r="BB50" s="123">
        <f t="shared" si="0"/>
        <v>18.900000000000002</v>
      </c>
      <c r="BC50" s="123">
        <f t="shared" si="1"/>
        <v>4.0249999999999995</v>
      </c>
      <c r="BD50" s="123">
        <f t="shared" si="2"/>
        <v>2.1</v>
      </c>
      <c r="BE50" s="123">
        <f t="shared" si="3"/>
        <v>1.68</v>
      </c>
      <c r="BF50" s="3">
        <v>1500</v>
      </c>
      <c r="BG50" s="3">
        <v>0</v>
      </c>
      <c r="BH50" s="3">
        <v>0</v>
      </c>
      <c r="BI50" s="3">
        <v>0</v>
      </c>
      <c r="BJ50" s="3">
        <v>0</v>
      </c>
      <c r="BK50" s="3">
        <v>0</v>
      </c>
      <c r="BL50" s="3"/>
      <c r="BM50" s="3">
        <v>0</v>
      </c>
      <c r="BN50" s="3">
        <v>0</v>
      </c>
      <c r="BO50" s="3">
        <v>0</v>
      </c>
      <c r="BP50" s="3"/>
      <c r="BQ50" s="50" t="s">
        <v>599</v>
      </c>
      <c r="BR50" s="128">
        <v>1</v>
      </c>
      <c r="BS50" s="3">
        <v>1</v>
      </c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 t="s">
        <v>292</v>
      </c>
      <c r="CE50" s="3">
        <v>7</v>
      </c>
      <c r="CF50" s="3"/>
      <c r="CG50" s="3"/>
      <c r="CH50" s="3"/>
      <c r="CI50" s="3"/>
      <c r="CJ50" s="3"/>
      <c r="CK50" s="3"/>
      <c r="CL50" s="3"/>
    </row>
    <row r="51" spans="1:90" s="1" customFormat="1">
      <c r="A51" s="3" t="s">
        <v>81</v>
      </c>
      <c r="B51" s="3">
        <v>400120</v>
      </c>
      <c r="C51" s="31">
        <v>6</v>
      </c>
      <c r="D51" s="31"/>
      <c r="E51" s="31">
        <v>7</v>
      </c>
      <c r="F51" s="31">
        <v>0</v>
      </c>
      <c r="G51" s="32" t="s">
        <v>822</v>
      </c>
      <c r="H51" s="34">
        <v>400120</v>
      </c>
      <c r="I51" s="3" t="s">
        <v>298</v>
      </c>
      <c r="J51" s="3">
        <v>400120</v>
      </c>
      <c r="K51" s="50">
        <v>960</v>
      </c>
      <c r="L51" s="3"/>
      <c r="M51" s="51" t="s">
        <v>301</v>
      </c>
      <c r="N51" s="51" t="s">
        <v>301</v>
      </c>
      <c r="O51" s="51" t="s">
        <v>299</v>
      </c>
      <c r="P51" s="52"/>
      <c r="Q51" s="52" t="s">
        <v>625</v>
      </c>
      <c r="R51" s="71" t="s">
        <v>1005</v>
      </c>
      <c r="S51" s="51" t="s">
        <v>602</v>
      </c>
      <c r="T51" s="72" t="s">
        <v>636</v>
      </c>
      <c r="U51" s="3" t="s">
        <v>1006</v>
      </c>
      <c r="V51" s="3"/>
      <c r="W51" s="82"/>
      <c r="X51" s="73" t="s">
        <v>629</v>
      </c>
      <c r="Y51" s="3"/>
      <c r="Z51" s="3"/>
      <c r="AA51" s="3"/>
      <c r="AB51" s="3"/>
      <c r="AC51" s="98"/>
      <c r="AD51" s="38">
        <v>2</v>
      </c>
      <c r="AE51" s="3">
        <v>4</v>
      </c>
      <c r="AF51" s="3"/>
      <c r="AG51" s="3"/>
      <c r="AH51" s="111" t="s">
        <v>1007</v>
      </c>
      <c r="AI51" s="111" t="s">
        <v>1008</v>
      </c>
      <c r="AJ51" s="50"/>
      <c r="AK51" s="111" t="s">
        <v>1009</v>
      </c>
      <c r="AL51" s="50"/>
      <c r="AM51" s="50"/>
      <c r="AN51" s="50"/>
      <c r="AO51" s="50" t="s">
        <v>1010</v>
      </c>
      <c r="AP51" s="111"/>
      <c r="AQ51" s="111" t="s">
        <v>1011</v>
      </c>
      <c r="AR51" s="3"/>
      <c r="AS51" s="31">
        <v>0</v>
      </c>
      <c r="AT51" s="31">
        <v>6</v>
      </c>
      <c r="AU51" s="3">
        <v>4</v>
      </c>
      <c r="AV51" s="123">
        <f>VLOOKUP(AT51,[1]武将养成相关!$H$24:$K$27,3,FALSE)*[1]武将养成相关!$D$4*VLOOKUP(AU51,[1]武将养成相关!$H$33:$M$36,5,FALSE)*6</f>
        <v>1890</v>
      </c>
      <c r="AW51" s="123">
        <f>VLOOKUP(AT51,[1]武将养成相关!$H$24:$K$27,3,FALSE)*[1]武将养成相关!$D$4*VLOOKUP(AU51,[1]武将养成相关!$H$33:$M$36,2,FALSE)</f>
        <v>402.49999999999994</v>
      </c>
      <c r="AX51" s="123">
        <v>0</v>
      </c>
      <c r="AY51" s="123">
        <f>VLOOKUP(AT51,[1]武将养成相关!$H$24:$K$27,3,FALSE)*[1]武将养成相关!$D$4*VLOOKUP(AU51,[1]武将养成相关!$H$33:$M$36,3,FALSE)*0.6</f>
        <v>210</v>
      </c>
      <c r="AZ51" s="123">
        <f>VLOOKUP(AT51,[1]武将养成相关!$H$24:$K$27,3,FALSE)*[1]武将养成相关!$D$4*VLOOKUP(AU51,[1]武将养成相关!$H$33:$M$36,4,FALSE)*0.6</f>
        <v>168</v>
      </c>
      <c r="BA51" s="123">
        <f>VLOOKUP(AT51,[1]武将养成相关!$H$24:$K$27,3,FALSE)*[1]武将养成相关!$D$9*VLOOKUP(AU51,[1]武将养成相关!$H$33:$M$36,6,FALSE)</f>
        <v>63</v>
      </c>
      <c r="BB51" s="123">
        <f t="shared" si="0"/>
        <v>18.900000000000002</v>
      </c>
      <c r="BC51" s="123">
        <f t="shared" si="1"/>
        <v>4.0249999999999995</v>
      </c>
      <c r="BD51" s="123">
        <f t="shared" si="2"/>
        <v>2.1</v>
      </c>
      <c r="BE51" s="123">
        <f t="shared" si="3"/>
        <v>1.68</v>
      </c>
      <c r="BF51" s="3">
        <v>1500</v>
      </c>
      <c r="BG51" s="3">
        <v>0</v>
      </c>
      <c r="BH51" s="3">
        <v>0</v>
      </c>
      <c r="BI51" s="3">
        <v>0</v>
      </c>
      <c r="BJ51" s="3">
        <v>0</v>
      </c>
      <c r="BK51" s="3">
        <v>0</v>
      </c>
      <c r="BL51" s="3"/>
      <c r="BM51" s="3">
        <v>0</v>
      </c>
      <c r="BN51" s="3">
        <v>0</v>
      </c>
      <c r="BO51" s="3">
        <v>0</v>
      </c>
      <c r="BP51" s="3"/>
      <c r="BQ51" s="50" t="s">
        <v>599</v>
      </c>
      <c r="BR51" s="128">
        <v>2</v>
      </c>
      <c r="BS51" s="3">
        <v>1</v>
      </c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 t="s">
        <v>298</v>
      </c>
      <c r="CE51" s="3">
        <v>7</v>
      </c>
      <c r="CF51" s="3"/>
      <c r="CG51" s="3"/>
      <c r="CH51" s="3"/>
      <c r="CI51" s="3"/>
      <c r="CJ51" s="3"/>
      <c r="CK51" s="3"/>
      <c r="CL51" s="3"/>
    </row>
    <row r="52" spans="1:90" s="1" customFormat="1">
      <c r="A52" s="3" t="s">
        <v>81</v>
      </c>
      <c r="B52" s="3">
        <v>400290</v>
      </c>
      <c r="C52" s="31">
        <v>6</v>
      </c>
      <c r="D52" s="31"/>
      <c r="E52" s="31">
        <v>7</v>
      </c>
      <c r="F52" s="31">
        <v>0</v>
      </c>
      <c r="G52" s="32" t="s">
        <v>822</v>
      </c>
      <c r="H52" s="34">
        <v>400290</v>
      </c>
      <c r="I52" s="3" t="s">
        <v>303</v>
      </c>
      <c r="J52" s="3">
        <v>400290</v>
      </c>
      <c r="K52" s="50">
        <v>960</v>
      </c>
      <c r="L52" s="3"/>
      <c r="M52" s="51" t="s">
        <v>1012</v>
      </c>
      <c r="N52" s="51" t="s">
        <v>1012</v>
      </c>
      <c r="O52" s="51" t="s">
        <v>463</v>
      </c>
      <c r="P52" s="52"/>
      <c r="Q52" s="52" t="s">
        <v>957</v>
      </c>
      <c r="R52" s="71" t="s">
        <v>1013</v>
      </c>
      <c r="S52" s="51" t="s">
        <v>602</v>
      </c>
      <c r="T52" s="72" t="s">
        <v>725</v>
      </c>
      <c r="U52" s="3" t="s">
        <v>662</v>
      </c>
      <c r="V52" s="3"/>
      <c r="W52" s="82"/>
      <c r="X52" s="73" t="s">
        <v>961</v>
      </c>
      <c r="Y52" s="3"/>
      <c r="Z52" s="3"/>
      <c r="AA52" s="3"/>
      <c r="AB52" s="3"/>
      <c r="AC52" s="98"/>
      <c r="AD52" s="38">
        <v>3</v>
      </c>
      <c r="AE52" s="3">
        <v>3</v>
      </c>
      <c r="AF52" s="3"/>
      <c r="AG52" s="3"/>
      <c r="AH52" s="50" t="s">
        <v>1014</v>
      </c>
      <c r="AI52" s="50" t="s">
        <v>1015</v>
      </c>
      <c r="AJ52" s="50"/>
      <c r="AK52" s="50" t="s">
        <v>1016</v>
      </c>
      <c r="AL52" s="50"/>
      <c r="AM52" s="50"/>
      <c r="AN52" s="50"/>
      <c r="AO52" s="50" t="s">
        <v>1017</v>
      </c>
      <c r="AP52" s="111"/>
      <c r="AQ52" s="111" t="s">
        <v>1018</v>
      </c>
      <c r="AR52" s="3"/>
      <c r="AS52" s="31">
        <v>0</v>
      </c>
      <c r="AT52" s="31">
        <v>6</v>
      </c>
      <c r="AU52" s="3">
        <v>3</v>
      </c>
      <c r="AV52" s="123">
        <f>VLOOKUP(AT52,[1]武将养成相关!$H$24:$K$27,3,FALSE)*[1]武将养成相关!$D$4*VLOOKUP(AU52,[1]武将养成相关!$H$33:$M$36,5,FALSE)*6</f>
        <v>2520</v>
      </c>
      <c r="AW52" s="123">
        <f>VLOOKUP(AT52,[1]武将养成相关!$H$24:$K$27,3,FALSE)*[1]武将养成相关!$D$4*VLOOKUP(AU52,[1]武将养成相关!$H$33:$M$36,2,FALSE)</f>
        <v>332.5</v>
      </c>
      <c r="AX52" s="123">
        <v>0</v>
      </c>
      <c r="AY52" s="123">
        <f>VLOOKUP(AT52,[1]武将养成相关!$H$24:$K$27,3,FALSE)*[1]武将养成相关!$D$4*VLOOKUP(AU52,[1]武将养成相关!$H$33:$M$36,3,FALSE)*0.6</f>
        <v>146.99999999999997</v>
      </c>
      <c r="AZ52" s="123">
        <f>VLOOKUP(AT52,[1]武将养成相关!$H$24:$K$27,3,FALSE)*[1]武将养成相关!$D$4*VLOOKUP(AU52,[1]武将养成相关!$H$33:$M$36,4,FALSE)*0.6</f>
        <v>189</v>
      </c>
      <c r="BA52" s="123">
        <f>VLOOKUP(AT52,[1]武将养成相关!$H$24:$K$27,3,FALSE)*[1]武将养成相关!$D$9*VLOOKUP(AU52,[1]武将养成相关!$H$33:$M$36,6,FALSE)</f>
        <v>63</v>
      </c>
      <c r="BB52" s="123">
        <f t="shared" si="0"/>
        <v>25.2</v>
      </c>
      <c r="BC52" s="123">
        <f t="shared" si="1"/>
        <v>3.3250000000000002</v>
      </c>
      <c r="BD52" s="123">
        <f t="shared" si="2"/>
        <v>1.4699999999999998</v>
      </c>
      <c r="BE52" s="123">
        <f t="shared" si="3"/>
        <v>1.8900000000000001</v>
      </c>
      <c r="BF52" s="3">
        <v>1500</v>
      </c>
      <c r="BG52" s="3">
        <v>0</v>
      </c>
      <c r="BH52" s="3">
        <v>0</v>
      </c>
      <c r="BI52" s="3">
        <v>0</v>
      </c>
      <c r="BJ52" s="3">
        <v>0</v>
      </c>
      <c r="BK52" s="3">
        <v>0</v>
      </c>
      <c r="BL52" s="3"/>
      <c r="BM52" s="3">
        <v>0</v>
      </c>
      <c r="BN52" s="3">
        <v>0</v>
      </c>
      <c r="BO52" s="3">
        <v>0</v>
      </c>
      <c r="BP52" s="3"/>
      <c r="BQ52" s="50" t="s">
        <v>599</v>
      </c>
      <c r="BR52" s="128">
        <v>3</v>
      </c>
      <c r="BS52" s="3">
        <v>1</v>
      </c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 t="s">
        <v>303</v>
      </c>
      <c r="CE52" s="3">
        <v>6</v>
      </c>
      <c r="CF52" s="3"/>
      <c r="CG52" s="3"/>
      <c r="CH52" s="3"/>
      <c r="CI52" s="3"/>
      <c r="CJ52" s="3"/>
      <c r="CK52" s="3"/>
      <c r="CL52" s="3"/>
    </row>
    <row r="53" spans="1:90" s="1" customFormat="1">
      <c r="A53" s="3" t="s">
        <v>81</v>
      </c>
      <c r="B53" s="3">
        <v>300040</v>
      </c>
      <c r="C53" s="31">
        <v>6</v>
      </c>
      <c r="D53" s="31"/>
      <c r="E53" s="31">
        <v>10</v>
      </c>
      <c r="F53" s="31">
        <v>0</v>
      </c>
      <c r="G53" s="32" t="s">
        <v>586</v>
      </c>
      <c r="H53" s="34">
        <v>300040</v>
      </c>
      <c r="I53" s="3" t="s">
        <v>197</v>
      </c>
      <c r="J53" s="3">
        <v>300040</v>
      </c>
      <c r="K53" s="50">
        <v>960</v>
      </c>
      <c r="L53" s="3"/>
      <c r="M53" s="51" t="s">
        <v>200</v>
      </c>
      <c r="N53" s="51" t="s">
        <v>200</v>
      </c>
      <c r="O53" s="51" t="s">
        <v>198</v>
      </c>
      <c r="P53" s="52"/>
      <c r="Q53" s="52" t="s">
        <v>625</v>
      </c>
      <c r="R53" s="71" t="s">
        <v>1019</v>
      </c>
      <c r="S53" s="51" t="s">
        <v>602</v>
      </c>
      <c r="T53" s="72" t="s">
        <v>1020</v>
      </c>
      <c r="U53" s="3" t="s">
        <v>839</v>
      </c>
      <c r="V53" s="3"/>
      <c r="W53" s="3"/>
      <c r="X53" s="73" t="s">
        <v>629</v>
      </c>
      <c r="Y53" s="3"/>
      <c r="Z53" s="3"/>
      <c r="AA53" s="3"/>
      <c r="AB53" s="3"/>
      <c r="AC53" s="98"/>
      <c r="AD53" s="38">
        <v>4</v>
      </c>
      <c r="AE53" s="3">
        <v>1</v>
      </c>
      <c r="AF53" s="3"/>
      <c r="AG53" s="3"/>
      <c r="AH53" s="60" t="s">
        <v>1021</v>
      </c>
      <c r="AI53" s="60" t="s">
        <v>1022</v>
      </c>
      <c r="AJ53" s="60"/>
      <c r="AK53" s="118" t="s">
        <v>1023</v>
      </c>
      <c r="AL53" s="60"/>
      <c r="AM53" s="60"/>
      <c r="AN53" s="60"/>
      <c r="AO53" s="60" t="s">
        <v>1024</v>
      </c>
      <c r="AP53" s="118"/>
      <c r="AQ53" s="111" t="s">
        <v>1025</v>
      </c>
      <c r="AR53" s="6"/>
      <c r="AS53" s="31">
        <v>0</v>
      </c>
      <c r="AT53" s="31">
        <v>6</v>
      </c>
      <c r="AU53" s="3">
        <v>1</v>
      </c>
      <c r="AV53" s="123">
        <f>VLOOKUP(AT53,[1]武将养成相关!$H$24:$K$27,3,FALSE)*[1]武将养成相关!$D$4*VLOOKUP(AU53,[1]武将养成相关!$H$33:$M$36,5,FALSE)*6</f>
        <v>2730</v>
      </c>
      <c r="AW53" s="123">
        <f>VLOOKUP(AT53,[1]武将养成相关!$H$24:$K$27,3,FALSE)*[1]武将养成相关!$D$4*VLOOKUP(AU53,[1]武将养成相关!$H$33:$M$36,2,FALSE)</f>
        <v>280</v>
      </c>
      <c r="AX53" s="123">
        <v>0</v>
      </c>
      <c r="AY53" s="123">
        <f>VLOOKUP(AT53,[1]武将养成相关!$H$24:$K$27,3,FALSE)*[1]武将养成相关!$D$4*VLOOKUP(AU53,[1]武将养成相关!$H$33:$M$36,3,FALSE)*0.6</f>
        <v>293.99999999999994</v>
      </c>
      <c r="AZ53" s="123">
        <f>VLOOKUP(AT53,[1]武将养成相关!$H$24:$K$27,3,FALSE)*[1]武将养成相关!$D$4*VLOOKUP(AU53,[1]武将养成相关!$H$33:$M$36,4,FALSE)*0.6</f>
        <v>231.00000000000003</v>
      </c>
      <c r="BA53" s="123">
        <f>VLOOKUP(AT53,[1]武将养成相关!$H$24:$K$27,3,FALSE)*[1]武将养成相关!$D$9*VLOOKUP(AU53,[1]武将养成相关!$H$33:$M$36,6,FALSE)</f>
        <v>56</v>
      </c>
      <c r="BB53" s="123">
        <f t="shared" si="0"/>
        <v>27.3</v>
      </c>
      <c r="BC53" s="123">
        <f t="shared" si="1"/>
        <v>2.8000000000000003</v>
      </c>
      <c r="BD53" s="123">
        <f t="shared" si="2"/>
        <v>2.9399999999999995</v>
      </c>
      <c r="BE53" s="123">
        <f t="shared" si="3"/>
        <v>2.3100000000000005</v>
      </c>
      <c r="BF53" s="3">
        <v>1500</v>
      </c>
      <c r="BG53" s="3">
        <v>0</v>
      </c>
      <c r="BH53" s="3">
        <v>0</v>
      </c>
      <c r="BI53" s="3">
        <v>0</v>
      </c>
      <c r="BJ53" s="3">
        <v>0</v>
      </c>
      <c r="BK53" s="3">
        <v>0</v>
      </c>
      <c r="BL53" s="3"/>
      <c r="BM53" s="3">
        <v>0</v>
      </c>
      <c r="BN53" s="3">
        <v>0</v>
      </c>
      <c r="BO53" s="3">
        <v>0</v>
      </c>
      <c r="BP53" s="3"/>
      <c r="BQ53" s="50" t="s">
        <v>599</v>
      </c>
      <c r="BR53" s="128">
        <v>3</v>
      </c>
      <c r="BS53" s="3">
        <v>0</v>
      </c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 t="s">
        <v>197</v>
      </c>
      <c r="CE53" s="3">
        <v>10</v>
      </c>
      <c r="CF53" s="3"/>
      <c r="CG53" s="3"/>
      <c r="CH53" s="3"/>
      <c r="CI53" s="3"/>
      <c r="CJ53" s="3"/>
      <c r="CK53" s="3"/>
      <c r="CL53" s="3"/>
    </row>
    <row r="54" spans="1:90" s="1" customFormat="1">
      <c r="A54" s="3" t="s">
        <v>81</v>
      </c>
      <c r="B54" s="3">
        <v>200240</v>
      </c>
      <c r="C54" s="31">
        <v>4</v>
      </c>
      <c r="D54" s="31"/>
      <c r="E54" s="31">
        <v>2</v>
      </c>
      <c r="F54" s="31">
        <v>0</v>
      </c>
      <c r="G54" s="32" t="s">
        <v>1026</v>
      </c>
      <c r="H54" s="33">
        <v>200240</v>
      </c>
      <c r="I54" s="3" t="s">
        <v>425</v>
      </c>
      <c r="J54" s="3">
        <v>200240</v>
      </c>
      <c r="K54" s="50">
        <v>960</v>
      </c>
      <c r="L54" s="3"/>
      <c r="M54" s="51" t="s">
        <v>428</v>
      </c>
      <c r="N54" s="51" t="s">
        <v>428</v>
      </c>
      <c r="O54" s="51" t="s">
        <v>426</v>
      </c>
      <c r="P54" s="52"/>
      <c r="Q54" s="52" t="s">
        <v>625</v>
      </c>
      <c r="R54" s="71" t="s">
        <v>1027</v>
      </c>
      <c r="S54" s="51" t="s">
        <v>602</v>
      </c>
      <c r="T54" s="72" t="s">
        <v>1028</v>
      </c>
      <c r="U54" s="3" t="s">
        <v>1029</v>
      </c>
      <c r="V54" s="3"/>
      <c r="W54" s="3"/>
      <c r="X54" s="73"/>
      <c r="Y54" s="3"/>
      <c r="Z54" s="3"/>
      <c r="AA54" s="3"/>
      <c r="AB54" s="3"/>
      <c r="AC54" s="98"/>
      <c r="AD54" s="38">
        <v>2</v>
      </c>
      <c r="AE54" s="3">
        <v>4</v>
      </c>
      <c r="AF54" s="3"/>
      <c r="AG54" s="3"/>
      <c r="AH54" s="50" t="s">
        <v>1030</v>
      </c>
      <c r="AI54" s="112" t="s">
        <v>1031</v>
      </c>
      <c r="AJ54" s="50"/>
      <c r="AK54" s="50" t="s">
        <v>1032</v>
      </c>
      <c r="AL54" s="50"/>
      <c r="AM54" s="50"/>
      <c r="AN54" s="50"/>
      <c r="AO54" s="112" t="s">
        <v>1033</v>
      </c>
      <c r="AP54" s="111"/>
      <c r="AQ54" s="111" t="str">
        <f t="shared" ref="AQ54:AQ65" si="4">"skillShow_"&amp;B54</f>
        <v>skillShow_200240</v>
      </c>
      <c r="AR54" s="3"/>
      <c r="AS54" s="31">
        <v>0</v>
      </c>
      <c r="AT54" s="31">
        <v>4</v>
      </c>
      <c r="AU54" s="3">
        <v>4</v>
      </c>
      <c r="AV54" s="123">
        <f>VLOOKUP(AT54,[1]武将养成相关!$H$24:$K$27,3,FALSE)*[1]武将养成相关!$D$4*VLOOKUP(AU54,[1]武将养成相关!$H$33:$M$36,5,FALSE)*6</f>
        <v>1080</v>
      </c>
      <c r="AW54" s="123">
        <f>VLOOKUP(AT54,[1]武将养成相关!$H$24:$K$27,3,FALSE)*[1]武将养成相关!$D$4*VLOOKUP(AU54,[1]武将养成相关!$H$33:$M$36,2,FALSE)</f>
        <v>229.99999999999997</v>
      </c>
      <c r="AX54" s="123">
        <v>0</v>
      </c>
      <c r="AY54" s="123">
        <f>VLOOKUP(AT54,[1]武将养成相关!$H$24:$K$27,3,FALSE)*[1]武将养成相关!$D$4*VLOOKUP(AU54,[1]武将养成相关!$H$33:$M$36,3,FALSE)*0.6</f>
        <v>120</v>
      </c>
      <c r="AZ54" s="123">
        <f>VLOOKUP(AT54,[1]武将养成相关!$H$24:$K$27,3,FALSE)*[1]武将养成相关!$D$4*VLOOKUP(AU54,[1]武将养成相关!$H$33:$M$36,4,FALSE)*0.6</f>
        <v>96</v>
      </c>
      <c r="BA54" s="123">
        <f>VLOOKUP(AT54,[1]武将养成相关!$H$24:$K$27,3,FALSE)*[1]武将养成相关!$D$9*VLOOKUP(AU54,[1]武将养成相关!$H$33:$M$36,6,FALSE)</f>
        <v>36</v>
      </c>
      <c r="BB54" s="123">
        <f t="shared" si="0"/>
        <v>10.8</v>
      </c>
      <c r="BC54" s="123">
        <f t="shared" si="1"/>
        <v>2.2999999999999998</v>
      </c>
      <c r="BD54" s="123">
        <f t="shared" si="2"/>
        <v>1.2</v>
      </c>
      <c r="BE54" s="123">
        <f t="shared" si="3"/>
        <v>0.96</v>
      </c>
      <c r="BF54" s="3">
        <v>1500</v>
      </c>
      <c r="BG54" s="3">
        <v>0</v>
      </c>
      <c r="BH54" s="3">
        <v>0</v>
      </c>
      <c r="BI54" s="3">
        <v>0</v>
      </c>
      <c r="BJ54" s="3">
        <v>0</v>
      </c>
      <c r="BK54" s="3">
        <v>0</v>
      </c>
      <c r="BL54" s="3"/>
      <c r="BM54" s="3">
        <v>0</v>
      </c>
      <c r="BN54" s="3">
        <v>0</v>
      </c>
      <c r="BO54" s="3">
        <v>0</v>
      </c>
      <c r="BP54" s="3"/>
      <c r="BQ54" s="50"/>
      <c r="BR54" s="128">
        <v>2</v>
      </c>
      <c r="BS54" s="3">
        <v>1</v>
      </c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 t="s">
        <v>425</v>
      </c>
      <c r="CE54" s="3">
        <v>2</v>
      </c>
      <c r="CF54" s="3"/>
      <c r="CG54" s="3"/>
      <c r="CH54" s="3"/>
      <c r="CI54" s="3"/>
      <c r="CJ54" s="3"/>
      <c r="CK54" s="3"/>
      <c r="CL54" s="3"/>
    </row>
    <row r="55" spans="1:90" s="1" customFormat="1">
      <c r="A55" s="3" t="s">
        <v>81</v>
      </c>
      <c r="B55" s="3">
        <v>400230</v>
      </c>
      <c r="C55" s="31">
        <v>4</v>
      </c>
      <c r="D55" s="31"/>
      <c r="E55" s="31">
        <v>4</v>
      </c>
      <c r="F55" s="31">
        <v>0</v>
      </c>
      <c r="G55" s="32" t="s">
        <v>1026</v>
      </c>
      <c r="H55" s="33">
        <v>400230</v>
      </c>
      <c r="I55" s="3" t="s">
        <v>430</v>
      </c>
      <c r="J55" s="3">
        <v>400230</v>
      </c>
      <c r="K55" s="50">
        <v>960</v>
      </c>
      <c r="L55" s="3"/>
      <c r="M55" s="51" t="s">
        <v>433</v>
      </c>
      <c r="N55" s="51" t="s">
        <v>433</v>
      </c>
      <c r="O55" s="51" t="s">
        <v>431</v>
      </c>
      <c r="P55" s="52"/>
      <c r="Q55" s="52" t="s">
        <v>957</v>
      </c>
      <c r="R55" s="71" t="s">
        <v>1034</v>
      </c>
      <c r="S55" s="51" t="s">
        <v>602</v>
      </c>
      <c r="T55" s="72" t="s">
        <v>1028</v>
      </c>
      <c r="U55" s="3" t="s">
        <v>1029</v>
      </c>
      <c r="V55" s="3"/>
      <c r="W55" s="82"/>
      <c r="X55" s="73" t="s">
        <v>1035</v>
      </c>
      <c r="Y55" s="3"/>
      <c r="Z55" s="3"/>
      <c r="AA55" s="3"/>
      <c r="AB55" s="3"/>
      <c r="AC55" s="98"/>
      <c r="AD55" s="38">
        <v>4</v>
      </c>
      <c r="AE55" s="3">
        <v>2</v>
      </c>
      <c r="AF55" s="3"/>
      <c r="AG55" s="3"/>
      <c r="AH55" s="60" t="s">
        <v>1036</v>
      </c>
      <c r="AI55" s="112" t="s">
        <v>1037</v>
      </c>
      <c r="AJ55" s="60"/>
      <c r="AK55" s="60" t="s">
        <v>1038</v>
      </c>
      <c r="AL55" s="50"/>
      <c r="AM55" s="50"/>
      <c r="AN55" s="50"/>
      <c r="AO55" s="112" t="s">
        <v>1039</v>
      </c>
      <c r="AP55" s="111"/>
      <c r="AQ55" s="111" t="str">
        <f t="shared" si="4"/>
        <v>skillShow_400230</v>
      </c>
      <c r="AR55" s="3"/>
      <c r="AS55" s="31">
        <v>0</v>
      </c>
      <c r="AT55" s="31">
        <v>4</v>
      </c>
      <c r="AU55" s="3">
        <v>2</v>
      </c>
      <c r="AV55" s="123">
        <f>VLOOKUP(AT55,[1]武将养成相关!$H$24:$K$27,3,FALSE)*[1]武将养成相关!$D$4*VLOOKUP(AU55,[1]武将养成相关!$H$33:$M$36,5,FALSE)*6</f>
        <v>960</v>
      </c>
      <c r="AW55" s="123">
        <f>VLOOKUP(AT55,[1]武将养成相关!$H$24:$K$27,3,FALSE)*[1]武将养成相关!$D$4*VLOOKUP(AU55,[1]武将养成相关!$H$33:$M$36,2,FALSE)</f>
        <v>240</v>
      </c>
      <c r="AX55" s="123">
        <v>0</v>
      </c>
      <c r="AY55" s="123">
        <f>VLOOKUP(AT55,[1]武将养成相关!$H$24:$K$27,3,FALSE)*[1]武将养成相关!$D$4*VLOOKUP(AU55,[1]武将养成相关!$H$33:$M$36,3,FALSE)*0.6</f>
        <v>90</v>
      </c>
      <c r="AZ55" s="123">
        <f>VLOOKUP(AT55,[1]武将养成相关!$H$24:$K$27,3,FALSE)*[1]武将养成相关!$D$4*VLOOKUP(AU55,[1]武将养成相关!$H$33:$M$36,4,FALSE)*0.6</f>
        <v>108</v>
      </c>
      <c r="BA55" s="123">
        <f>VLOOKUP(AT55,[1]武将养成相关!$H$24:$K$27,3,FALSE)*[1]武将养成相关!$D$9*VLOOKUP(AU55,[1]武将养成相关!$H$33:$M$36,6,FALSE)</f>
        <v>44</v>
      </c>
      <c r="BB55" s="123">
        <f t="shared" si="0"/>
        <v>9.6</v>
      </c>
      <c r="BC55" s="123">
        <f t="shared" si="1"/>
        <v>2.4</v>
      </c>
      <c r="BD55" s="123">
        <f t="shared" si="2"/>
        <v>0.9</v>
      </c>
      <c r="BE55" s="123">
        <f t="shared" si="3"/>
        <v>1.08</v>
      </c>
      <c r="BF55" s="3">
        <v>1500</v>
      </c>
      <c r="BG55" s="3">
        <v>0</v>
      </c>
      <c r="BH55" s="3">
        <v>0</v>
      </c>
      <c r="BI55" s="3">
        <v>0</v>
      </c>
      <c r="BJ55" s="3">
        <v>0</v>
      </c>
      <c r="BK55" s="3">
        <v>0</v>
      </c>
      <c r="BL55" s="3"/>
      <c r="BM55" s="3">
        <v>0</v>
      </c>
      <c r="BN55" s="3">
        <v>0</v>
      </c>
      <c r="BO55" s="3">
        <v>0</v>
      </c>
      <c r="BP55" s="3"/>
      <c r="BQ55" s="50"/>
      <c r="BR55" s="128">
        <v>3</v>
      </c>
      <c r="BS55" s="3">
        <v>0</v>
      </c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 t="s">
        <v>430</v>
      </c>
      <c r="CE55" s="3">
        <v>2</v>
      </c>
      <c r="CF55" s="3"/>
      <c r="CG55" s="3"/>
      <c r="CH55" s="3"/>
      <c r="CI55" s="3"/>
      <c r="CJ55" s="3"/>
      <c r="CK55" s="3"/>
      <c r="CL55" s="3"/>
    </row>
    <row r="56" spans="1:90" s="1" customFormat="1" ht="12" customHeight="1">
      <c r="A56" s="3" t="s">
        <v>81</v>
      </c>
      <c r="B56" s="3">
        <v>400300</v>
      </c>
      <c r="C56" s="31">
        <v>4</v>
      </c>
      <c r="D56" s="31"/>
      <c r="E56" s="31">
        <v>2</v>
      </c>
      <c r="F56" s="31">
        <v>0</v>
      </c>
      <c r="G56" s="32" t="s">
        <v>1026</v>
      </c>
      <c r="H56" s="33">
        <v>400300</v>
      </c>
      <c r="I56" s="3" t="s">
        <v>435</v>
      </c>
      <c r="J56" s="3">
        <v>400300</v>
      </c>
      <c r="K56" s="50">
        <v>960</v>
      </c>
      <c r="L56" s="3"/>
      <c r="M56" s="51" t="s">
        <v>438</v>
      </c>
      <c r="N56" s="51" t="s">
        <v>438</v>
      </c>
      <c r="O56" s="51" t="s">
        <v>436</v>
      </c>
      <c r="P56" s="52"/>
      <c r="Q56" s="52" t="s">
        <v>957</v>
      </c>
      <c r="R56" s="71" t="s">
        <v>1040</v>
      </c>
      <c r="S56" s="51" t="s">
        <v>602</v>
      </c>
      <c r="T56" s="72" t="s">
        <v>1028</v>
      </c>
      <c r="U56" s="3" t="s">
        <v>1029</v>
      </c>
      <c r="V56" s="3"/>
      <c r="W56" s="82"/>
      <c r="X56" s="73" t="s">
        <v>1035</v>
      </c>
      <c r="Y56" s="3"/>
      <c r="Z56" s="3"/>
      <c r="AA56" s="3"/>
      <c r="AB56" s="3"/>
      <c r="AC56" s="98"/>
      <c r="AD56" s="38">
        <v>4</v>
      </c>
      <c r="AE56" s="3">
        <v>2</v>
      </c>
      <c r="AF56" s="3"/>
      <c r="AG56" s="3"/>
      <c r="AH56" s="116" t="s">
        <v>1041</v>
      </c>
      <c r="AI56" s="112" t="s">
        <v>1042</v>
      </c>
      <c r="AJ56" s="60"/>
      <c r="AK56" s="116" t="s">
        <v>1043</v>
      </c>
      <c r="AL56" s="60"/>
      <c r="AM56" s="60"/>
      <c r="AN56" s="60"/>
      <c r="AO56" s="112" t="s">
        <v>1044</v>
      </c>
      <c r="AP56" s="111"/>
      <c r="AQ56" s="111" t="str">
        <f t="shared" si="4"/>
        <v>skillShow_400300</v>
      </c>
      <c r="AR56" s="3"/>
      <c r="AS56" s="31">
        <v>0</v>
      </c>
      <c r="AT56" s="31">
        <v>4</v>
      </c>
      <c r="AU56" s="3">
        <v>2</v>
      </c>
      <c r="AV56" s="123">
        <f>VLOOKUP(AT56,[1]武将养成相关!$H$24:$K$27,3,FALSE)*[1]武将养成相关!$D$4*VLOOKUP(AU56,[1]武将养成相关!$H$33:$M$36,5,FALSE)*6</f>
        <v>960</v>
      </c>
      <c r="AW56" s="123">
        <f>VLOOKUP(AT56,[1]武将养成相关!$H$24:$K$27,3,FALSE)*[1]武将养成相关!$D$4*VLOOKUP(AU56,[1]武将养成相关!$H$33:$M$36,2,FALSE)</f>
        <v>240</v>
      </c>
      <c r="AX56" s="123">
        <v>0</v>
      </c>
      <c r="AY56" s="123">
        <f>VLOOKUP(AT56,[1]武将养成相关!$H$24:$K$27,3,FALSE)*[1]武将养成相关!$D$4*VLOOKUP(AU56,[1]武将养成相关!$H$33:$M$36,3,FALSE)*0.6</f>
        <v>90</v>
      </c>
      <c r="AZ56" s="123">
        <f>VLOOKUP(AT56,[1]武将养成相关!$H$24:$K$27,3,FALSE)*[1]武将养成相关!$D$4*VLOOKUP(AU56,[1]武将养成相关!$H$33:$M$36,4,FALSE)*0.6</f>
        <v>108</v>
      </c>
      <c r="BA56" s="123">
        <f>VLOOKUP(AT56,[1]武将养成相关!$H$24:$K$27,3,FALSE)*[1]武将养成相关!$D$9*VLOOKUP(AU56,[1]武将养成相关!$H$33:$M$36,6,FALSE)</f>
        <v>44</v>
      </c>
      <c r="BB56" s="123">
        <f t="shared" si="0"/>
        <v>9.6</v>
      </c>
      <c r="BC56" s="123">
        <f t="shared" si="1"/>
        <v>2.4</v>
      </c>
      <c r="BD56" s="123">
        <f t="shared" si="2"/>
        <v>0.9</v>
      </c>
      <c r="BE56" s="123">
        <f t="shared" si="3"/>
        <v>1.08</v>
      </c>
      <c r="BF56" s="3">
        <v>1500</v>
      </c>
      <c r="BG56" s="3">
        <v>0</v>
      </c>
      <c r="BH56" s="3">
        <v>0</v>
      </c>
      <c r="BI56" s="3">
        <v>0</v>
      </c>
      <c r="BJ56" s="3">
        <v>0</v>
      </c>
      <c r="BK56" s="3">
        <v>0</v>
      </c>
      <c r="BL56" s="3"/>
      <c r="BM56" s="3">
        <v>0</v>
      </c>
      <c r="BN56" s="3">
        <v>0</v>
      </c>
      <c r="BO56" s="3">
        <v>0</v>
      </c>
      <c r="BP56" s="3"/>
      <c r="BQ56" s="50"/>
      <c r="BR56" s="128">
        <v>3</v>
      </c>
      <c r="BS56" s="3">
        <v>0</v>
      </c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 t="s">
        <v>435</v>
      </c>
      <c r="CE56" s="3">
        <v>2</v>
      </c>
      <c r="CF56" s="3"/>
      <c r="CG56" s="3"/>
      <c r="CH56" s="3"/>
      <c r="CI56" s="3"/>
      <c r="CJ56" s="3"/>
      <c r="CK56" s="3"/>
      <c r="CL56" s="3"/>
    </row>
    <row r="57" spans="1:90" s="1" customFormat="1">
      <c r="A57" s="4" t="s">
        <v>81</v>
      </c>
      <c r="B57" s="4">
        <v>500000</v>
      </c>
      <c r="C57" s="31">
        <v>4</v>
      </c>
      <c r="D57" s="31"/>
      <c r="E57" s="31">
        <v>2</v>
      </c>
      <c r="F57" s="31">
        <v>0</v>
      </c>
      <c r="G57" s="32" t="s">
        <v>1026</v>
      </c>
      <c r="H57" s="4">
        <v>500000</v>
      </c>
      <c r="I57" s="4" t="s">
        <v>440</v>
      </c>
      <c r="J57" s="4">
        <v>500000</v>
      </c>
      <c r="K57" s="56">
        <v>960</v>
      </c>
      <c r="L57" s="4"/>
      <c r="M57" s="57" t="s">
        <v>443</v>
      </c>
      <c r="N57" s="57" t="s">
        <v>443</v>
      </c>
      <c r="O57" s="57" t="s">
        <v>441</v>
      </c>
      <c r="P57" s="58"/>
      <c r="Q57" s="58" t="s">
        <v>1045</v>
      </c>
      <c r="R57" s="83" t="s">
        <v>1046</v>
      </c>
      <c r="S57" s="57" t="s">
        <v>602</v>
      </c>
      <c r="T57" s="58" t="s">
        <v>1028</v>
      </c>
      <c r="U57" s="4" t="s">
        <v>1029</v>
      </c>
      <c r="V57" s="4"/>
      <c r="W57" s="56"/>
      <c r="X57" s="84" t="s">
        <v>1035</v>
      </c>
      <c r="Y57" s="4"/>
      <c r="Z57" s="4"/>
      <c r="AA57" s="4"/>
      <c r="AB57" s="4"/>
      <c r="AC57" s="102"/>
      <c r="AD57" s="103">
        <v>4</v>
      </c>
      <c r="AE57" s="4">
        <v>3</v>
      </c>
      <c r="AF57" s="4"/>
      <c r="AG57" s="4"/>
      <c r="AH57" s="119" t="s">
        <v>1047</v>
      </c>
      <c r="AI57" s="120" t="s">
        <v>1048</v>
      </c>
      <c r="AJ57" s="119"/>
      <c r="AK57" s="119" t="s">
        <v>1049</v>
      </c>
      <c r="AL57" s="56"/>
      <c r="AM57" s="56"/>
      <c r="AN57" s="56"/>
      <c r="AO57" s="120" t="s">
        <v>1050</v>
      </c>
      <c r="AP57" s="56"/>
      <c r="AQ57" s="111" t="str">
        <f t="shared" si="4"/>
        <v>skillShow_500000</v>
      </c>
      <c r="AR57" s="4"/>
      <c r="AS57" s="31">
        <v>0</v>
      </c>
      <c r="AT57" s="31">
        <v>4</v>
      </c>
      <c r="AU57" s="4">
        <v>3</v>
      </c>
      <c r="AV57" s="125">
        <f>VLOOKUP(AT57,[1]武将养成相关!$H$24:$K$27,3,FALSE)*[1]武将养成相关!$D$4*VLOOKUP(AU57,[1]武将养成相关!$H$33:$M$36,5,FALSE)*6</f>
        <v>1440</v>
      </c>
      <c r="AW57" s="125">
        <f>VLOOKUP(AT57,[1]武将养成相关!$H$24:$K$27,3,FALSE)*[1]武将养成相关!$D$4*VLOOKUP(AU57,[1]武将养成相关!$H$33:$M$36,2,FALSE)</f>
        <v>190</v>
      </c>
      <c r="AX57" s="125">
        <v>0</v>
      </c>
      <c r="AY57" s="125">
        <f>VLOOKUP(AT57,[1]武将养成相关!$H$24:$K$27,3,FALSE)*[1]武将养成相关!$D$4*VLOOKUP(AU57,[1]武将养成相关!$H$33:$M$36,3,FALSE)*0.6</f>
        <v>84</v>
      </c>
      <c r="AZ57" s="125">
        <f>VLOOKUP(AT57,[1]武将养成相关!$H$24:$K$27,3,FALSE)*[1]武将养成相关!$D$4*VLOOKUP(AU57,[1]武将养成相关!$H$33:$M$36,4,FALSE)*0.6</f>
        <v>108</v>
      </c>
      <c r="BA57" s="125">
        <f>VLOOKUP(AT57,[1]武将养成相关!$H$24:$K$27,3,FALSE)*[1]武将养成相关!$D$9*VLOOKUP(AU57,[1]武将养成相关!$H$33:$M$36,6,FALSE)</f>
        <v>36</v>
      </c>
      <c r="BB57" s="125">
        <f t="shared" si="0"/>
        <v>14.4</v>
      </c>
      <c r="BC57" s="125">
        <f t="shared" si="1"/>
        <v>1.9000000000000001</v>
      </c>
      <c r="BD57" s="125">
        <f t="shared" si="2"/>
        <v>0.84</v>
      </c>
      <c r="BE57" s="125">
        <f t="shared" si="3"/>
        <v>1.08</v>
      </c>
      <c r="BF57" s="4">
        <v>1500</v>
      </c>
      <c r="BG57" s="4">
        <v>0</v>
      </c>
      <c r="BH57" s="4">
        <v>0</v>
      </c>
      <c r="BI57" s="4">
        <v>0</v>
      </c>
      <c r="BJ57" s="4">
        <v>0</v>
      </c>
      <c r="BK57" s="4">
        <v>0</v>
      </c>
      <c r="BL57" s="4"/>
      <c r="BM57" s="4">
        <v>0</v>
      </c>
      <c r="BN57" s="4">
        <v>0</v>
      </c>
      <c r="BO57" s="4">
        <v>0</v>
      </c>
      <c r="BP57" s="4"/>
      <c r="BQ57" s="56"/>
      <c r="BR57" s="131">
        <v>4</v>
      </c>
      <c r="BS57" s="4">
        <v>1</v>
      </c>
      <c r="BT57" s="4"/>
      <c r="BU57" s="4"/>
      <c r="BV57" s="4"/>
      <c r="BW57" s="4"/>
      <c r="BX57" s="4"/>
      <c r="BY57" s="4"/>
      <c r="BZ57" s="4"/>
      <c r="CA57" s="4"/>
      <c r="CB57" s="4"/>
      <c r="CC57" s="4"/>
      <c r="CD57" s="4" t="s">
        <v>440</v>
      </c>
      <c r="CE57" s="4">
        <v>2</v>
      </c>
      <c r="CF57" s="4"/>
      <c r="CG57" s="4"/>
      <c r="CH57" s="4"/>
      <c r="CI57" s="4"/>
      <c r="CJ57" s="4"/>
      <c r="CK57" s="4"/>
      <c r="CL57" s="4"/>
    </row>
    <row r="58" spans="1:90" s="1" customFormat="1">
      <c r="A58" s="4" t="s">
        <v>81</v>
      </c>
      <c r="B58" s="4">
        <v>100160</v>
      </c>
      <c r="C58" s="31">
        <v>4</v>
      </c>
      <c r="D58" s="31"/>
      <c r="E58" s="31">
        <v>3</v>
      </c>
      <c r="F58" s="31">
        <v>0</v>
      </c>
      <c r="G58" s="32" t="s">
        <v>1026</v>
      </c>
      <c r="H58" s="4">
        <v>100160</v>
      </c>
      <c r="I58" s="4" t="s">
        <v>404</v>
      </c>
      <c r="J58" s="4">
        <v>100160</v>
      </c>
      <c r="K58" s="56">
        <v>960</v>
      </c>
      <c r="L58" s="4"/>
      <c r="M58" s="57" t="s">
        <v>407</v>
      </c>
      <c r="N58" s="57" t="s">
        <v>407</v>
      </c>
      <c r="O58" s="57" t="s">
        <v>405</v>
      </c>
      <c r="P58" s="58"/>
      <c r="Q58" s="58" t="s">
        <v>625</v>
      </c>
      <c r="R58" s="83" t="s">
        <v>1051</v>
      </c>
      <c r="S58" s="57" t="s">
        <v>602</v>
      </c>
      <c r="T58" s="85" t="s">
        <v>1052</v>
      </c>
      <c r="U58" s="86" t="s">
        <v>1053</v>
      </c>
      <c r="V58" s="4"/>
      <c r="W58" s="56"/>
      <c r="X58" s="84"/>
      <c r="Y58" s="4"/>
      <c r="Z58" s="4"/>
      <c r="AA58" s="4"/>
      <c r="AB58" s="4"/>
      <c r="AC58" s="102"/>
      <c r="AD58" s="103">
        <v>4</v>
      </c>
      <c r="AE58" s="4">
        <v>2</v>
      </c>
      <c r="AF58" s="4"/>
      <c r="AG58" s="4"/>
      <c r="AH58" s="119" t="s">
        <v>1054</v>
      </c>
      <c r="AI58" s="120" t="s">
        <v>1055</v>
      </c>
      <c r="AJ58" s="119"/>
      <c r="AK58" s="119" t="s">
        <v>1056</v>
      </c>
      <c r="AL58" s="56"/>
      <c r="AM58" s="56"/>
      <c r="AN58" s="56"/>
      <c r="AO58" s="120" t="s">
        <v>1057</v>
      </c>
      <c r="AP58" s="56"/>
      <c r="AQ58" s="111" t="str">
        <f t="shared" si="4"/>
        <v>skillShow_100160</v>
      </c>
      <c r="AR58" s="4"/>
      <c r="AS58" s="31">
        <v>0</v>
      </c>
      <c r="AT58" s="31">
        <v>4</v>
      </c>
      <c r="AU58" s="4">
        <v>2</v>
      </c>
      <c r="AV58" s="125">
        <f>VLOOKUP(AT58,[1]武将养成相关!$H$24:$K$27,3,FALSE)*[1]武将养成相关!$D$4*VLOOKUP(AU58,[1]武将养成相关!$H$33:$M$36,5,FALSE)*6</f>
        <v>960</v>
      </c>
      <c r="AW58" s="125">
        <f>VLOOKUP(AT58,[1]武将养成相关!$H$24:$K$27,3,FALSE)*[1]武将养成相关!$D$4*VLOOKUP(AU58,[1]武将养成相关!$H$33:$M$36,2,FALSE)</f>
        <v>240</v>
      </c>
      <c r="AX58" s="125">
        <v>0</v>
      </c>
      <c r="AY58" s="125">
        <f>VLOOKUP(AT58,[1]武将养成相关!$H$24:$K$27,3,FALSE)*[1]武将养成相关!$D$4*VLOOKUP(AU58,[1]武将养成相关!$H$33:$M$36,3,FALSE)*0.6</f>
        <v>90</v>
      </c>
      <c r="AZ58" s="125">
        <f>VLOOKUP(AT58,[1]武将养成相关!$H$24:$K$27,3,FALSE)*[1]武将养成相关!$D$4*VLOOKUP(AU58,[1]武将养成相关!$H$33:$M$36,4,FALSE)*0.6</f>
        <v>108</v>
      </c>
      <c r="BA58" s="125">
        <f>VLOOKUP(AT58,[1]武将养成相关!$H$24:$K$27,3,FALSE)*[1]武将养成相关!$D$9*VLOOKUP(AU58,[1]武将养成相关!$H$33:$M$36,6,FALSE)</f>
        <v>44</v>
      </c>
      <c r="BB58" s="125">
        <f t="shared" si="0"/>
        <v>9.6</v>
      </c>
      <c r="BC58" s="125">
        <f t="shared" si="1"/>
        <v>2.4</v>
      </c>
      <c r="BD58" s="125">
        <f t="shared" si="2"/>
        <v>0.9</v>
      </c>
      <c r="BE58" s="125">
        <f t="shared" si="3"/>
        <v>1.08</v>
      </c>
      <c r="BF58" s="4">
        <v>1500</v>
      </c>
      <c r="BG58" s="4">
        <v>0</v>
      </c>
      <c r="BH58" s="4">
        <v>0</v>
      </c>
      <c r="BI58" s="4">
        <v>0</v>
      </c>
      <c r="BJ58" s="4">
        <v>0</v>
      </c>
      <c r="BK58" s="4">
        <v>0</v>
      </c>
      <c r="BL58" s="4"/>
      <c r="BM58" s="4">
        <v>0</v>
      </c>
      <c r="BN58" s="4">
        <v>0</v>
      </c>
      <c r="BO58" s="4">
        <v>0</v>
      </c>
      <c r="BP58" s="4"/>
      <c r="BQ58" s="56"/>
      <c r="BR58" s="131">
        <v>4</v>
      </c>
      <c r="BS58" s="4">
        <v>0</v>
      </c>
      <c r="BT58" s="4"/>
      <c r="BU58" s="4"/>
      <c r="BV58" s="4"/>
      <c r="BW58" s="4"/>
      <c r="BX58" s="4"/>
      <c r="BY58" s="4"/>
      <c r="BZ58" s="4"/>
      <c r="CA58" s="4"/>
      <c r="CB58" s="4"/>
      <c r="CC58" s="4"/>
      <c r="CD58" s="4" t="s">
        <v>404</v>
      </c>
      <c r="CE58" s="4">
        <v>3</v>
      </c>
      <c r="CF58" s="4"/>
      <c r="CG58" s="4"/>
      <c r="CH58" s="4"/>
      <c r="CI58" s="4"/>
      <c r="CJ58" s="4"/>
      <c r="CK58" s="4"/>
      <c r="CL58" s="4"/>
    </row>
    <row r="59" spans="1:90" s="1" customFormat="1">
      <c r="A59" s="3" t="s">
        <v>81</v>
      </c>
      <c r="B59" s="3">
        <v>100200</v>
      </c>
      <c r="C59" s="31">
        <v>4</v>
      </c>
      <c r="D59" s="31"/>
      <c r="E59" s="31">
        <v>2</v>
      </c>
      <c r="F59" s="31">
        <v>0</v>
      </c>
      <c r="G59" s="32" t="s">
        <v>1026</v>
      </c>
      <c r="H59" s="33">
        <v>100200</v>
      </c>
      <c r="I59" s="3" t="s">
        <v>409</v>
      </c>
      <c r="J59" s="3">
        <v>100200</v>
      </c>
      <c r="K59" s="50">
        <v>960</v>
      </c>
      <c r="L59" s="3"/>
      <c r="M59" s="51" t="s">
        <v>412</v>
      </c>
      <c r="N59" s="51" t="s">
        <v>412</v>
      </c>
      <c r="O59" s="51" t="s">
        <v>410</v>
      </c>
      <c r="P59" s="52"/>
      <c r="Q59" s="52" t="s">
        <v>625</v>
      </c>
      <c r="R59" s="71" t="s">
        <v>1058</v>
      </c>
      <c r="S59" s="51" t="s">
        <v>602</v>
      </c>
      <c r="T59" s="72" t="s">
        <v>1028</v>
      </c>
      <c r="U59" s="3" t="s">
        <v>1029</v>
      </c>
      <c r="V59" s="3"/>
      <c r="W59" s="50"/>
      <c r="X59" s="73"/>
      <c r="Y59" s="3"/>
      <c r="Z59" s="3"/>
      <c r="AA59" s="3"/>
      <c r="AB59" s="3"/>
      <c r="AC59" s="98"/>
      <c r="AD59" s="38">
        <v>2</v>
      </c>
      <c r="AE59" s="3">
        <v>2</v>
      </c>
      <c r="AF59" s="3"/>
      <c r="AG59" s="3"/>
      <c r="AH59" s="60" t="s">
        <v>1059</v>
      </c>
      <c r="AI59" s="112" t="s">
        <v>1060</v>
      </c>
      <c r="AJ59" s="60"/>
      <c r="AK59" s="60" t="s">
        <v>1061</v>
      </c>
      <c r="AL59" s="50"/>
      <c r="AM59" s="50"/>
      <c r="AN59" s="50"/>
      <c r="AO59" s="112" t="s">
        <v>1062</v>
      </c>
      <c r="AP59" s="111"/>
      <c r="AQ59" s="111" t="str">
        <f t="shared" si="4"/>
        <v>skillShow_100200</v>
      </c>
      <c r="AR59" s="3"/>
      <c r="AS59" s="31">
        <v>0</v>
      </c>
      <c r="AT59" s="31">
        <v>4</v>
      </c>
      <c r="AU59" s="3">
        <v>2</v>
      </c>
      <c r="AV59" s="123">
        <f>VLOOKUP(AT59,[1]武将养成相关!$H$24:$K$27,3,FALSE)*[1]武将养成相关!$D$4*VLOOKUP(AU59,[1]武将养成相关!$H$33:$M$36,5,FALSE)*6</f>
        <v>960</v>
      </c>
      <c r="AW59" s="123">
        <f>VLOOKUP(AT59,[1]武将养成相关!$H$24:$K$27,3,FALSE)*[1]武将养成相关!$D$4*VLOOKUP(AU59,[1]武将养成相关!$H$33:$M$36,2,FALSE)</f>
        <v>240</v>
      </c>
      <c r="AX59" s="123">
        <v>0</v>
      </c>
      <c r="AY59" s="123">
        <f>VLOOKUP(AT59,[1]武将养成相关!$H$24:$K$27,3,FALSE)*[1]武将养成相关!$D$4*VLOOKUP(AU59,[1]武将养成相关!$H$33:$M$36,3,FALSE)*0.6</f>
        <v>90</v>
      </c>
      <c r="AZ59" s="123">
        <f>VLOOKUP(AT59,[1]武将养成相关!$H$24:$K$27,3,FALSE)*[1]武将养成相关!$D$4*VLOOKUP(AU59,[1]武将养成相关!$H$33:$M$36,4,FALSE)*0.6</f>
        <v>108</v>
      </c>
      <c r="BA59" s="123">
        <f>VLOOKUP(AT59,[1]武将养成相关!$H$24:$K$27,3,FALSE)*[1]武将养成相关!$D$9*VLOOKUP(AU59,[1]武将养成相关!$H$33:$M$36,6,FALSE)</f>
        <v>44</v>
      </c>
      <c r="BB59" s="123">
        <f t="shared" si="0"/>
        <v>9.6</v>
      </c>
      <c r="BC59" s="123">
        <f t="shared" si="1"/>
        <v>2.4</v>
      </c>
      <c r="BD59" s="123">
        <f t="shared" si="2"/>
        <v>0.9</v>
      </c>
      <c r="BE59" s="123">
        <f t="shared" si="3"/>
        <v>1.08</v>
      </c>
      <c r="BF59" s="3">
        <v>1500</v>
      </c>
      <c r="BG59" s="3">
        <v>0</v>
      </c>
      <c r="BH59" s="3">
        <v>0</v>
      </c>
      <c r="BI59" s="3">
        <v>0</v>
      </c>
      <c r="BJ59" s="3">
        <v>0</v>
      </c>
      <c r="BK59" s="3">
        <v>0</v>
      </c>
      <c r="BL59" s="3"/>
      <c r="BM59" s="3">
        <v>0</v>
      </c>
      <c r="BN59" s="3">
        <v>0</v>
      </c>
      <c r="BO59" s="3">
        <v>0</v>
      </c>
      <c r="BP59" s="3"/>
      <c r="BQ59" s="50"/>
      <c r="BR59" s="128">
        <v>4</v>
      </c>
      <c r="BS59" s="3">
        <v>0</v>
      </c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 t="s">
        <v>409</v>
      </c>
      <c r="CE59" s="3">
        <v>3</v>
      </c>
      <c r="CF59" s="3"/>
      <c r="CG59" s="3"/>
      <c r="CH59" s="3"/>
      <c r="CI59" s="3"/>
      <c r="CJ59" s="3"/>
      <c r="CK59" s="3"/>
      <c r="CL59" s="3"/>
    </row>
    <row r="60" spans="1:90" s="1" customFormat="1">
      <c r="A60" s="3" t="s">
        <v>81</v>
      </c>
      <c r="B60" s="3">
        <v>200150</v>
      </c>
      <c r="C60" s="31">
        <v>4</v>
      </c>
      <c r="D60" s="31"/>
      <c r="E60" s="31">
        <v>4</v>
      </c>
      <c r="F60" s="31">
        <v>0</v>
      </c>
      <c r="G60" s="32" t="s">
        <v>1026</v>
      </c>
      <c r="H60" s="34">
        <v>200150</v>
      </c>
      <c r="I60" s="3" t="s">
        <v>415</v>
      </c>
      <c r="J60" s="3">
        <v>200150</v>
      </c>
      <c r="K60" s="50">
        <v>960</v>
      </c>
      <c r="L60" s="3"/>
      <c r="M60" s="51" t="s">
        <v>418</v>
      </c>
      <c r="N60" s="51" t="s">
        <v>418</v>
      </c>
      <c r="O60" s="51" t="s">
        <v>416</v>
      </c>
      <c r="P60" s="52"/>
      <c r="Q60" s="52" t="s">
        <v>625</v>
      </c>
      <c r="R60" s="71" t="s">
        <v>1063</v>
      </c>
      <c r="S60" s="51" t="s">
        <v>602</v>
      </c>
      <c r="T60" s="72" t="s">
        <v>1028</v>
      </c>
      <c r="U60" s="3" t="s">
        <v>1029</v>
      </c>
      <c r="V60" s="3"/>
      <c r="W60" s="50"/>
      <c r="X60" s="73"/>
      <c r="Y60" s="3"/>
      <c r="Z60" s="3"/>
      <c r="AA60" s="3"/>
      <c r="AB60" s="3"/>
      <c r="AC60" s="98"/>
      <c r="AD60" s="38">
        <v>1</v>
      </c>
      <c r="AE60" s="3">
        <v>2</v>
      </c>
      <c r="AF60" s="3"/>
      <c r="AG60" s="3"/>
      <c r="AH60" s="60" t="s">
        <v>1064</v>
      </c>
      <c r="AI60" s="112" t="s">
        <v>1065</v>
      </c>
      <c r="AJ60" s="60"/>
      <c r="AK60" s="60" t="s">
        <v>1066</v>
      </c>
      <c r="AL60" s="50"/>
      <c r="AM60" s="50"/>
      <c r="AN60" s="50"/>
      <c r="AO60" s="112" t="s">
        <v>1067</v>
      </c>
      <c r="AP60" s="111"/>
      <c r="AQ60" s="111" t="str">
        <f t="shared" si="4"/>
        <v>skillShow_200150</v>
      </c>
      <c r="AR60" s="3"/>
      <c r="AS60" s="31">
        <v>0</v>
      </c>
      <c r="AT60" s="31">
        <v>4</v>
      </c>
      <c r="AU60" s="3">
        <v>2</v>
      </c>
      <c r="AV60" s="123">
        <f>VLOOKUP(AT60,[1]武将养成相关!$H$24:$K$27,3,FALSE)*[1]武将养成相关!$D$4*VLOOKUP(AU60,[1]武将养成相关!$H$33:$M$36,5,FALSE)*6</f>
        <v>960</v>
      </c>
      <c r="AW60" s="123">
        <f>VLOOKUP(AT60,[1]武将养成相关!$H$24:$K$27,3,FALSE)*[1]武将养成相关!$D$4*VLOOKUP(AU60,[1]武将养成相关!$H$33:$M$36,2,FALSE)</f>
        <v>240</v>
      </c>
      <c r="AX60" s="123">
        <v>0</v>
      </c>
      <c r="AY60" s="123">
        <f>VLOOKUP(AT60,[1]武将养成相关!$H$24:$K$27,3,FALSE)*[1]武将养成相关!$D$4*VLOOKUP(AU60,[1]武将养成相关!$H$33:$M$36,3,FALSE)*0.6</f>
        <v>90</v>
      </c>
      <c r="AZ60" s="123">
        <f>VLOOKUP(AT60,[1]武将养成相关!$H$24:$K$27,3,FALSE)*[1]武将养成相关!$D$4*VLOOKUP(AU60,[1]武将养成相关!$H$33:$M$36,4,FALSE)*0.6</f>
        <v>108</v>
      </c>
      <c r="BA60" s="123">
        <f>VLOOKUP(AT60,[1]武将养成相关!$H$24:$K$27,3,FALSE)*[1]武将养成相关!$D$9*VLOOKUP(AU60,[1]武将养成相关!$H$33:$M$36,6,FALSE)</f>
        <v>44</v>
      </c>
      <c r="BB60" s="123">
        <f t="shared" si="0"/>
        <v>9.6</v>
      </c>
      <c r="BC60" s="123">
        <f t="shared" si="1"/>
        <v>2.4</v>
      </c>
      <c r="BD60" s="123">
        <f t="shared" si="2"/>
        <v>0.9</v>
      </c>
      <c r="BE60" s="123">
        <f t="shared" si="3"/>
        <v>1.08</v>
      </c>
      <c r="BF60" s="3">
        <v>1500</v>
      </c>
      <c r="BG60" s="3">
        <v>0</v>
      </c>
      <c r="BH60" s="3">
        <v>0</v>
      </c>
      <c r="BI60" s="3">
        <v>0</v>
      </c>
      <c r="BJ60" s="3">
        <v>0</v>
      </c>
      <c r="BK60" s="3">
        <v>0</v>
      </c>
      <c r="BL60" s="3"/>
      <c r="BM60" s="3">
        <v>0</v>
      </c>
      <c r="BN60" s="3">
        <v>0</v>
      </c>
      <c r="BO60" s="3">
        <v>0</v>
      </c>
      <c r="BP60" s="3"/>
      <c r="BQ60" s="50"/>
      <c r="BR60" s="128">
        <v>1</v>
      </c>
      <c r="BS60" s="3">
        <v>0</v>
      </c>
      <c r="BT60" s="3"/>
      <c r="BU60" s="3"/>
      <c r="BV60" s="3"/>
      <c r="BW60" s="3"/>
      <c r="BX60" s="3"/>
      <c r="BY60" s="3"/>
      <c r="BZ60" s="3"/>
      <c r="CA60" s="3"/>
      <c r="CB60" s="3"/>
      <c r="CC60" s="3"/>
      <c r="CD60" s="3" t="s">
        <v>415</v>
      </c>
      <c r="CE60" s="3">
        <v>3</v>
      </c>
      <c r="CF60" s="3"/>
      <c r="CG60" s="3"/>
      <c r="CH60" s="3"/>
      <c r="CI60" s="3"/>
      <c r="CJ60" s="3"/>
      <c r="CK60" s="3"/>
      <c r="CL60" s="3"/>
    </row>
    <row r="61" spans="1:90" s="1" customFormat="1">
      <c r="A61" s="3" t="s">
        <v>81</v>
      </c>
      <c r="B61" s="3">
        <v>200200</v>
      </c>
      <c r="C61" s="31">
        <v>4</v>
      </c>
      <c r="D61" s="31"/>
      <c r="E61" s="31">
        <v>3</v>
      </c>
      <c r="F61" s="31">
        <v>0</v>
      </c>
      <c r="G61" s="32" t="s">
        <v>1026</v>
      </c>
      <c r="H61" s="33">
        <v>200200</v>
      </c>
      <c r="I61" s="3" t="s">
        <v>420</v>
      </c>
      <c r="J61" s="3">
        <v>200200</v>
      </c>
      <c r="K61" s="50">
        <v>960</v>
      </c>
      <c r="L61" s="3"/>
      <c r="M61" s="51" t="s">
        <v>423</v>
      </c>
      <c r="N61" s="51" t="s">
        <v>423</v>
      </c>
      <c r="O61" s="51" t="s">
        <v>421</v>
      </c>
      <c r="P61" s="52"/>
      <c r="Q61" s="52" t="s">
        <v>625</v>
      </c>
      <c r="R61" s="71" t="s">
        <v>1068</v>
      </c>
      <c r="S61" s="51" t="s">
        <v>602</v>
      </c>
      <c r="T61" s="72" t="s">
        <v>1028</v>
      </c>
      <c r="U61" s="3" t="s">
        <v>1029</v>
      </c>
      <c r="V61" s="3"/>
      <c r="W61" s="50"/>
      <c r="X61" s="73"/>
      <c r="Y61" s="3"/>
      <c r="Z61" s="3"/>
      <c r="AA61" s="3"/>
      <c r="AB61" s="3"/>
      <c r="AC61" s="98"/>
      <c r="AD61" s="38">
        <v>2</v>
      </c>
      <c r="AE61" s="3">
        <v>1</v>
      </c>
      <c r="AF61" s="3"/>
      <c r="AG61" s="3"/>
      <c r="AH61" s="121" t="s">
        <v>1069</v>
      </c>
      <c r="AI61" s="122" t="s">
        <v>1070</v>
      </c>
      <c r="AJ61" s="121"/>
      <c r="AK61" s="121" t="s">
        <v>1071</v>
      </c>
      <c r="AL61" s="121"/>
      <c r="AM61" s="121"/>
      <c r="AN61" s="121"/>
      <c r="AO61" s="122" t="s">
        <v>1072</v>
      </c>
      <c r="AP61" s="126"/>
      <c r="AQ61" s="111" t="str">
        <f t="shared" si="4"/>
        <v>skillShow_200200</v>
      </c>
      <c r="AR61" s="3"/>
      <c r="AS61" s="31">
        <v>0</v>
      </c>
      <c r="AT61" s="31">
        <v>4</v>
      </c>
      <c r="AU61" s="3">
        <v>1</v>
      </c>
      <c r="AV61" s="123">
        <f>VLOOKUP(AT61,[1]武将养成相关!$H$24:$K$27,3,FALSE)*[1]武将养成相关!$D$4*VLOOKUP(AU61,[1]武将养成相关!$H$33:$M$36,5,FALSE)*6</f>
        <v>1560</v>
      </c>
      <c r="AW61" s="123">
        <f>VLOOKUP(AT61,[1]武将养成相关!$H$24:$K$27,3,FALSE)*[1]武将养成相关!$D$4*VLOOKUP(AU61,[1]武将养成相关!$H$33:$M$36,2,FALSE)</f>
        <v>160</v>
      </c>
      <c r="AX61" s="123">
        <v>0</v>
      </c>
      <c r="AY61" s="123">
        <f>VLOOKUP(AT61,[1]武将养成相关!$H$24:$K$27,3,FALSE)*[1]武将养成相关!$D$4*VLOOKUP(AU61,[1]武将养成相关!$H$33:$M$36,3,FALSE)*0.6</f>
        <v>168</v>
      </c>
      <c r="AZ61" s="123">
        <f>VLOOKUP(AT61,[1]武将养成相关!$H$24:$K$27,3,FALSE)*[1]武将养成相关!$D$4*VLOOKUP(AU61,[1]武将养成相关!$H$33:$M$36,4,FALSE)*0.6</f>
        <v>132</v>
      </c>
      <c r="BA61" s="123">
        <f>VLOOKUP(AT61,[1]武将养成相关!$H$24:$K$27,3,FALSE)*[1]武将养成相关!$D$9*VLOOKUP(AU61,[1]武将养成相关!$H$33:$M$36,6,FALSE)</f>
        <v>32</v>
      </c>
      <c r="BB61" s="123">
        <f t="shared" si="0"/>
        <v>15.6</v>
      </c>
      <c r="BC61" s="123">
        <f t="shared" si="1"/>
        <v>1.6</v>
      </c>
      <c r="BD61" s="123">
        <f t="shared" si="2"/>
        <v>1.68</v>
      </c>
      <c r="BE61" s="123">
        <f t="shared" si="3"/>
        <v>1.32</v>
      </c>
      <c r="BF61" s="3">
        <v>1500</v>
      </c>
      <c r="BG61" s="3">
        <v>0</v>
      </c>
      <c r="BH61" s="3">
        <v>0</v>
      </c>
      <c r="BI61" s="3">
        <v>0</v>
      </c>
      <c r="BJ61" s="3">
        <v>0</v>
      </c>
      <c r="BK61" s="3">
        <v>0</v>
      </c>
      <c r="BL61" s="3"/>
      <c r="BM61" s="3">
        <v>0</v>
      </c>
      <c r="BN61" s="3">
        <v>0</v>
      </c>
      <c r="BO61" s="3">
        <v>0</v>
      </c>
      <c r="BP61" s="3"/>
      <c r="BQ61" s="50"/>
      <c r="BR61" s="128">
        <v>2</v>
      </c>
      <c r="BS61" s="3">
        <v>0</v>
      </c>
      <c r="BT61" s="3"/>
      <c r="BU61" s="3"/>
      <c r="BV61" s="3"/>
      <c r="BW61" s="3"/>
      <c r="BX61" s="3"/>
      <c r="BY61" s="3"/>
      <c r="BZ61" s="3"/>
      <c r="CA61" s="3"/>
      <c r="CB61" s="3"/>
      <c r="CC61" s="3"/>
      <c r="CD61" s="3" t="s">
        <v>420</v>
      </c>
      <c r="CE61" s="3">
        <v>3</v>
      </c>
      <c r="CF61" s="3"/>
      <c r="CG61" s="3"/>
      <c r="CH61" s="3"/>
      <c r="CI61" s="3"/>
      <c r="CJ61" s="3"/>
      <c r="CK61" s="3"/>
      <c r="CL61" s="3"/>
    </row>
    <row r="62" spans="1:90" s="1" customFormat="1">
      <c r="A62" s="6" t="s">
        <v>81</v>
      </c>
      <c r="B62" s="6">
        <v>100150</v>
      </c>
      <c r="C62" s="31">
        <v>4</v>
      </c>
      <c r="D62" s="43"/>
      <c r="E62" s="43">
        <v>4</v>
      </c>
      <c r="F62" s="43">
        <v>0</v>
      </c>
      <c r="G62" s="44" t="s">
        <v>1026</v>
      </c>
      <c r="H62" s="45">
        <v>100150</v>
      </c>
      <c r="I62" s="6" t="s">
        <v>385</v>
      </c>
      <c r="J62" s="3">
        <v>100150</v>
      </c>
      <c r="K62" s="50">
        <v>960</v>
      </c>
      <c r="L62" s="3"/>
      <c r="M62" s="51" t="s">
        <v>388</v>
      </c>
      <c r="N62" s="51" t="s">
        <v>388</v>
      </c>
      <c r="O62" s="51" t="s">
        <v>386</v>
      </c>
      <c r="P62" s="59"/>
      <c r="Q62" s="59" t="s">
        <v>386</v>
      </c>
      <c r="R62" s="71" t="s">
        <v>1073</v>
      </c>
      <c r="S62" s="87">
        <v>0</v>
      </c>
      <c r="T62" s="72" t="s">
        <v>1028</v>
      </c>
      <c r="U62" s="3" t="s">
        <v>1029</v>
      </c>
      <c r="V62" s="6"/>
      <c r="W62" s="60"/>
      <c r="X62" s="78"/>
      <c r="Y62" s="6"/>
      <c r="Z62" s="6"/>
      <c r="AA62" s="6"/>
      <c r="AB62" s="6"/>
      <c r="AC62" s="100"/>
      <c r="AD62" s="38">
        <v>1</v>
      </c>
      <c r="AE62" s="6">
        <v>1</v>
      </c>
      <c r="AF62" s="6"/>
      <c r="AG62" s="6"/>
      <c r="AH62" s="60" t="s">
        <v>1074</v>
      </c>
      <c r="AI62" s="112" t="s">
        <v>1075</v>
      </c>
      <c r="AJ62" s="60"/>
      <c r="AK62" s="50" t="s">
        <v>1076</v>
      </c>
      <c r="AL62" s="50"/>
      <c r="AM62" s="50"/>
      <c r="AN62" s="50"/>
      <c r="AO62" s="112" t="s">
        <v>1077</v>
      </c>
      <c r="AP62" s="118"/>
      <c r="AQ62" s="111" t="str">
        <f t="shared" si="4"/>
        <v>skillShow_100150</v>
      </c>
      <c r="AR62" s="6"/>
      <c r="AS62" s="43">
        <v>0</v>
      </c>
      <c r="AT62" s="31">
        <v>4</v>
      </c>
      <c r="AU62" s="6">
        <v>1</v>
      </c>
      <c r="AV62" s="123">
        <f>VLOOKUP(AT62,[1]武将养成相关!$H$24:$K$27,3,FALSE)*[1]武将养成相关!$D$4*VLOOKUP(AU62,[1]武将养成相关!$H$33:$M$36,5,FALSE)*6</f>
        <v>1560</v>
      </c>
      <c r="AW62" s="123">
        <f>VLOOKUP(AT62,[1]武将养成相关!$H$24:$K$27,3,FALSE)*[1]武将养成相关!$D$4*VLOOKUP(AU62,[1]武将养成相关!$H$33:$M$36,2,FALSE)</f>
        <v>160</v>
      </c>
      <c r="AX62" s="123">
        <v>0</v>
      </c>
      <c r="AY62" s="123">
        <f>VLOOKUP(AT62,[1]武将养成相关!$H$24:$K$27,3,FALSE)*[1]武将养成相关!$D$4*VLOOKUP(AU62,[1]武将养成相关!$H$33:$M$36,3,FALSE)*0.6</f>
        <v>168</v>
      </c>
      <c r="AZ62" s="123">
        <f>VLOOKUP(AT62,[1]武将养成相关!$H$24:$K$27,3,FALSE)*[1]武将养成相关!$D$4*VLOOKUP(AU62,[1]武将养成相关!$H$33:$M$36,4,FALSE)*0.6</f>
        <v>132</v>
      </c>
      <c r="BA62" s="123">
        <f>VLOOKUP(AT62,[1]武将养成相关!$H$24:$K$27,3,FALSE)*[1]武将养成相关!$D$9*VLOOKUP(AU62,[1]武将养成相关!$H$33:$M$36,6,FALSE)</f>
        <v>32</v>
      </c>
      <c r="BB62" s="123">
        <f t="shared" si="0"/>
        <v>15.6</v>
      </c>
      <c r="BC62" s="123">
        <f t="shared" si="1"/>
        <v>1.6</v>
      </c>
      <c r="BD62" s="123">
        <f t="shared" si="2"/>
        <v>1.68</v>
      </c>
      <c r="BE62" s="123">
        <f t="shared" si="3"/>
        <v>1.32</v>
      </c>
      <c r="BF62" s="3">
        <v>1500</v>
      </c>
      <c r="BG62" s="6">
        <v>0</v>
      </c>
      <c r="BH62" s="6">
        <v>0</v>
      </c>
      <c r="BI62" s="6">
        <v>0</v>
      </c>
      <c r="BJ62" s="6">
        <v>0</v>
      </c>
      <c r="BK62" s="6">
        <v>0</v>
      </c>
      <c r="BL62" s="6"/>
      <c r="BM62" s="6">
        <v>0</v>
      </c>
      <c r="BN62" s="6">
        <v>0</v>
      </c>
      <c r="BO62" s="6">
        <v>0</v>
      </c>
      <c r="BP62" s="6"/>
      <c r="BQ62" s="60"/>
      <c r="BR62" s="132">
        <v>4</v>
      </c>
      <c r="BS62" s="5">
        <v>0</v>
      </c>
      <c r="BT62" s="6"/>
      <c r="BU62" s="6"/>
      <c r="BV62" s="6"/>
      <c r="BW62" s="6"/>
      <c r="BX62" s="6"/>
      <c r="BY62" s="6"/>
      <c r="BZ62" s="6"/>
      <c r="CA62" s="6"/>
      <c r="CB62" s="6"/>
      <c r="CC62" s="6"/>
      <c r="CD62" s="3" t="s">
        <v>385</v>
      </c>
      <c r="CE62" s="133">
        <v>4</v>
      </c>
      <c r="CF62" s="6"/>
      <c r="CG62" s="6"/>
      <c r="CH62" s="6"/>
      <c r="CI62" s="6"/>
      <c r="CJ62" s="6"/>
      <c r="CK62" s="6"/>
      <c r="CL62" s="6"/>
    </row>
    <row r="63" spans="1:90" s="3" customFormat="1">
      <c r="A63" s="6" t="s">
        <v>81</v>
      </c>
      <c r="B63" s="6">
        <v>200130</v>
      </c>
      <c r="C63" s="31">
        <v>4</v>
      </c>
      <c r="D63" s="43"/>
      <c r="E63" s="43">
        <v>4</v>
      </c>
      <c r="F63" s="43">
        <v>0</v>
      </c>
      <c r="G63" s="44" t="s">
        <v>1026</v>
      </c>
      <c r="H63" s="45">
        <v>200130</v>
      </c>
      <c r="I63" s="6" t="s">
        <v>390</v>
      </c>
      <c r="J63" s="6">
        <v>200130</v>
      </c>
      <c r="K63" s="60">
        <v>960</v>
      </c>
      <c r="L63" s="6"/>
      <c r="M63" s="51" t="s">
        <v>393</v>
      </c>
      <c r="N63" s="51" t="s">
        <v>393</v>
      </c>
      <c r="O63" s="51" t="s">
        <v>391</v>
      </c>
      <c r="P63" s="59"/>
      <c r="Q63" s="59" t="s">
        <v>625</v>
      </c>
      <c r="R63" s="71" t="s">
        <v>1078</v>
      </c>
      <c r="S63" s="87" t="s">
        <v>602</v>
      </c>
      <c r="T63" s="72" t="s">
        <v>1028</v>
      </c>
      <c r="U63" s="3" t="s">
        <v>1029</v>
      </c>
      <c r="V63" s="6"/>
      <c r="W63" s="60"/>
      <c r="X63" s="78"/>
      <c r="Y63" s="6"/>
      <c r="Z63" s="6"/>
      <c r="AA63" s="6"/>
      <c r="AB63" s="6"/>
      <c r="AC63" s="100"/>
      <c r="AD63" s="38">
        <v>1</v>
      </c>
      <c r="AE63" s="6">
        <v>4</v>
      </c>
      <c r="AF63" s="6"/>
      <c r="AG63" s="6"/>
      <c r="AH63" s="112" t="s">
        <v>1079</v>
      </c>
      <c r="AI63" s="112" t="s">
        <v>1080</v>
      </c>
      <c r="AJ63" s="112"/>
      <c r="AK63" s="112" t="s">
        <v>1081</v>
      </c>
      <c r="AL63" s="112"/>
      <c r="AM63" s="112"/>
      <c r="AN63" s="112"/>
      <c r="AO63" s="112" t="s">
        <v>1082</v>
      </c>
      <c r="AP63" s="118"/>
      <c r="AQ63" s="111" t="str">
        <f t="shared" si="4"/>
        <v>skillShow_200130</v>
      </c>
      <c r="AR63" s="6"/>
      <c r="AS63" s="43">
        <v>0</v>
      </c>
      <c r="AT63" s="31">
        <v>4</v>
      </c>
      <c r="AU63" s="6">
        <v>4</v>
      </c>
      <c r="AV63" s="123">
        <f>VLOOKUP(AT63,[1]武将养成相关!$H$24:$K$27,3,FALSE)*[1]武将养成相关!$D$4*VLOOKUP(AU63,[1]武将养成相关!$H$33:$M$36,5,FALSE)*6</f>
        <v>1080</v>
      </c>
      <c r="AW63" s="123">
        <f>VLOOKUP(AT63,[1]武将养成相关!$H$24:$K$27,3,FALSE)*[1]武将养成相关!$D$4*VLOOKUP(AU63,[1]武将养成相关!$H$33:$M$36,2,FALSE)</f>
        <v>229.99999999999997</v>
      </c>
      <c r="AX63" s="123">
        <v>0</v>
      </c>
      <c r="AY63" s="123">
        <f>VLOOKUP(AT63,[1]武将养成相关!$H$24:$K$27,3,FALSE)*[1]武将养成相关!$D$4*VLOOKUP(AU63,[1]武将养成相关!$H$33:$M$36,3,FALSE)*0.6</f>
        <v>120</v>
      </c>
      <c r="AZ63" s="123">
        <f>VLOOKUP(AT63,[1]武将养成相关!$H$24:$K$27,3,FALSE)*[1]武将养成相关!$D$4*VLOOKUP(AU63,[1]武将养成相关!$H$33:$M$36,4,FALSE)*0.6</f>
        <v>96</v>
      </c>
      <c r="BA63" s="123">
        <f>VLOOKUP(AT63,[1]武将养成相关!$H$24:$K$27,3,FALSE)*[1]武将养成相关!$D$9*VLOOKUP(AU63,[1]武将养成相关!$H$33:$M$36,6,FALSE)</f>
        <v>36</v>
      </c>
      <c r="BB63" s="123">
        <f t="shared" si="0"/>
        <v>10.8</v>
      </c>
      <c r="BC63" s="123">
        <f t="shared" si="1"/>
        <v>2.2999999999999998</v>
      </c>
      <c r="BD63" s="123">
        <f t="shared" si="2"/>
        <v>1.2</v>
      </c>
      <c r="BE63" s="123">
        <f t="shared" si="3"/>
        <v>0.96</v>
      </c>
      <c r="BF63" s="3">
        <v>1500</v>
      </c>
      <c r="BG63" s="6">
        <v>0</v>
      </c>
      <c r="BH63" s="6">
        <v>0</v>
      </c>
      <c r="BI63" s="6">
        <v>0</v>
      </c>
      <c r="BJ63" s="6">
        <v>0</v>
      </c>
      <c r="BK63" s="6">
        <v>0</v>
      </c>
      <c r="BL63" s="6"/>
      <c r="BM63" s="6">
        <v>0</v>
      </c>
      <c r="BN63" s="6">
        <v>0</v>
      </c>
      <c r="BO63" s="6">
        <v>0</v>
      </c>
      <c r="BP63" s="6"/>
      <c r="BQ63" s="60"/>
      <c r="BR63" s="132">
        <v>2</v>
      </c>
      <c r="BS63" s="6">
        <v>1</v>
      </c>
      <c r="BT63" s="6"/>
      <c r="BU63" s="6"/>
      <c r="BV63" s="6"/>
      <c r="BW63" s="6"/>
      <c r="BX63" s="6"/>
      <c r="BY63" s="6"/>
      <c r="BZ63" s="6"/>
      <c r="CA63" s="6"/>
      <c r="CB63" s="6"/>
      <c r="CC63" s="6"/>
      <c r="CD63" s="3" t="s">
        <v>390</v>
      </c>
      <c r="CE63" s="133">
        <v>4</v>
      </c>
      <c r="CF63" s="6"/>
      <c r="CG63" s="6"/>
      <c r="CH63" s="6"/>
      <c r="CI63" s="6"/>
      <c r="CJ63" s="6"/>
      <c r="CK63" s="6"/>
      <c r="CL63" s="6"/>
    </row>
    <row r="64" spans="1:90" s="1" customFormat="1">
      <c r="A64" s="6" t="s">
        <v>81</v>
      </c>
      <c r="B64" s="6">
        <v>300130</v>
      </c>
      <c r="C64" s="31">
        <v>4</v>
      </c>
      <c r="D64" s="43"/>
      <c r="E64" s="43">
        <v>4</v>
      </c>
      <c r="F64" s="43">
        <v>0</v>
      </c>
      <c r="G64" s="44" t="s">
        <v>1026</v>
      </c>
      <c r="H64" s="45">
        <v>300130</v>
      </c>
      <c r="I64" s="3" t="s">
        <v>395</v>
      </c>
      <c r="J64" s="3">
        <v>300130</v>
      </c>
      <c r="K64" s="50">
        <v>960</v>
      </c>
      <c r="L64" s="3"/>
      <c r="M64" s="51" t="s">
        <v>398</v>
      </c>
      <c r="N64" s="51" t="s">
        <v>398</v>
      </c>
      <c r="O64" s="51" t="s">
        <v>396</v>
      </c>
      <c r="P64" s="59"/>
      <c r="Q64" s="59" t="s">
        <v>1083</v>
      </c>
      <c r="R64" s="71" t="s">
        <v>1084</v>
      </c>
      <c r="S64" s="87" t="s">
        <v>602</v>
      </c>
      <c r="T64" s="72" t="s">
        <v>1028</v>
      </c>
      <c r="U64" s="3" t="s">
        <v>1029</v>
      </c>
      <c r="V64" s="6"/>
      <c r="W64" s="6"/>
      <c r="X64" s="78" t="s">
        <v>1035</v>
      </c>
      <c r="Y64" s="6"/>
      <c r="Z64" s="6"/>
      <c r="AA64" s="6"/>
      <c r="AB64" s="6"/>
      <c r="AC64" s="100"/>
      <c r="AD64" s="38">
        <v>4</v>
      </c>
      <c r="AE64" s="6">
        <v>2</v>
      </c>
      <c r="AF64" s="6"/>
      <c r="AG64" s="6"/>
      <c r="AH64" s="60" t="s">
        <v>1085</v>
      </c>
      <c r="AI64" s="112" t="s">
        <v>1086</v>
      </c>
      <c r="AJ64" s="60"/>
      <c r="AK64" s="112" t="s">
        <v>1087</v>
      </c>
      <c r="AL64" s="50"/>
      <c r="AM64" s="50"/>
      <c r="AN64" s="50"/>
      <c r="AO64" s="112" t="s">
        <v>1088</v>
      </c>
      <c r="AP64" s="118"/>
      <c r="AQ64" s="111" t="str">
        <f t="shared" si="4"/>
        <v>skillShow_300130</v>
      </c>
      <c r="AR64" s="6"/>
      <c r="AS64" s="43">
        <v>0</v>
      </c>
      <c r="AT64" s="31">
        <v>4</v>
      </c>
      <c r="AU64" s="6">
        <v>2</v>
      </c>
      <c r="AV64" s="123">
        <f>VLOOKUP(AT64,[1]武将养成相关!$H$24:$K$27,3,FALSE)*[1]武将养成相关!$D$4*VLOOKUP(AU64,[1]武将养成相关!$H$33:$M$36,5,FALSE)*6</f>
        <v>960</v>
      </c>
      <c r="AW64" s="123">
        <f>VLOOKUP(AT64,[1]武将养成相关!$H$24:$K$27,3,FALSE)*[1]武将养成相关!$D$4*VLOOKUP(AU64,[1]武将养成相关!$H$33:$M$36,2,FALSE)</f>
        <v>240</v>
      </c>
      <c r="AX64" s="123">
        <v>0</v>
      </c>
      <c r="AY64" s="123">
        <f>VLOOKUP(AT64,[1]武将养成相关!$H$24:$K$27,3,FALSE)*[1]武将养成相关!$D$4*VLOOKUP(AU64,[1]武将养成相关!$H$33:$M$36,3,FALSE)*0.6</f>
        <v>90</v>
      </c>
      <c r="AZ64" s="123">
        <f>VLOOKUP(AT64,[1]武将养成相关!$H$24:$K$27,3,FALSE)*[1]武将养成相关!$D$4*VLOOKUP(AU64,[1]武将养成相关!$H$33:$M$36,4,FALSE)*0.6</f>
        <v>108</v>
      </c>
      <c r="BA64" s="123">
        <f>VLOOKUP(AT64,[1]武将养成相关!$H$24:$K$27,3,FALSE)*[1]武将养成相关!$D$9*VLOOKUP(AU64,[1]武将养成相关!$H$33:$M$36,6,FALSE)</f>
        <v>44</v>
      </c>
      <c r="BB64" s="123">
        <f t="shared" si="0"/>
        <v>9.6</v>
      </c>
      <c r="BC64" s="123">
        <f t="shared" si="1"/>
        <v>2.4</v>
      </c>
      <c r="BD64" s="123">
        <f t="shared" si="2"/>
        <v>0.9</v>
      </c>
      <c r="BE64" s="123">
        <f t="shared" si="3"/>
        <v>1.08</v>
      </c>
      <c r="BF64" s="3">
        <v>1500</v>
      </c>
      <c r="BG64" s="6">
        <v>0</v>
      </c>
      <c r="BH64" s="6">
        <v>0</v>
      </c>
      <c r="BI64" s="6">
        <v>0</v>
      </c>
      <c r="BJ64" s="6">
        <v>0</v>
      </c>
      <c r="BK64" s="6">
        <v>0</v>
      </c>
      <c r="BL64" s="6"/>
      <c r="BM64" s="6">
        <v>0</v>
      </c>
      <c r="BN64" s="6">
        <v>0</v>
      </c>
      <c r="BO64" s="6">
        <v>0</v>
      </c>
      <c r="BP64" s="6"/>
      <c r="BQ64" s="60"/>
      <c r="BR64" s="132">
        <v>4</v>
      </c>
      <c r="BS64" s="6">
        <v>0</v>
      </c>
      <c r="BT64" s="6"/>
      <c r="BU64" s="6"/>
      <c r="BV64" s="6"/>
      <c r="BW64" s="6"/>
      <c r="BX64" s="6"/>
      <c r="BY64" s="6"/>
      <c r="BZ64" s="6"/>
      <c r="CA64" s="6"/>
      <c r="CB64" s="6"/>
      <c r="CC64" s="133"/>
      <c r="CD64" s="3" t="s">
        <v>395</v>
      </c>
      <c r="CE64" s="3">
        <v>4</v>
      </c>
      <c r="CF64" s="6"/>
      <c r="CG64" s="6"/>
      <c r="CH64" s="6"/>
      <c r="CI64" s="6"/>
      <c r="CJ64" s="6"/>
      <c r="CK64" s="6"/>
      <c r="CL64" s="6"/>
    </row>
    <row r="65" spans="1:90" s="3" customFormat="1">
      <c r="A65" s="5" t="s">
        <v>81</v>
      </c>
      <c r="B65" s="5">
        <v>400040</v>
      </c>
      <c r="C65" s="31">
        <v>4</v>
      </c>
      <c r="D65" s="35"/>
      <c r="E65" s="35">
        <v>4</v>
      </c>
      <c r="F65" s="35">
        <v>0</v>
      </c>
      <c r="G65" s="36" t="s">
        <v>1026</v>
      </c>
      <c r="H65" s="37">
        <v>400040</v>
      </c>
      <c r="I65" s="5" t="s">
        <v>1089</v>
      </c>
      <c r="J65" s="5">
        <v>400040</v>
      </c>
      <c r="K65" s="53">
        <v>960</v>
      </c>
      <c r="L65" s="5"/>
      <c r="M65" s="51" t="s">
        <v>402</v>
      </c>
      <c r="N65" s="51" t="s">
        <v>402</v>
      </c>
      <c r="O65" s="51" t="s">
        <v>400</v>
      </c>
      <c r="P65" s="54"/>
      <c r="Q65" s="54" t="s">
        <v>625</v>
      </c>
      <c r="R65" s="71" t="s">
        <v>1090</v>
      </c>
      <c r="S65" s="75" t="s">
        <v>602</v>
      </c>
      <c r="T65" s="72" t="s">
        <v>1028</v>
      </c>
      <c r="U65" s="3" t="s">
        <v>1029</v>
      </c>
      <c r="V65" s="5"/>
      <c r="W65" s="5"/>
      <c r="X65" s="77"/>
      <c r="Y65" s="5"/>
      <c r="Z65" s="5"/>
      <c r="AA65" s="5"/>
      <c r="AB65" s="5"/>
      <c r="AC65" s="99"/>
      <c r="AD65" s="38">
        <v>3</v>
      </c>
      <c r="AE65" s="5">
        <v>1</v>
      </c>
      <c r="AF65" s="5"/>
      <c r="AG65" s="5"/>
      <c r="AH65" s="112" t="s">
        <v>1091</v>
      </c>
      <c r="AI65" s="112" t="s">
        <v>1092</v>
      </c>
      <c r="AJ65" s="112"/>
      <c r="AK65" s="112" t="s">
        <v>1093</v>
      </c>
      <c r="AL65" s="112"/>
      <c r="AM65" s="112"/>
      <c r="AN65" s="112"/>
      <c r="AO65" s="112" t="s">
        <v>1094</v>
      </c>
      <c r="AP65" s="117"/>
      <c r="AQ65" s="111" t="str">
        <f t="shared" si="4"/>
        <v>skillShow_400040</v>
      </c>
      <c r="AR65" s="5"/>
      <c r="AS65" s="35">
        <v>0</v>
      </c>
      <c r="AT65" s="31">
        <v>4</v>
      </c>
      <c r="AU65" s="5">
        <v>1</v>
      </c>
      <c r="AV65" s="123">
        <f>VLOOKUP(AT65,[1]武将养成相关!$H$24:$K$27,3,FALSE)*[1]武将养成相关!$D$4*VLOOKUP(AU65,[1]武将养成相关!$H$33:$M$36,5,FALSE)*6</f>
        <v>1560</v>
      </c>
      <c r="AW65" s="123">
        <f>VLOOKUP(AT65,[1]武将养成相关!$H$24:$K$27,3,FALSE)*[1]武将养成相关!$D$4*VLOOKUP(AU65,[1]武将养成相关!$H$33:$M$36,2,FALSE)</f>
        <v>160</v>
      </c>
      <c r="AX65" s="123">
        <v>0</v>
      </c>
      <c r="AY65" s="123">
        <f>VLOOKUP(AT65,[1]武将养成相关!$H$24:$K$27,3,FALSE)*[1]武将养成相关!$D$4*VLOOKUP(AU65,[1]武将养成相关!$H$33:$M$36,3,FALSE)*0.6</f>
        <v>168</v>
      </c>
      <c r="AZ65" s="123">
        <f>VLOOKUP(AT65,[1]武将养成相关!$H$24:$K$27,3,FALSE)*[1]武将养成相关!$D$4*VLOOKUP(AU65,[1]武将养成相关!$H$33:$M$36,4,FALSE)*0.6</f>
        <v>132</v>
      </c>
      <c r="BA65" s="123">
        <f>VLOOKUP(AT65,[1]武将养成相关!$H$24:$K$27,3,FALSE)*[1]武将养成相关!$D$9*VLOOKUP(AU65,[1]武将养成相关!$H$33:$M$36,6,FALSE)</f>
        <v>32</v>
      </c>
      <c r="BB65" s="123">
        <f t="shared" si="0"/>
        <v>15.6</v>
      </c>
      <c r="BC65" s="123">
        <f t="shared" si="1"/>
        <v>1.6</v>
      </c>
      <c r="BD65" s="123">
        <f t="shared" si="2"/>
        <v>1.68</v>
      </c>
      <c r="BE65" s="123">
        <f t="shared" si="3"/>
        <v>1.32</v>
      </c>
      <c r="BF65" s="3">
        <v>1500</v>
      </c>
      <c r="BG65" s="5">
        <v>0</v>
      </c>
      <c r="BH65" s="5">
        <v>0</v>
      </c>
      <c r="BI65" s="5">
        <v>0</v>
      </c>
      <c r="BJ65" s="5">
        <v>0</v>
      </c>
      <c r="BK65" s="5">
        <v>0</v>
      </c>
      <c r="BL65" s="5"/>
      <c r="BM65" s="5">
        <v>0</v>
      </c>
      <c r="BN65" s="5">
        <v>0</v>
      </c>
      <c r="BO65" s="5">
        <v>0</v>
      </c>
      <c r="BP65" s="5"/>
      <c r="BQ65" s="53"/>
      <c r="BR65" s="129">
        <v>2</v>
      </c>
      <c r="BS65" s="3">
        <v>0</v>
      </c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3" t="s">
        <v>225</v>
      </c>
      <c r="CE65" s="136">
        <v>4</v>
      </c>
      <c r="CF65" s="5"/>
      <c r="CG65" s="5"/>
      <c r="CH65" s="5"/>
      <c r="CI65" s="5"/>
      <c r="CJ65" s="5"/>
      <c r="CK65" s="5"/>
      <c r="CL65" s="5"/>
    </row>
    <row r="66" spans="1:90" s="3" customFormat="1">
      <c r="A66" s="3" t="s">
        <v>81</v>
      </c>
      <c r="B66" s="3">
        <v>100130</v>
      </c>
      <c r="C66" s="31">
        <v>4</v>
      </c>
      <c r="D66" s="31"/>
      <c r="E66" s="31">
        <v>6</v>
      </c>
      <c r="F66" s="31">
        <v>0</v>
      </c>
      <c r="G66" s="32" t="s">
        <v>835</v>
      </c>
      <c r="H66" s="34">
        <v>100130</v>
      </c>
      <c r="I66" s="3" t="s">
        <v>257</v>
      </c>
      <c r="J66" s="3">
        <v>100130</v>
      </c>
      <c r="K66" s="50">
        <v>960</v>
      </c>
      <c r="M66" s="51" t="s">
        <v>322</v>
      </c>
      <c r="N66" s="51" t="s">
        <v>322</v>
      </c>
      <c r="O66" s="51" t="s">
        <v>319</v>
      </c>
      <c r="P66" s="52"/>
      <c r="Q66" s="52" t="s">
        <v>1095</v>
      </c>
      <c r="R66" s="71" t="s">
        <v>1096</v>
      </c>
      <c r="S66" s="51" t="s">
        <v>914</v>
      </c>
      <c r="T66" s="72" t="s">
        <v>1097</v>
      </c>
      <c r="U66" s="3" t="s">
        <v>1098</v>
      </c>
      <c r="W66" s="74"/>
      <c r="X66" s="73" t="s">
        <v>1099</v>
      </c>
      <c r="AC66" s="98"/>
      <c r="AD66" s="38">
        <v>2</v>
      </c>
      <c r="AE66" s="3">
        <v>1</v>
      </c>
      <c r="AH66" s="50" t="s">
        <v>1100</v>
      </c>
      <c r="AI66" s="50" t="s">
        <v>1101</v>
      </c>
      <c r="AJ66" s="50"/>
      <c r="AK66" s="50" t="s">
        <v>1102</v>
      </c>
      <c r="AL66" s="50"/>
      <c r="AM66" s="50"/>
      <c r="AN66" s="50"/>
      <c r="AO66" s="50" t="s">
        <v>1103</v>
      </c>
      <c r="AP66" s="111"/>
      <c r="AQ66" s="111" t="s">
        <v>1104</v>
      </c>
      <c r="AS66" s="31">
        <v>0</v>
      </c>
      <c r="AT66" s="31">
        <v>4</v>
      </c>
      <c r="AU66" s="3">
        <v>1</v>
      </c>
      <c r="AV66" s="123">
        <f>VLOOKUP(AT66,[1]武将养成相关!$H$24:$K$27,3,FALSE)*[1]武将养成相关!$D$4*VLOOKUP(AU66,[1]武将养成相关!$H$33:$M$36,5,FALSE)*6</f>
        <v>1560</v>
      </c>
      <c r="AW66" s="123">
        <f>VLOOKUP(AT66,[1]武将养成相关!$H$24:$K$27,3,FALSE)*[1]武将养成相关!$D$4*VLOOKUP(AU66,[1]武将养成相关!$H$33:$M$36,2,FALSE)</f>
        <v>160</v>
      </c>
      <c r="AX66" s="123">
        <v>0</v>
      </c>
      <c r="AY66" s="123">
        <f>VLOOKUP(AT66,[1]武将养成相关!$H$24:$K$27,3,FALSE)*[1]武将养成相关!$D$4*VLOOKUP(AU66,[1]武将养成相关!$H$33:$M$36,3,FALSE)*0.6</f>
        <v>168</v>
      </c>
      <c r="AZ66" s="123">
        <f>VLOOKUP(AT66,[1]武将养成相关!$H$24:$K$27,3,FALSE)*[1]武将养成相关!$D$4*VLOOKUP(AU66,[1]武将养成相关!$H$33:$M$36,4,FALSE)*0.6</f>
        <v>132</v>
      </c>
      <c r="BA66" s="123">
        <f>VLOOKUP(AT66,[1]武将养成相关!$H$24:$K$27,3,FALSE)*[1]武将养成相关!$D$9*VLOOKUP(AU66,[1]武将养成相关!$H$33:$M$36,6,FALSE)</f>
        <v>32</v>
      </c>
      <c r="BB66" s="123">
        <f t="shared" si="0"/>
        <v>15.6</v>
      </c>
      <c r="BC66" s="123">
        <f t="shared" si="1"/>
        <v>1.6</v>
      </c>
      <c r="BD66" s="123">
        <f t="shared" si="2"/>
        <v>1.68</v>
      </c>
      <c r="BE66" s="123">
        <f t="shared" si="3"/>
        <v>1.32</v>
      </c>
      <c r="BF66" s="3">
        <v>1500</v>
      </c>
      <c r="BG66" s="3">
        <v>0</v>
      </c>
      <c r="BH66" s="3">
        <v>0</v>
      </c>
      <c r="BI66" s="3">
        <v>0</v>
      </c>
      <c r="BJ66" s="3">
        <v>0</v>
      </c>
      <c r="BK66" s="3">
        <v>0</v>
      </c>
      <c r="BM66" s="3">
        <v>0</v>
      </c>
      <c r="BN66" s="3">
        <v>0</v>
      </c>
      <c r="BO66" s="3">
        <v>0</v>
      </c>
      <c r="BQ66" s="50" t="s">
        <v>599</v>
      </c>
      <c r="BR66" s="128">
        <v>4</v>
      </c>
      <c r="BS66" s="3">
        <v>0</v>
      </c>
      <c r="CD66" s="3" t="s">
        <v>257</v>
      </c>
      <c r="CE66" s="3">
        <v>6</v>
      </c>
    </row>
    <row r="67" spans="1:90" s="3" customFormat="1">
      <c r="A67" s="3" t="s">
        <v>81</v>
      </c>
      <c r="B67" s="3">
        <v>200080</v>
      </c>
      <c r="C67" s="31">
        <v>4</v>
      </c>
      <c r="D67" s="31"/>
      <c r="E67" s="31">
        <v>6</v>
      </c>
      <c r="F67" s="31">
        <v>0</v>
      </c>
      <c r="G67" s="32" t="s">
        <v>835</v>
      </c>
      <c r="H67" s="34">
        <v>200080</v>
      </c>
      <c r="I67" s="3" t="s">
        <v>324</v>
      </c>
      <c r="J67" s="3">
        <v>200080</v>
      </c>
      <c r="K67" s="50">
        <v>960</v>
      </c>
      <c r="M67" s="51" t="s">
        <v>327</v>
      </c>
      <c r="N67" s="51" t="s">
        <v>327</v>
      </c>
      <c r="O67" s="51" t="s">
        <v>325</v>
      </c>
      <c r="P67" s="52"/>
      <c r="Q67" s="52" t="s">
        <v>625</v>
      </c>
      <c r="R67" s="71" t="s">
        <v>1105</v>
      </c>
      <c r="S67" s="51" t="s">
        <v>602</v>
      </c>
      <c r="T67" s="72" t="s">
        <v>1097</v>
      </c>
      <c r="U67" s="3" t="s">
        <v>1106</v>
      </c>
      <c r="W67" s="50"/>
      <c r="X67" s="78" t="s">
        <v>840</v>
      </c>
      <c r="Y67" s="6" t="s">
        <v>972</v>
      </c>
      <c r="Z67" s="6" t="s">
        <v>1107</v>
      </c>
      <c r="AA67" s="6"/>
      <c r="AB67" s="6"/>
      <c r="AC67" s="100"/>
      <c r="AD67" s="38">
        <v>1</v>
      </c>
      <c r="AE67" s="6">
        <v>1</v>
      </c>
      <c r="AF67" s="6"/>
      <c r="AG67" s="6"/>
      <c r="AH67" s="60" t="s">
        <v>1108</v>
      </c>
      <c r="AI67" s="60" t="s">
        <v>1109</v>
      </c>
      <c r="AJ67" s="60"/>
      <c r="AK67" s="60" t="s">
        <v>1110</v>
      </c>
      <c r="AL67" s="60"/>
      <c r="AM67" s="60"/>
      <c r="AN67" s="60"/>
      <c r="AO67" s="60" t="s">
        <v>1111</v>
      </c>
      <c r="AP67" s="111"/>
      <c r="AQ67" s="111" t="s">
        <v>1112</v>
      </c>
      <c r="AS67" s="31">
        <v>0</v>
      </c>
      <c r="AT67" s="31">
        <v>4</v>
      </c>
      <c r="AU67" s="6">
        <v>1</v>
      </c>
      <c r="AV67" s="123">
        <f>VLOOKUP(AT67,[1]武将养成相关!$H$24:$K$27,3,FALSE)*[1]武将养成相关!$D$4*VLOOKUP(AU67,[1]武将养成相关!$H$33:$M$36,5,FALSE)*6</f>
        <v>1560</v>
      </c>
      <c r="AW67" s="123">
        <f>VLOOKUP(AT67,[1]武将养成相关!$H$24:$K$27,3,FALSE)*[1]武将养成相关!$D$4*VLOOKUP(AU67,[1]武将养成相关!$H$33:$M$36,2,FALSE)</f>
        <v>160</v>
      </c>
      <c r="AX67" s="123">
        <v>0</v>
      </c>
      <c r="AY67" s="123">
        <f>VLOOKUP(AT67,[1]武将养成相关!$H$24:$K$27,3,FALSE)*[1]武将养成相关!$D$4*VLOOKUP(AU67,[1]武将养成相关!$H$33:$M$36,3,FALSE)*0.6</f>
        <v>168</v>
      </c>
      <c r="AZ67" s="123">
        <f>VLOOKUP(AT67,[1]武将养成相关!$H$24:$K$27,3,FALSE)*[1]武将养成相关!$D$4*VLOOKUP(AU67,[1]武将养成相关!$H$33:$M$36,4,FALSE)*0.6</f>
        <v>132</v>
      </c>
      <c r="BA67" s="123">
        <f>VLOOKUP(AT67,[1]武将养成相关!$H$24:$K$27,3,FALSE)*[1]武将养成相关!$D$9*VLOOKUP(AU67,[1]武将养成相关!$H$33:$M$36,6,FALSE)</f>
        <v>32</v>
      </c>
      <c r="BB67" s="123">
        <f t="shared" si="0"/>
        <v>15.6</v>
      </c>
      <c r="BC67" s="123">
        <f t="shared" si="1"/>
        <v>1.6</v>
      </c>
      <c r="BD67" s="123">
        <f t="shared" si="2"/>
        <v>1.68</v>
      </c>
      <c r="BE67" s="123">
        <f t="shared" si="3"/>
        <v>1.32</v>
      </c>
      <c r="BF67" s="3">
        <v>1500</v>
      </c>
      <c r="BG67" s="3">
        <v>0</v>
      </c>
      <c r="BH67" s="3">
        <v>0</v>
      </c>
      <c r="BI67" s="3">
        <v>0</v>
      </c>
      <c r="BJ67" s="3">
        <v>0</v>
      </c>
      <c r="BK67" s="3">
        <v>0</v>
      </c>
      <c r="BM67" s="3">
        <v>0</v>
      </c>
      <c r="BN67" s="3">
        <v>0</v>
      </c>
      <c r="BO67" s="3">
        <v>0</v>
      </c>
      <c r="BQ67" s="50" t="s">
        <v>599</v>
      </c>
      <c r="BR67" s="128">
        <v>4</v>
      </c>
      <c r="BS67" s="3">
        <v>0</v>
      </c>
      <c r="CD67" s="3" t="s">
        <v>324</v>
      </c>
      <c r="CE67" s="3">
        <v>6</v>
      </c>
    </row>
    <row r="68" spans="1:90" s="1" customFormat="1">
      <c r="A68" s="3" t="s">
        <v>81</v>
      </c>
      <c r="B68" s="3">
        <v>200100</v>
      </c>
      <c r="C68" s="31">
        <v>4</v>
      </c>
      <c r="D68" s="31"/>
      <c r="E68" s="31">
        <v>6</v>
      </c>
      <c r="F68" s="31">
        <v>0</v>
      </c>
      <c r="G68" s="32" t="s">
        <v>835</v>
      </c>
      <c r="H68" s="34">
        <v>200100</v>
      </c>
      <c r="I68" s="3" t="s">
        <v>329</v>
      </c>
      <c r="J68" s="6">
        <v>200100</v>
      </c>
      <c r="K68" s="60">
        <v>960</v>
      </c>
      <c r="L68" s="6"/>
      <c r="M68" s="51" t="s">
        <v>332</v>
      </c>
      <c r="N68" s="51" t="s">
        <v>332</v>
      </c>
      <c r="O68" s="51" t="s">
        <v>330</v>
      </c>
      <c r="P68" s="59"/>
      <c r="Q68" s="59" t="s">
        <v>1113</v>
      </c>
      <c r="R68" s="71" t="s">
        <v>1114</v>
      </c>
      <c r="S68" s="87" t="s">
        <v>602</v>
      </c>
      <c r="T68" s="134" t="s">
        <v>1115</v>
      </c>
      <c r="U68" s="6" t="s">
        <v>1116</v>
      </c>
      <c r="V68" s="6"/>
      <c r="W68" s="6"/>
      <c r="X68" s="78" t="s">
        <v>1117</v>
      </c>
      <c r="Y68" s="6"/>
      <c r="Z68" s="6"/>
      <c r="AA68" s="6"/>
      <c r="AB68" s="6"/>
      <c r="AC68" s="100"/>
      <c r="AD68" s="38">
        <v>3</v>
      </c>
      <c r="AE68" s="6">
        <v>3</v>
      </c>
      <c r="AF68" s="6"/>
      <c r="AG68" s="6"/>
      <c r="AH68" s="60" t="s">
        <v>1118</v>
      </c>
      <c r="AI68" s="60" t="s">
        <v>1119</v>
      </c>
      <c r="AJ68" s="60"/>
      <c r="AK68" s="60" t="s">
        <v>1120</v>
      </c>
      <c r="AL68" s="60"/>
      <c r="AM68" s="60"/>
      <c r="AN68" s="60"/>
      <c r="AO68" s="60" t="s">
        <v>1121</v>
      </c>
      <c r="AP68" s="111"/>
      <c r="AQ68" s="111" t="s">
        <v>1122</v>
      </c>
      <c r="AR68" s="3"/>
      <c r="AS68" s="31">
        <v>0</v>
      </c>
      <c r="AT68" s="31">
        <v>4</v>
      </c>
      <c r="AU68" s="6">
        <v>3</v>
      </c>
      <c r="AV68" s="123">
        <f>VLOOKUP(AT68,[1]武将养成相关!$H$24:$K$27,3,FALSE)*[1]武将养成相关!$D$4*VLOOKUP(AU68,[1]武将养成相关!$H$33:$M$36,5,FALSE)*6</f>
        <v>1440</v>
      </c>
      <c r="AW68" s="123">
        <f>VLOOKUP(AT68,[1]武将养成相关!$H$24:$K$27,3,FALSE)*[1]武将养成相关!$D$4*VLOOKUP(AU68,[1]武将养成相关!$H$33:$M$36,2,FALSE)</f>
        <v>190</v>
      </c>
      <c r="AX68" s="123">
        <v>0</v>
      </c>
      <c r="AY68" s="123">
        <f>VLOOKUP(AT68,[1]武将养成相关!$H$24:$K$27,3,FALSE)*[1]武将养成相关!$D$4*VLOOKUP(AU68,[1]武将养成相关!$H$33:$M$36,3,FALSE)*0.6</f>
        <v>84</v>
      </c>
      <c r="AZ68" s="123">
        <f>VLOOKUP(AT68,[1]武将养成相关!$H$24:$K$27,3,FALSE)*[1]武将养成相关!$D$4*VLOOKUP(AU68,[1]武将养成相关!$H$33:$M$36,4,FALSE)*0.6</f>
        <v>108</v>
      </c>
      <c r="BA68" s="123">
        <f>VLOOKUP(AT68,[1]武将养成相关!$H$24:$K$27,3,FALSE)*[1]武将养成相关!$D$9*VLOOKUP(AU68,[1]武将养成相关!$H$33:$M$36,6,FALSE)</f>
        <v>36</v>
      </c>
      <c r="BB68" s="123">
        <f t="shared" si="0"/>
        <v>14.4</v>
      </c>
      <c r="BC68" s="123">
        <f t="shared" si="1"/>
        <v>1.9000000000000001</v>
      </c>
      <c r="BD68" s="123">
        <f t="shared" si="2"/>
        <v>0.84</v>
      </c>
      <c r="BE68" s="123">
        <f t="shared" si="3"/>
        <v>1.08</v>
      </c>
      <c r="BF68" s="3">
        <v>1500</v>
      </c>
      <c r="BG68" s="3">
        <v>0</v>
      </c>
      <c r="BH68" s="3">
        <v>0</v>
      </c>
      <c r="BI68" s="3">
        <v>0</v>
      </c>
      <c r="BJ68" s="3">
        <v>0</v>
      </c>
      <c r="BK68" s="3">
        <v>0</v>
      </c>
      <c r="BL68" s="3"/>
      <c r="BM68" s="3">
        <v>0</v>
      </c>
      <c r="BN68" s="3">
        <v>0</v>
      </c>
      <c r="BO68" s="3">
        <v>0</v>
      </c>
      <c r="BP68" s="3"/>
      <c r="BQ68" s="50" t="s">
        <v>599</v>
      </c>
      <c r="BR68" s="128">
        <v>1</v>
      </c>
      <c r="BS68" s="3">
        <v>1</v>
      </c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 t="s">
        <v>329</v>
      </c>
      <c r="CE68" s="3">
        <v>6</v>
      </c>
      <c r="CF68" s="3"/>
      <c r="CG68" s="3"/>
      <c r="CH68" s="3"/>
      <c r="CI68" s="3"/>
      <c r="CJ68" s="3"/>
      <c r="CK68" s="3"/>
      <c r="CL68" s="3"/>
    </row>
    <row r="69" spans="1:90" s="1" customFormat="1">
      <c r="A69" s="3" t="s">
        <v>81</v>
      </c>
      <c r="B69" s="3">
        <v>400150</v>
      </c>
      <c r="C69" s="31">
        <v>4</v>
      </c>
      <c r="D69" s="31"/>
      <c r="E69" s="31">
        <v>6</v>
      </c>
      <c r="F69" s="31">
        <v>0</v>
      </c>
      <c r="G69" s="32" t="s">
        <v>835</v>
      </c>
      <c r="H69" s="34">
        <v>400150</v>
      </c>
      <c r="I69" s="3" t="s">
        <v>380</v>
      </c>
      <c r="J69" s="6">
        <v>400150</v>
      </c>
      <c r="K69" s="60">
        <v>960</v>
      </c>
      <c r="L69" s="6"/>
      <c r="M69" s="51" t="s">
        <v>383</v>
      </c>
      <c r="N69" s="51" t="s">
        <v>383</v>
      </c>
      <c r="O69" s="51" t="s">
        <v>381</v>
      </c>
      <c r="P69" s="59"/>
      <c r="Q69" s="59" t="s">
        <v>1123</v>
      </c>
      <c r="R69" s="71" t="s">
        <v>1124</v>
      </c>
      <c r="S69" s="87" t="s">
        <v>589</v>
      </c>
      <c r="T69" s="134" t="s">
        <v>1125</v>
      </c>
      <c r="U69" s="6" t="s">
        <v>1126</v>
      </c>
      <c r="V69" s="6"/>
      <c r="W69" s="135"/>
      <c r="X69" s="78" t="s">
        <v>1127</v>
      </c>
      <c r="Y69" s="6"/>
      <c r="Z69" s="6"/>
      <c r="AA69" s="6"/>
      <c r="AB69" s="6"/>
      <c r="AC69" s="100"/>
      <c r="AD69" s="38">
        <v>4</v>
      </c>
      <c r="AE69" s="6">
        <v>1</v>
      </c>
      <c r="AF69" s="6"/>
      <c r="AG69" s="6"/>
      <c r="AH69" s="60" t="s">
        <v>1128</v>
      </c>
      <c r="AI69" s="60" t="s">
        <v>1129</v>
      </c>
      <c r="AJ69" s="60"/>
      <c r="AK69" s="60" t="s">
        <v>1130</v>
      </c>
      <c r="AL69" s="60"/>
      <c r="AM69" s="60"/>
      <c r="AN69" s="60"/>
      <c r="AO69" s="60" t="s">
        <v>1131</v>
      </c>
      <c r="AP69" s="60"/>
      <c r="AQ69" s="111" t="s">
        <v>1132</v>
      </c>
      <c r="AR69" s="60"/>
      <c r="AS69" s="31">
        <v>0</v>
      </c>
      <c r="AT69" s="31">
        <v>4</v>
      </c>
      <c r="AU69" s="6">
        <v>1</v>
      </c>
      <c r="AV69" s="123">
        <f>VLOOKUP(AT69,[1]武将养成相关!$H$24:$K$27,3,FALSE)*[1]武将养成相关!$D$4*VLOOKUP(AU69,[1]武将养成相关!$H$33:$M$36,5,FALSE)*6</f>
        <v>1560</v>
      </c>
      <c r="AW69" s="123">
        <f>VLOOKUP(AT69,[1]武将养成相关!$H$24:$K$27,3,FALSE)*[1]武将养成相关!$D$4*VLOOKUP(AU69,[1]武将养成相关!$H$33:$M$36,2,FALSE)</f>
        <v>160</v>
      </c>
      <c r="AX69" s="123">
        <v>0</v>
      </c>
      <c r="AY69" s="123">
        <f>VLOOKUP(AT69,[1]武将养成相关!$H$24:$K$27,3,FALSE)*[1]武将养成相关!$D$4*VLOOKUP(AU69,[1]武将养成相关!$H$33:$M$36,3,FALSE)*0.6</f>
        <v>168</v>
      </c>
      <c r="AZ69" s="123">
        <f>VLOOKUP(AT69,[1]武将养成相关!$H$24:$K$27,3,FALSE)*[1]武将养成相关!$D$4*VLOOKUP(AU69,[1]武将养成相关!$H$33:$M$36,4,FALSE)*0.6</f>
        <v>132</v>
      </c>
      <c r="BA69" s="123">
        <f>VLOOKUP(AT69,[1]武将养成相关!$H$24:$K$27,3,FALSE)*[1]武将养成相关!$D$9*VLOOKUP(AU69,[1]武将养成相关!$H$33:$M$36,6,FALSE)</f>
        <v>32</v>
      </c>
      <c r="BB69" s="123">
        <f t="shared" ref="BB69:BC71" si="5">AV69*0.01</f>
        <v>15.6</v>
      </c>
      <c r="BC69" s="123">
        <f t="shared" si="5"/>
        <v>1.6</v>
      </c>
      <c r="BD69" s="123">
        <f t="shared" ref="BD69:BE71" si="6">AY69*0.01</f>
        <v>1.68</v>
      </c>
      <c r="BE69" s="123">
        <f t="shared" si="6"/>
        <v>1.32</v>
      </c>
      <c r="BF69" s="3">
        <v>1500</v>
      </c>
      <c r="BG69" s="3">
        <v>0</v>
      </c>
      <c r="BH69" s="3">
        <v>0</v>
      </c>
      <c r="BI69" s="3">
        <v>0</v>
      </c>
      <c r="BJ69" s="3">
        <v>0</v>
      </c>
      <c r="BK69" s="3">
        <v>0</v>
      </c>
      <c r="BL69" s="3"/>
      <c r="BM69" s="3">
        <v>0</v>
      </c>
      <c r="BN69" s="3">
        <v>0</v>
      </c>
      <c r="BO69" s="3">
        <v>0</v>
      </c>
      <c r="BP69" s="3"/>
      <c r="BQ69" s="50" t="s">
        <v>599</v>
      </c>
      <c r="BR69" s="128">
        <v>3</v>
      </c>
      <c r="BS69" s="3">
        <v>0</v>
      </c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 t="s">
        <v>380</v>
      </c>
      <c r="CE69" s="3">
        <v>6</v>
      </c>
      <c r="CF69" s="3"/>
      <c r="CG69" s="3"/>
      <c r="CH69" s="3"/>
      <c r="CI69" s="3"/>
      <c r="CJ69" s="3"/>
      <c r="CK69" s="3"/>
      <c r="CL69" s="3"/>
    </row>
    <row r="70" spans="1:90" s="1" customFormat="1">
      <c r="A70" s="3" t="s">
        <v>81</v>
      </c>
      <c r="B70" s="3">
        <v>100090</v>
      </c>
      <c r="C70" s="31">
        <v>4</v>
      </c>
      <c r="D70" s="31"/>
      <c r="E70" s="31">
        <v>7</v>
      </c>
      <c r="F70" s="31">
        <v>0</v>
      </c>
      <c r="G70" s="32" t="s">
        <v>822</v>
      </c>
      <c r="H70" s="34">
        <v>100090</v>
      </c>
      <c r="I70" s="3" t="s">
        <v>241</v>
      </c>
      <c r="J70" s="3">
        <v>100090</v>
      </c>
      <c r="K70" s="50">
        <v>960</v>
      </c>
      <c r="L70" s="3"/>
      <c r="M70" s="51" t="s">
        <v>244</v>
      </c>
      <c r="N70" s="51" t="s">
        <v>244</v>
      </c>
      <c r="O70" s="51" t="s">
        <v>242</v>
      </c>
      <c r="P70" s="52"/>
      <c r="Q70" s="52" t="s">
        <v>625</v>
      </c>
      <c r="R70" s="71" t="s">
        <v>1133</v>
      </c>
      <c r="S70" s="51" t="s">
        <v>602</v>
      </c>
      <c r="T70" s="72" t="s">
        <v>815</v>
      </c>
      <c r="U70" s="3" t="s">
        <v>1134</v>
      </c>
      <c r="V70" s="3"/>
      <c r="W70" s="50"/>
      <c r="X70" s="78" t="s">
        <v>1135</v>
      </c>
      <c r="Y70" s="6" t="s">
        <v>1136</v>
      </c>
      <c r="Z70" s="6" t="s">
        <v>972</v>
      </c>
      <c r="AA70" s="6"/>
      <c r="AB70" s="6"/>
      <c r="AC70" s="100" t="s">
        <v>841</v>
      </c>
      <c r="AD70" s="38">
        <v>3</v>
      </c>
      <c r="AE70" s="6">
        <v>1</v>
      </c>
      <c r="AF70" s="6"/>
      <c r="AG70" s="6"/>
      <c r="AH70" s="118" t="s">
        <v>1137</v>
      </c>
      <c r="AI70" s="118" t="s">
        <v>1138</v>
      </c>
      <c r="AJ70" s="60"/>
      <c r="AK70" s="118" t="s">
        <v>1139</v>
      </c>
      <c r="AL70" s="60"/>
      <c r="AM70" s="60"/>
      <c r="AN70" s="60"/>
      <c r="AO70" s="118" t="s">
        <v>1140</v>
      </c>
      <c r="AP70" s="111"/>
      <c r="AQ70" s="111" t="s">
        <v>1141</v>
      </c>
      <c r="AR70" s="3"/>
      <c r="AS70" s="31">
        <v>0</v>
      </c>
      <c r="AT70" s="31">
        <v>4</v>
      </c>
      <c r="AU70" s="6">
        <v>1</v>
      </c>
      <c r="AV70" s="123">
        <f>VLOOKUP(AT70,[1]武将养成相关!$H$24:$K$27,3,FALSE)*[1]武将养成相关!$D$4*VLOOKUP(AU70,[1]武将养成相关!$H$33:$M$36,5,FALSE)*6</f>
        <v>1560</v>
      </c>
      <c r="AW70" s="123">
        <f>VLOOKUP(AT70,[1]武将养成相关!$H$24:$K$27,3,FALSE)*[1]武将养成相关!$D$4*VLOOKUP(AU70,[1]武将养成相关!$H$33:$M$36,2,FALSE)</f>
        <v>160</v>
      </c>
      <c r="AX70" s="123">
        <v>0</v>
      </c>
      <c r="AY70" s="123">
        <f>VLOOKUP(AT70,[1]武将养成相关!$H$24:$K$27,3,FALSE)*[1]武将养成相关!$D$4*VLOOKUP(AU70,[1]武将养成相关!$H$33:$M$36,3,FALSE)*0.6</f>
        <v>168</v>
      </c>
      <c r="AZ70" s="123">
        <f>VLOOKUP(AT70,[1]武将养成相关!$H$24:$K$27,3,FALSE)*[1]武将养成相关!$D$4*VLOOKUP(AU70,[1]武将养成相关!$H$33:$M$36,4,FALSE)*0.6</f>
        <v>132</v>
      </c>
      <c r="BA70" s="123">
        <f>VLOOKUP(AT70,[1]武将养成相关!$H$24:$K$27,3,FALSE)*[1]武将养成相关!$D$9*VLOOKUP(AU70,[1]武将养成相关!$H$33:$M$36,6,FALSE)</f>
        <v>32</v>
      </c>
      <c r="BB70" s="123">
        <f t="shared" si="5"/>
        <v>15.6</v>
      </c>
      <c r="BC70" s="123">
        <f t="shared" si="5"/>
        <v>1.6</v>
      </c>
      <c r="BD70" s="123">
        <f t="shared" si="6"/>
        <v>1.68</v>
      </c>
      <c r="BE70" s="123">
        <f t="shared" si="6"/>
        <v>1.32</v>
      </c>
      <c r="BF70" s="3">
        <v>1500</v>
      </c>
      <c r="BG70" s="3">
        <v>0</v>
      </c>
      <c r="BH70" s="3">
        <v>0</v>
      </c>
      <c r="BI70" s="3">
        <v>0</v>
      </c>
      <c r="BJ70" s="3">
        <v>0</v>
      </c>
      <c r="BK70" s="3">
        <v>0</v>
      </c>
      <c r="BL70" s="3"/>
      <c r="BM70" s="3">
        <v>0</v>
      </c>
      <c r="BN70" s="3">
        <v>0</v>
      </c>
      <c r="BO70" s="3">
        <v>0</v>
      </c>
      <c r="BP70" s="3"/>
      <c r="BQ70" s="50" t="s">
        <v>599</v>
      </c>
      <c r="BR70" s="128">
        <v>4</v>
      </c>
      <c r="BS70" s="3">
        <v>0</v>
      </c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 t="s">
        <v>241</v>
      </c>
      <c r="CE70" s="3">
        <v>7</v>
      </c>
      <c r="CF70" s="3"/>
      <c r="CG70" s="3"/>
      <c r="CH70" s="3"/>
      <c r="CI70" s="3"/>
      <c r="CJ70" s="3"/>
      <c r="CK70" s="3"/>
      <c r="CL70" s="3"/>
    </row>
    <row r="71" spans="1:90" s="1" customFormat="1">
      <c r="A71" s="3" t="s">
        <v>81</v>
      </c>
      <c r="B71" s="3">
        <v>100110</v>
      </c>
      <c r="C71" s="31">
        <v>4</v>
      </c>
      <c r="D71" s="31"/>
      <c r="E71" s="31">
        <v>7</v>
      </c>
      <c r="F71" s="31">
        <v>0</v>
      </c>
      <c r="G71" s="32" t="s">
        <v>822</v>
      </c>
      <c r="H71" s="34">
        <v>100110</v>
      </c>
      <c r="I71" s="3" t="s">
        <v>246</v>
      </c>
      <c r="J71" s="3">
        <v>100110</v>
      </c>
      <c r="K71" s="50">
        <v>960</v>
      </c>
      <c r="L71" s="3"/>
      <c r="M71" s="51" t="s">
        <v>250</v>
      </c>
      <c r="N71" s="51" t="s">
        <v>250</v>
      </c>
      <c r="O71" s="51" t="s">
        <v>247</v>
      </c>
      <c r="P71" s="52"/>
      <c r="Q71" s="52" t="s">
        <v>1142</v>
      </c>
      <c r="R71" s="71" t="s">
        <v>1143</v>
      </c>
      <c r="S71" s="51" t="s">
        <v>602</v>
      </c>
      <c r="T71" s="72" t="s">
        <v>1144</v>
      </c>
      <c r="U71" s="3" t="s">
        <v>1145</v>
      </c>
      <c r="V71" s="3"/>
      <c r="W71" s="74"/>
      <c r="X71" s="73" t="s">
        <v>1146</v>
      </c>
      <c r="Y71" s="3"/>
      <c r="Z71" s="3"/>
      <c r="AA71" s="3"/>
      <c r="AB71" s="3"/>
      <c r="AC71" s="98" t="s">
        <v>841</v>
      </c>
      <c r="AD71" s="38">
        <v>3</v>
      </c>
      <c r="AE71" s="3">
        <v>3</v>
      </c>
      <c r="AF71" s="3"/>
      <c r="AG71" s="3"/>
      <c r="AH71" s="111" t="s">
        <v>1147</v>
      </c>
      <c r="AI71" s="111" t="s">
        <v>1148</v>
      </c>
      <c r="AJ71" s="50"/>
      <c r="AK71" s="111" t="s">
        <v>1149</v>
      </c>
      <c r="AL71" s="50"/>
      <c r="AM71" s="50"/>
      <c r="AN71" s="50"/>
      <c r="AO71" s="111" t="s">
        <v>1150</v>
      </c>
      <c r="AP71" s="111"/>
      <c r="AQ71" s="111" t="s">
        <v>1151</v>
      </c>
      <c r="AR71" s="3"/>
      <c r="AS71" s="31">
        <v>0</v>
      </c>
      <c r="AT71" s="31">
        <v>4</v>
      </c>
      <c r="AU71" s="3">
        <v>3</v>
      </c>
      <c r="AV71" s="123">
        <f>VLOOKUP(AT71,[1]武将养成相关!$H$24:$K$27,3,FALSE)*[1]武将养成相关!$D$4*VLOOKUP(AU71,[1]武将养成相关!$H$33:$M$36,5,FALSE)*6</f>
        <v>1440</v>
      </c>
      <c r="AW71" s="123">
        <f>VLOOKUP(AT71,[1]武将养成相关!$H$24:$K$27,3,FALSE)*[1]武将养成相关!$D$4*VLOOKUP(AU71,[1]武将养成相关!$H$33:$M$36,2,FALSE)</f>
        <v>190</v>
      </c>
      <c r="AX71" s="123">
        <v>0</v>
      </c>
      <c r="AY71" s="123">
        <f>VLOOKUP(AT71,[1]武将养成相关!$H$24:$K$27,3,FALSE)*[1]武将养成相关!$D$4*VLOOKUP(AU71,[1]武将养成相关!$H$33:$M$36,3,FALSE)*0.6</f>
        <v>84</v>
      </c>
      <c r="AZ71" s="123">
        <f>VLOOKUP(AT71,[1]武将养成相关!$H$24:$K$27,3,FALSE)*[1]武将养成相关!$D$4*VLOOKUP(AU71,[1]武将养成相关!$H$33:$M$36,4,FALSE)*0.6</f>
        <v>108</v>
      </c>
      <c r="BA71" s="123">
        <f>VLOOKUP(AT71,[1]武将养成相关!$H$24:$K$27,3,FALSE)*[1]武将养成相关!$D$9*VLOOKUP(AU71,[1]武将养成相关!$H$33:$M$36,6,FALSE)</f>
        <v>36</v>
      </c>
      <c r="BB71" s="123">
        <f t="shared" si="5"/>
        <v>14.4</v>
      </c>
      <c r="BC71" s="123">
        <f t="shared" si="5"/>
        <v>1.9000000000000001</v>
      </c>
      <c r="BD71" s="123">
        <f t="shared" si="6"/>
        <v>0.84</v>
      </c>
      <c r="BE71" s="123">
        <f t="shared" si="6"/>
        <v>1.08</v>
      </c>
      <c r="BF71" s="3">
        <v>1500</v>
      </c>
      <c r="BG71" s="3">
        <v>0</v>
      </c>
      <c r="BH71" s="3">
        <v>0</v>
      </c>
      <c r="BI71" s="3">
        <v>0</v>
      </c>
      <c r="BJ71" s="3">
        <v>0</v>
      </c>
      <c r="BK71" s="3">
        <v>0</v>
      </c>
      <c r="BL71" s="3"/>
      <c r="BM71" s="3">
        <v>0</v>
      </c>
      <c r="BN71" s="3">
        <v>0</v>
      </c>
      <c r="BO71" s="3">
        <v>0</v>
      </c>
      <c r="BP71" s="3"/>
      <c r="BQ71" s="50" t="s">
        <v>599</v>
      </c>
      <c r="BR71" s="128">
        <v>4</v>
      </c>
      <c r="BS71" s="3">
        <v>1</v>
      </c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 t="s">
        <v>246</v>
      </c>
      <c r="CE71" s="3">
        <v>7</v>
      </c>
      <c r="CF71" s="3"/>
      <c r="CG71" s="3"/>
      <c r="CH71" s="3"/>
      <c r="CI71" s="3"/>
      <c r="CJ71" s="3"/>
      <c r="CK71" s="3"/>
      <c r="CL71" s="3"/>
    </row>
    <row r="80" spans="1:90" s="1" customFormat="1">
      <c r="A80" s="5"/>
      <c r="B80" s="5"/>
      <c r="C80" s="31"/>
      <c r="D80" s="35"/>
      <c r="E80" s="31"/>
      <c r="F80" s="35"/>
      <c r="G80" s="36"/>
      <c r="H80" s="37"/>
      <c r="I80" s="5"/>
      <c r="J80" s="35"/>
      <c r="K80" s="53"/>
      <c r="L80" s="5"/>
      <c r="M80" s="51"/>
      <c r="N80" s="51"/>
      <c r="O80" s="51"/>
      <c r="P80" s="54"/>
      <c r="Q80" s="54"/>
      <c r="R80" s="71"/>
      <c r="S80" s="75"/>
      <c r="T80" s="76"/>
      <c r="U80" s="3"/>
      <c r="V80" s="5"/>
      <c r="W80" s="5"/>
      <c r="X80" s="77"/>
      <c r="Y80" s="5"/>
      <c r="Z80" s="5"/>
      <c r="AA80" s="5"/>
      <c r="AB80" s="5"/>
      <c r="AC80" s="99"/>
      <c r="AD80" s="38"/>
      <c r="AE80" s="5"/>
      <c r="AF80" s="5"/>
      <c r="AG80" s="38"/>
      <c r="AH80" s="53"/>
      <c r="AI80" s="53"/>
      <c r="AJ80" s="53"/>
      <c r="AK80" s="53"/>
      <c r="AL80" s="53"/>
      <c r="AM80" s="53"/>
      <c r="AN80" s="53"/>
      <c r="AO80" s="53"/>
      <c r="AP80" s="117"/>
      <c r="AQ80" s="111"/>
      <c r="AR80" s="5"/>
      <c r="AS80" s="35"/>
      <c r="AT80" s="5"/>
      <c r="AU80" s="5"/>
      <c r="AV80" s="123"/>
      <c r="AW80" s="123"/>
      <c r="AX80" s="123"/>
      <c r="AY80" s="123"/>
      <c r="AZ80" s="123"/>
      <c r="BA80" s="123"/>
      <c r="BB80" s="123"/>
      <c r="BC80" s="123"/>
      <c r="BD80" s="123"/>
      <c r="BE80" s="123"/>
      <c r="BF80" s="3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3"/>
      <c r="BR80" s="129"/>
      <c r="BS80" s="3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3"/>
      <c r="CE80" s="5"/>
      <c r="CF80" s="5"/>
      <c r="CG80" s="5"/>
      <c r="CH80" s="5"/>
      <c r="CI80" s="5"/>
      <c r="CJ80" s="5"/>
      <c r="CK80" s="5"/>
      <c r="CL80" s="5"/>
    </row>
  </sheetData>
  <autoFilter ref="A4:CL71">
    <sortState ref="A4:CL71">
      <sortCondition descending="1" ref="C4"/>
    </sortState>
  </autoFilter>
  <phoneticPr fontId="38" type="noConversion"/>
  <pageMargins left="0.75" right="0.75" top="1" bottom="1" header="0.51180555555555596" footer="0.51180555555555596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C11"/>
  <sheetViews>
    <sheetView workbookViewId="0">
      <selection activeCell="BB54" sqref="BB54"/>
    </sheetView>
  </sheetViews>
  <sheetFormatPr defaultColWidth="9" defaultRowHeight="14"/>
  <sheetData>
    <row r="5" spans="2:3">
      <c r="C5" s="2" t="s">
        <v>1152</v>
      </c>
    </row>
    <row r="6" spans="2:3">
      <c r="B6">
        <v>0</v>
      </c>
      <c r="C6">
        <v>1</v>
      </c>
    </row>
    <row r="7" spans="2:3">
      <c r="B7">
        <v>1</v>
      </c>
      <c r="C7">
        <v>10</v>
      </c>
    </row>
    <row r="8" spans="2:3">
      <c r="B8">
        <v>2</v>
      </c>
      <c r="C8">
        <v>20</v>
      </c>
    </row>
    <row r="9" spans="2:3">
      <c r="B9">
        <v>3</v>
      </c>
      <c r="C9">
        <v>30</v>
      </c>
    </row>
    <row r="10" spans="2:3">
      <c r="B10">
        <v>4</v>
      </c>
      <c r="C10">
        <v>40</v>
      </c>
    </row>
    <row r="11" spans="2:3">
      <c r="B11">
        <v>5</v>
      </c>
      <c r="C11">
        <v>50</v>
      </c>
    </row>
  </sheetData>
  <phoneticPr fontId="38" type="noConversion"/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17:K19"/>
  <sheetViews>
    <sheetView workbookViewId="0">
      <selection activeCell="BB54" sqref="BB54"/>
    </sheetView>
  </sheetViews>
  <sheetFormatPr defaultColWidth="9" defaultRowHeight="14"/>
  <sheetData>
    <row r="17" spans="8:11">
      <c r="H17" s="1">
        <v>1366</v>
      </c>
      <c r="I17" s="1">
        <v>237</v>
      </c>
      <c r="J17" s="1">
        <v>222</v>
      </c>
      <c r="K17" s="1">
        <v>124</v>
      </c>
    </row>
    <row r="18" spans="8:11">
      <c r="H18">
        <v>1.1000000000000001</v>
      </c>
      <c r="I18">
        <v>1.1000000000000001</v>
      </c>
      <c r="J18">
        <v>1.1000000000000001</v>
      </c>
      <c r="K18">
        <v>1.1000000000000001</v>
      </c>
    </row>
    <row r="19" spans="8:11">
      <c r="H19">
        <v>1502</v>
      </c>
      <c r="I19">
        <v>261</v>
      </c>
      <c r="J19">
        <v>245</v>
      </c>
      <c r="K19">
        <v>137</v>
      </c>
    </row>
  </sheetData>
  <phoneticPr fontId="38" type="noConversion"/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unit|怪物表</vt:lpstr>
      <vt:lpstr>unit|武将表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2013-04-09T09:35:00Z</dcterms:created>
  <dcterms:modified xsi:type="dcterms:W3CDTF">2024-07-23T04:19:44Z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2052-11.1.0.14309</vt:lpwstr>
  </property>
  <property fmtid="{D5CDD505-2E9C-101B-9397-08002B2CF9AE}" pid="3" name="ICV">
    <vt:lpwstr>031E9CB58FF4485288B12C4FAB83D209</vt:lpwstr>
  </property>
  <property fmtid="{D5CDD505-2E9C-101B-9397-08002B2CF9AE}" pid="4" name="commondata">
    <vt:lpwstr>eyJoZGlkIjoiYzg0ZTk1ZTQzMWU3ZTEzM2M5ZTE2ZjJkZjJiN2FiMDkifQ==</vt:lpwstr>
  </property>
  <property fmtid="{D5CDD505-2E9C-101B-9397-08002B2CF9AE}" pid="5" name="KSOReadingLayout">
    <vt:bool>true</vt:bool>
  </property>
</Properties>
</file>