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1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2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W" sheetId="1" state="visible" r:id="rId3"/>
    <sheet name="AHP" sheetId="2" state="visible" r:id="rId4"/>
    <sheet name="ANP" sheetId="3" state="visible" r:id="rId5"/>
  </sheets>
  <definedNames>
    <definedName function="false" hidden="true" localSheetId="1" name="solver_adj" vbProcedure="false">AHP!$I$35:$I$39</definedName>
    <definedName function="false" hidden="true" localSheetId="1" name="solver_cvg" vbProcedure="false">0.0001</definedName>
    <definedName function="false" hidden="true" localSheetId="1" name="solver_drv" vbProcedure="false">2</definedName>
    <definedName function="false" hidden="true" localSheetId="1" name="solver_eng" vbProcedure="false">1</definedName>
    <definedName function="false" hidden="true" localSheetId="1" name="solver_est" vbProcedure="false">1</definedName>
    <definedName function="false" hidden="true" localSheetId="1" name="solver_itr" vbProcedure="false">2147483647</definedName>
    <definedName function="false" hidden="true" localSheetId="1" name="solver_mip" vbProcedure="false">2147483647</definedName>
    <definedName function="false" hidden="true" localSheetId="1" name="solver_mni" vbProcedure="false">30</definedName>
    <definedName function="false" hidden="true" localSheetId="1" name="solver_mrt" vbProcedure="false">0.075</definedName>
    <definedName function="false" hidden="true" localSheetId="1" name="solver_msl" vbProcedure="false">2</definedName>
    <definedName function="false" hidden="true" localSheetId="1" name="solver_neg" vbProcedure="false">2</definedName>
    <definedName function="false" hidden="true" localSheetId="1" name="solver_nod" vbProcedure="false">2147483647</definedName>
    <definedName function="false" hidden="true" localSheetId="1" name="solver_num" vbProcedure="false">0</definedName>
    <definedName function="false" hidden="true" localSheetId="1" name="solver_nwt" vbProcedure="false">1</definedName>
    <definedName function="false" hidden="true" localSheetId="1" name="solver_opt" vbProcedure="false">AHP!$J$25</definedName>
    <definedName function="false" hidden="true" localSheetId="1" name="solver_pre" vbProcedure="false">0.000001</definedName>
    <definedName function="false" hidden="true" localSheetId="1" name="solver_rbv" vbProcedure="false">2</definedName>
    <definedName function="false" hidden="true" localSheetId="1" name="solver_rlx" vbProcedure="false">2</definedName>
    <definedName function="false" hidden="true" localSheetId="1" name="solver_rsd" vbProcedure="false">0</definedName>
    <definedName function="false" hidden="true" localSheetId="1" name="solver_scl" vbProcedure="false">2</definedName>
    <definedName function="false" hidden="true" localSheetId="1" name="solver_sho" vbProcedure="false">2</definedName>
    <definedName function="false" hidden="true" localSheetId="1" name="solver_ssz" vbProcedure="false">100</definedName>
    <definedName function="false" hidden="true" localSheetId="1" name="solver_tim" vbProcedure="false">2147483647</definedName>
    <definedName function="false" hidden="true" localSheetId="1" name="solver_tol" vbProcedure="false">0.01</definedName>
    <definedName function="false" hidden="true" localSheetId="1" name="solver_typ" vbProcedure="false">3</definedName>
    <definedName function="false" hidden="true" localSheetId="1" name="solver_val" vbProcedure="false">0</definedName>
    <definedName function="false" hidden="true" localSheetId="1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<sst xmlns="http://schemas.openxmlformats.org/spreadsheetml/2006/main" count="413" uniqueCount="99">
  <si>
    <t xml:space="preserve">Decision Matrix</t>
  </si>
  <si>
    <t xml:space="preserve">Normalized Decision Matrix (Min-Max)</t>
  </si>
  <si>
    <t xml:space="preserve">Criteria</t>
  </si>
  <si>
    <t xml:space="preserve">Laptop</t>
  </si>
  <si>
    <t xml:space="preserve">Price ($)</t>
  </si>
  <si>
    <t xml:space="preserve">Performance Score</t>
  </si>
  <si>
    <t xml:space="preserve">Battery Life (hrs)</t>
  </si>
  <si>
    <t xml:space="preserve">Weight (kg)</t>
  </si>
  <si>
    <t xml:space="preserve">Screen Quality (1-10)</t>
  </si>
  <si>
    <t xml:space="preserve">Alternatives</t>
  </si>
  <si>
    <t xml:space="preserve">Laptop A</t>
  </si>
  <si>
    <t xml:space="preserve">Laptop B</t>
  </si>
  <si>
    <t xml:space="preserve">Laptop C</t>
  </si>
  <si>
    <t xml:space="preserve">Laptop D</t>
  </si>
  <si>
    <t xml:space="preserve">Laptop E</t>
  </si>
  <si>
    <t xml:space="preserve">Weights</t>
  </si>
  <si>
    <t xml:space="preserve">Type</t>
  </si>
  <si>
    <t xml:space="preserve">Weighted Normalized Decision Matrix</t>
  </si>
  <si>
    <t xml:space="preserve">Cost</t>
  </si>
  <si>
    <t xml:space="preserve">Benefit</t>
  </si>
  <si>
    <t xml:space="preserve">Unsorted SAW Scores</t>
  </si>
  <si>
    <t xml:space="preserve">SAW Score</t>
  </si>
  <si>
    <t xml:space="preserve">Rank</t>
  </si>
  <si>
    <t xml:space="preserve">Sorted SAW Scores</t>
  </si>
  <si>
    <t xml:space="preserve">Pairwise Comparison Matrix (A)</t>
  </si>
  <si>
    <t xml:space="preserve">Calculate Priority using Geometric Mean (GM)</t>
  </si>
  <si>
    <t xml:space="preserve">Calculate Priority using Eigenvalue</t>
  </si>
  <si>
    <t xml:space="preserve">Performance</t>
  </si>
  <si>
    <t xml:space="preserve">Camera Quality</t>
  </si>
  <si>
    <t xml:space="preserve">Battery Life</t>
  </si>
  <si>
    <t xml:space="preserve">Display Quality</t>
  </si>
  <si>
    <t xml:space="preserve">GM</t>
  </si>
  <si>
    <t xml:space="preserve">Norm GM</t>
  </si>
  <si>
    <t xml:space="preserve">EigenVector</t>
  </si>
  <si>
    <t xml:space="preserve">Norm</t>
  </si>
  <si>
    <t xml:space="preserve">Alternative Comparison Matrices</t>
  </si>
  <si>
    <t xml:space="preserve">Identity Matrix</t>
  </si>
  <si>
    <t xml:space="preserve">Price ($):</t>
  </si>
  <si>
    <t xml:space="preserve">iPhone 15 Pro</t>
  </si>
  <si>
    <t xml:space="preserve">Samsung Galaxy S24 Ultra</t>
  </si>
  <si>
    <t xml:space="preserve">Google Pixel 8 Pro</t>
  </si>
  <si>
    <t xml:space="preserve">OnePlus 12</t>
  </si>
  <si>
    <t xml:space="preserve">Performance:</t>
  </si>
  <si>
    <t xml:space="preserve">Initial lambda</t>
  </si>
  <si>
    <t xml:space="preserve">A - (lambda * A)</t>
  </si>
  <si>
    <t xml:space="preserve">Camera Quality:</t>
  </si>
  <si>
    <t xml:space="preserve">Determinant</t>
  </si>
  <si>
    <t xml:space="preserve">Consistency Index</t>
  </si>
  <si>
    <t xml:space="preserve">Random Index</t>
  </si>
  <si>
    <t xml:space="preserve">Battery Life:</t>
  </si>
  <si>
    <t xml:space="preserve">Consistency Ratio</t>
  </si>
  <si>
    <t xml:space="preserve">Eigenvectors (v): </t>
  </si>
  <si>
    <t xml:space="preserve">v</t>
  </si>
  <si>
    <t xml:space="preserve">RHS</t>
  </si>
  <si>
    <t xml:space="preserve">Display Quality:</t>
  </si>
  <si>
    <t xml:space="preserve">Checker: A*v = lambda * v</t>
  </si>
  <si>
    <t xml:space="preserve">A * v</t>
  </si>
  <si>
    <t xml:space="preserve">lambda * v</t>
  </si>
  <si>
    <t xml:space="preserve">Difference</t>
  </si>
  <si>
    <t xml:space="preserve">Step 1: Define Elements</t>
  </si>
  <si>
    <t xml:space="preserve">Step 5: Create Alternative Comparison Matrices based on Criteria</t>
  </si>
  <si>
    <t xml:space="preserve">Step 7: Create Alternative Comparison Matrices based on Alternatives</t>
  </si>
  <si>
    <t xml:space="preserve">Step 11: Create Unweighted Supermatrix</t>
  </si>
  <si>
    <t xml:space="preserve">Step 13: Calculate Limit Matrix </t>
  </si>
  <si>
    <t xml:space="preserve">Goal</t>
  </si>
  <si>
    <t xml:space="preserve">Hire</t>
  </si>
  <si>
    <t xml:space="preserve">Technical Skills</t>
  </si>
  <si>
    <t xml:space="preserve">Candidate 1</t>
  </si>
  <si>
    <t xml:space="preserve">Candidate 2</t>
  </si>
  <si>
    <t xml:space="preserve">Format</t>
  </si>
  <si>
    <t xml:space="preserve">Iteration 0</t>
  </si>
  <si>
    <t xml:space="preserve">Sales Skills</t>
  </si>
  <si>
    <t xml:space="preserve">Work Experience</t>
  </si>
  <si>
    <t xml:space="preserve">Step 2: Create Criteria Priority Matrix</t>
  </si>
  <si>
    <t xml:space="preserve">Step 8: Get Priority Weights based on Alternatives</t>
  </si>
  <si>
    <t xml:space="preserve">Step 9: Created Cluster Comparison Matrix</t>
  </si>
  <si>
    <t xml:space="preserve">Iteration 1</t>
  </si>
  <si>
    <t xml:space="preserve">Iteration 1 vs 0</t>
  </si>
  <si>
    <t xml:space="preserve">Step 3: Get Criteria Priorities using Eigenvalue method</t>
  </si>
  <si>
    <t xml:space="preserve">Priority Weights</t>
  </si>
  <si>
    <t xml:space="preserve">Step 12: Create Weighted Supermatrix</t>
  </si>
  <si>
    <t xml:space="preserve">Total</t>
  </si>
  <si>
    <t xml:space="preserve">Step 6: Get Priority Weights based on Criteria</t>
  </si>
  <si>
    <t xml:space="preserve">Step 10: Create Weighted Comparison Matrix</t>
  </si>
  <si>
    <t xml:space="preserve">12.a Weight Criteria and Alternative rows based on Step 10</t>
  </si>
  <si>
    <t xml:space="preserve">Iteration 2</t>
  </si>
  <si>
    <t xml:space="preserve">Iteration 2 vs 1</t>
  </si>
  <si>
    <t xml:space="preserve">Step 4: Calculate Consistency Index</t>
  </si>
  <si>
    <t xml:space="preserve">Candidates</t>
  </si>
  <si>
    <t xml:space="preserve">Weight</t>
  </si>
  <si>
    <t xml:space="preserve">Max Eigenvalue</t>
  </si>
  <si>
    <t xml:space="preserve">12.b Normalize Column Wise</t>
  </si>
  <si>
    <t xml:space="preserve">Iteration 3</t>
  </si>
  <si>
    <t xml:space="preserve">Iteration 3 vs 2</t>
  </si>
  <si>
    <t xml:space="preserve">…</t>
  </si>
  <si>
    <t xml:space="preserve">Iteration N</t>
  </si>
  <si>
    <t xml:space="preserve">Step 13: Final Results and Analysis</t>
  </si>
  <si>
    <t xml:space="preserve">Final Ranking</t>
  </si>
  <si>
    <t xml:space="preserve">Priority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</si>
</sst>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0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FFFD7"/>
        <bgColor rgb="FFFFFFFF"/>
      </patternFill>
    </fill>
    <fill>
      <patternFill patternType="solid">
        <fgColor rgb="FFDDE8CB"/>
        <bgColor rgb="FFDEE6EF"/>
      </patternFill>
    </fill>
    <fill>
      <patternFill patternType="solid">
        <fgColor rgb="FFFFFFA6"/>
        <bgColor rgb="FFFFFFD7"/>
      </patternFill>
    </fill>
    <fill>
      <patternFill patternType="solid">
        <fgColor rgb="FFE0C2CD"/>
        <bgColor rgb="FFF7D1D5"/>
      </patternFill>
    </fill>
    <fill>
      <patternFill patternType="solid">
        <fgColor rgb="FFDEE6EF"/>
        <bgColor rgb="FFDDE8CB"/>
      </patternFill>
    </fill>
    <fill>
      <patternFill patternType="solid">
        <fgColor rgb="FFF7D1D5"/>
        <bgColor rgb="FFFFDBB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3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64440</xdr:colOff>
      <xdr:row>19</xdr:row>
      <xdr:rowOff>24120</xdr:rowOff>
    </xdr:from>
    <xdr:to>
      <xdr:col>3</xdr:col>
      <xdr:colOff>1169280</xdr:colOff>
      <xdr:row>25</xdr:row>
      <xdr:rowOff>170280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 rot="21589200">
          <a:off x="2496600" y="3435480"/>
          <a:ext cx="1917360" cy="12265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N9" activeCellId="0" sqref="N9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2.92"/>
    <col collapsed="false" customWidth="true" hidden="false" outlineLevel="0" max="2" min="2" style="0" width="8"/>
    <col collapsed="false" customWidth="true" hidden="false" outlineLevel="0" max="3" min="3" style="0" width="7.53"/>
    <col collapsed="false" customWidth="true" hidden="false" outlineLevel="0" max="4" min="4" style="0" width="12.07"/>
    <col collapsed="false" customWidth="true" hidden="false" outlineLevel="0" max="5" min="5" style="0" width="9.07"/>
    <col collapsed="false" customWidth="true" hidden="false" outlineLevel="0" max="6" min="6" style="0" width="6.3"/>
    <col collapsed="false" customWidth="true" hidden="false" outlineLevel="0" max="7" min="7" style="0" width="12"/>
    <col collapsed="false" customWidth="true" hidden="false" outlineLevel="0" max="8" min="8" style="0" width="1.69"/>
    <col collapsed="false" customWidth="true" hidden="false" outlineLevel="0" max="12" min="12" style="0" width="11.07"/>
    <col collapsed="false" customWidth="true" hidden="false" outlineLevel="0" max="15" min="15" style="0" width="11.92"/>
  </cols>
  <sheetData>
    <row r="1" customFormat="false" ht="14.25" hidden="false" customHeight="false" outlineLevel="0" collapsed="false">
      <c r="A1" s="0" t="s">
        <v>0</v>
      </c>
      <c r="I1" s="0" t="s">
        <v>1</v>
      </c>
    </row>
    <row r="2" customFormat="false" ht="14.25" hidden="false" customHeight="false" outlineLevel="0" collapsed="false">
      <c r="C2" s="1" t="s">
        <v>2</v>
      </c>
      <c r="D2" s="1"/>
      <c r="E2" s="1"/>
      <c r="F2" s="1"/>
      <c r="G2" s="1"/>
      <c r="K2" s="1" t="s">
        <v>2</v>
      </c>
      <c r="L2" s="1"/>
      <c r="M2" s="1"/>
      <c r="N2" s="1"/>
      <c r="O2" s="1"/>
    </row>
    <row r="3" customFormat="false" ht="28.5" hidden="false" customHeight="true" outlineLevel="0" collapsed="false"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J3" s="2" t="s">
        <v>3</v>
      </c>
      <c r="K3" s="3" t="s">
        <v>4</v>
      </c>
      <c r="L3" s="3" t="s">
        <v>5</v>
      </c>
      <c r="M3" s="3" t="s">
        <v>6</v>
      </c>
      <c r="N3" s="3" t="s">
        <v>7</v>
      </c>
      <c r="O3" s="3" t="s">
        <v>8</v>
      </c>
    </row>
    <row r="4" customFormat="false" ht="14.25" hidden="false" customHeight="false" outlineLevel="0" collapsed="false">
      <c r="A4" s="4" t="s">
        <v>9</v>
      </c>
      <c r="B4" s="5" t="s">
        <v>10</v>
      </c>
      <c r="C4" s="6" t="n">
        <v>800</v>
      </c>
      <c r="D4" s="6" t="n">
        <v>75</v>
      </c>
      <c r="E4" s="6" t="n">
        <v>8</v>
      </c>
      <c r="F4" s="6" t="n">
        <v>2.5</v>
      </c>
      <c r="G4" s="6" t="n">
        <v>7</v>
      </c>
      <c r="I4" s="4" t="s">
        <v>9</v>
      </c>
      <c r="J4" s="5" t="s">
        <v>10</v>
      </c>
      <c r="K4" s="6" t="n">
        <f aca="false">(MAX($C$4:$C$8)-C4)/(MAX($C$4:$C$8)-MIN($C$4:$C$8))</f>
        <v>1</v>
      </c>
      <c r="L4" s="6" t="n">
        <f aca="false">(D4-MIN($D$4:$D$8))/(MAX($D$4:$D$8)-MIN($D$4:$D$8))</f>
        <v>0</v>
      </c>
      <c r="M4" s="6" t="n">
        <f aca="false">(E4-MIN($E$4:$E$8))/(MAX($E$4:$E$8)-MIN($E$4:$E$8))</f>
        <v>0.333333333333333</v>
      </c>
      <c r="N4" s="6" t="n">
        <f aca="false">(MAX($F$4:$F$8)-F4)/(MAX($F$4:$F$8)-MIN($F$4:$F$8))</f>
        <v>0.3</v>
      </c>
      <c r="O4" s="6" t="n">
        <f aca="false">(G4-MIN($G$4:$G$8))/(MAX($G$4:$G$8)-MIN($G$4:$G$8))</f>
        <v>0.25</v>
      </c>
    </row>
    <row r="5" customFormat="false" ht="14.25" hidden="false" customHeight="false" outlineLevel="0" collapsed="false">
      <c r="A5" s="4"/>
      <c r="B5" s="5" t="s">
        <v>11</v>
      </c>
      <c r="C5" s="6" t="n">
        <v>1200</v>
      </c>
      <c r="D5" s="6" t="n">
        <v>90</v>
      </c>
      <c r="E5" s="6" t="n">
        <v>6</v>
      </c>
      <c r="F5" s="6" t="n">
        <v>1.8</v>
      </c>
      <c r="G5" s="6" t="n">
        <v>9</v>
      </c>
      <c r="I5" s="4"/>
      <c r="J5" s="5" t="s">
        <v>11</v>
      </c>
      <c r="K5" s="6" t="n">
        <f aca="false">(MAX($C$4:$C$8)-C5)/(MAX($C$4:$C$8)-MIN($C$4:$C$8))</f>
        <v>0.428571428571429</v>
      </c>
      <c r="L5" s="6" t="n">
        <f aca="false">(D5-MIN($D$4:$D$8))/(MAX($D$4:$D$8)-MIN($D$4:$D$8))</f>
        <v>0.75</v>
      </c>
      <c r="M5" s="6" t="n">
        <f aca="false">(E5-MIN($E$4:$E$8))/(MAX($E$4:$E$8)-MIN($E$4:$E$8))</f>
        <v>0</v>
      </c>
      <c r="N5" s="6" t="n">
        <f aca="false">(MAX($F$4:$F$8)-F5)/(MAX($F$4:$F$8)-MIN($F$4:$F$8))</f>
        <v>1</v>
      </c>
      <c r="O5" s="6" t="n">
        <f aca="false">(G5-MIN($G$4:$G$8))/(MAX($G$4:$G$8)-MIN($G$4:$G$8))</f>
        <v>0.75</v>
      </c>
    </row>
    <row r="6" customFormat="false" ht="14.25" hidden="false" customHeight="false" outlineLevel="0" collapsed="false">
      <c r="A6" s="4"/>
      <c r="B6" s="5" t="s">
        <v>12</v>
      </c>
      <c r="C6" s="6" t="n">
        <v>1000</v>
      </c>
      <c r="D6" s="6" t="n">
        <v>85</v>
      </c>
      <c r="E6" s="6" t="n">
        <v>10</v>
      </c>
      <c r="F6" s="6" t="n">
        <v>2.2</v>
      </c>
      <c r="G6" s="6" t="n">
        <v>8</v>
      </c>
      <c r="I6" s="4"/>
      <c r="J6" s="5" t="s">
        <v>12</v>
      </c>
      <c r="K6" s="6" t="n">
        <f aca="false">(MAX($C$4:$C$8)-C6)/(MAX($C$4:$C$8)-MIN($C$4:$C$8))</f>
        <v>0.714285714285714</v>
      </c>
      <c r="L6" s="6" t="n">
        <f aca="false">(D6-MIN($D$4:$D$8))/(MAX($D$4:$D$8)-MIN($D$4:$D$8))</f>
        <v>0.5</v>
      </c>
      <c r="M6" s="6" t="n">
        <f aca="false">(E6-MIN($E$4:$E$8))/(MAX($E$4:$E$8)-MIN($E$4:$E$8))</f>
        <v>0.666666666666667</v>
      </c>
      <c r="N6" s="6" t="n">
        <f aca="false">(MAX($F$4:$F$8)-F6)/(MAX($F$4:$F$8)-MIN($F$4:$F$8))</f>
        <v>0.6</v>
      </c>
      <c r="O6" s="6" t="n">
        <f aca="false">(G6-MIN($G$4:$G$8))/(MAX($G$4:$G$8)-MIN($G$4:$G$8))</f>
        <v>0.5</v>
      </c>
    </row>
    <row r="7" customFormat="false" ht="14.25" hidden="false" customHeight="false" outlineLevel="0" collapsed="false">
      <c r="A7" s="4"/>
      <c r="B7" s="5" t="s">
        <v>13</v>
      </c>
      <c r="C7" s="6" t="n">
        <v>1500</v>
      </c>
      <c r="D7" s="6" t="n">
        <v>95</v>
      </c>
      <c r="E7" s="6" t="n">
        <v>7</v>
      </c>
      <c r="F7" s="6" t="n">
        <v>2</v>
      </c>
      <c r="G7" s="6" t="n">
        <v>10</v>
      </c>
      <c r="I7" s="4"/>
      <c r="J7" s="5" t="s">
        <v>13</v>
      </c>
      <c r="K7" s="6" t="n">
        <f aca="false">(MAX($C$4:$C$8)-C7)/(MAX($C$4:$C$8)-MIN($C$4:$C$8))</f>
        <v>0</v>
      </c>
      <c r="L7" s="6" t="n">
        <f aca="false">(D7-MIN($D$4:$D$8))/(MAX($D$4:$D$8)-MIN($D$4:$D$8))</f>
        <v>1</v>
      </c>
      <c r="M7" s="6" t="n">
        <f aca="false">(E7-MIN($E$4:$E$8))/(MAX($E$4:$E$8)-MIN($E$4:$E$8))</f>
        <v>0.166666666666667</v>
      </c>
      <c r="N7" s="6" t="n">
        <f aca="false">(MAX($F$4:$F$8)-F7)/(MAX($F$4:$F$8)-MIN($F$4:$F$8))</f>
        <v>0.8</v>
      </c>
      <c r="O7" s="6" t="n">
        <f aca="false">(G7-MIN($G$4:$G$8))/(MAX($G$4:$G$8)-MIN($G$4:$G$8))</f>
        <v>1</v>
      </c>
    </row>
    <row r="8" customFormat="false" ht="14.25" hidden="false" customHeight="false" outlineLevel="0" collapsed="false">
      <c r="A8" s="4"/>
      <c r="B8" s="5" t="s">
        <v>14</v>
      </c>
      <c r="C8" s="6" t="n">
        <v>900</v>
      </c>
      <c r="D8" s="6" t="n">
        <v>80</v>
      </c>
      <c r="E8" s="6" t="n">
        <v>12</v>
      </c>
      <c r="F8" s="6" t="n">
        <v>2.8</v>
      </c>
      <c r="G8" s="6" t="n">
        <v>6</v>
      </c>
      <c r="I8" s="4"/>
      <c r="J8" s="5" t="s">
        <v>14</v>
      </c>
      <c r="K8" s="6" t="n">
        <f aca="false">(MAX($C$4:$C$8)-C8)/(MAX($C$4:$C$8)-MIN($C$4:$C$8))</f>
        <v>0.857142857142857</v>
      </c>
      <c r="L8" s="6" t="n">
        <f aca="false">(D8-MIN($D$4:$D$8))/(MAX($D$4:$D$8)-MIN($D$4:$D$8))</f>
        <v>0.25</v>
      </c>
      <c r="M8" s="6" t="n">
        <f aca="false">(E8-MIN($E$4:$E$8))/(MAX($E$4:$E$8)-MIN($E$4:$E$8))</f>
        <v>1</v>
      </c>
      <c r="N8" s="6" t="n">
        <f aca="false">(MAX($F$4:$F$8)-F8)/(MAX($F$4:$F$8)-MIN($F$4:$F$8))</f>
        <v>0</v>
      </c>
      <c r="O8" s="6" t="n">
        <f aca="false">(G8-MIN($G$4:$G$8))/(MAX($G$4:$G$8)-MIN($G$4:$G$8))</f>
        <v>0</v>
      </c>
    </row>
    <row r="10" customFormat="false" ht="14.25" hidden="false" customHeight="false" outlineLevel="0" collapsed="false">
      <c r="A10" s="7" t="s">
        <v>2</v>
      </c>
      <c r="B10" s="7"/>
      <c r="C10" s="7"/>
      <c r="D10" s="8" t="s">
        <v>15</v>
      </c>
      <c r="E10" s="8" t="s">
        <v>16</v>
      </c>
      <c r="I10" s="0" t="s">
        <v>17</v>
      </c>
    </row>
    <row r="11" customFormat="false" ht="14.25" hidden="false" customHeight="false" outlineLevel="0" collapsed="false">
      <c r="A11" s="7" t="s">
        <v>4</v>
      </c>
      <c r="B11" s="7"/>
      <c r="C11" s="7"/>
      <c r="D11" s="8" t="n">
        <v>0.25</v>
      </c>
      <c r="E11" s="8" t="s">
        <v>18</v>
      </c>
      <c r="K11" s="1" t="s">
        <v>2</v>
      </c>
      <c r="L11" s="1"/>
      <c r="M11" s="1"/>
      <c r="N11" s="1"/>
      <c r="O11" s="1"/>
    </row>
    <row r="12" customFormat="false" ht="31.3" hidden="false" customHeight="false" outlineLevel="0" collapsed="false">
      <c r="A12" s="7" t="s">
        <v>5</v>
      </c>
      <c r="B12" s="7"/>
      <c r="C12" s="7"/>
      <c r="D12" s="8" t="n">
        <v>0.3</v>
      </c>
      <c r="E12" s="8" t="s">
        <v>19</v>
      </c>
      <c r="J12" s="2" t="s">
        <v>3</v>
      </c>
      <c r="K12" s="3" t="s">
        <v>4</v>
      </c>
      <c r="L12" s="3" t="s">
        <v>5</v>
      </c>
      <c r="M12" s="3" t="s">
        <v>6</v>
      </c>
      <c r="N12" s="3" t="s">
        <v>7</v>
      </c>
      <c r="O12" s="3" t="s">
        <v>8</v>
      </c>
    </row>
    <row r="13" customFormat="false" ht="14.25" hidden="false" customHeight="false" outlineLevel="0" collapsed="false">
      <c r="A13" s="7" t="s">
        <v>6</v>
      </c>
      <c r="B13" s="7"/>
      <c r="C13" s="7"/>
      <c r="D13" s="8" t="n">
        <v>0.2</v>
      </c>
      <c r="E13" s="8" t="s">
        <v>19</v>
      </c>
      <c r="I13" s="4" t="s">
        <v>9</v>
      </c>
      <c r="J13" s="5" t="s">
        <v>10</v>
      </c>
      <c r="K13" s="6" t="n">
        <f aca="false">K4*K18</f>
        <v>0.25</v>
      </c>
      <c r="L13" s="6" t="n">
        <f aca="false">L4*L18</f>
        <v>0</v>
      </c>
      <c r="M13" s="6" t="n">
        <f aca="false">M4*M18</f>
        <v>0.0666666666666667</v>
      </c>
      <c r="N13" s="6" t="n">
        <f aca="false">N4*N18</f>
        <v>0.045</v>
      </c>
      <c r="O13" s="6" t="n">
        <f aca="false">O4*O18</f>
        <v>0.025</v>
      </c>
    </row>
    <row r="14" customFormat="false" ht="14.25" hidden="false" customHeight="false" outlineLevel="0" collapsed="false">
      <c r="A14" s="7" t="s">
        <v>7</v>
      </c>
      <c r="B14" s="7"/>
      <c r="C14" s="7"/>
      <c r="D14" s="8" t="n">
        <v>0.15</v>
      </c>
      <c r="E14" s="8" t="s">
        <v>18</v>
      </c>
      <c r="I14" s="4"/>
      <c r="J14" s="5" t="s">
        <v>11</v>
      </c>
      <c r="K14" s="6" t="n">
        <f aca="false">K5*K18</f>
        <v>0.107142857142857</v>
      </c>
      <c r="L14" s="6" t="n">
        <f aca="false">L5*L18</f>
        <v>0.225</v>
      </c>
      <c r="M14" s="6" t="n">
        <f aca="false">M5*M18</f>
        <v>0</v>
      </c>
      <c r="N14" s="6" t="n">
        <f aca="false">N5*N18</f>
        <v>0.15</v>
      </c>
      <c r="O14" s="6" t="n">
        <f aca="false">O5*O18</f>
        <v>0.075</v>
      </c>
    </row>
    <row r="15" customFormat="false" ht="14.25" hidden="false" customHeight="false" outlineLevel="0" collapsed="false">
      <c r="A15" s="7" t="s">
        <v>8</v>
      </c>
      <c r="B15" s="7"/>
      <c r="C15" s="7"/>
      <c r="D15" s="8" t="n">
        <v>0.1</v>
      </c>
      <c r="E15" s="8" t="s">
        <v>19</v>
      </c>
      <c r="I15" s="4"/>
      <c r="J15" s="5" t="s">
        <v>12</v>
      </c>
      <c r="K15" s="6" t="n">
        <f aca="false">K6*K18</f>
        <v>0.178571428571429</v>
      </c>
      <c r="L15" s="6" t="n">
        <f aca="false">L6*L18</f>
        <v>0.15</v>
      </c>
      <c r="M15" s="6" t="n">
        <f aca="false">M6*M18</f>
        <v>0.133333333333333</v>
      </c>
      <c r="N15" s="6" t="n">
        <f aca="false">N6*N18</f>
        <v>0.09</v>
      </c>
      <c r="O15" s="6" t="n">
        <f aca="false">O6*O18</f>
        <v>0.05</v>
      </c>
    </row>
    <row r="16" customFormat="false" ht="14.25" hidden="false" customHeight="false" outlineLevel="0" collapsed="false">
      <c r="D16" s="8"/>
      <c r="I16" s="4"/>
      <c r="J16" s="5" t="s">
        <v>13</v>
      </c>
      <c r="K16" s="6" t="n">
        <f aca="false">K7*K18</f>
        <v>0</v>
      </c>
      <c r="L16" s="6" t="n">
        <f aca="false">L7*L18</f>
        <v>0.3</v>
      </c>
      <c r="M16" s="6" t="n">
        <f aca="false">M7*M18</f>
        <v>0.0333333333333333</v>
      </c>
      <c r="N16" s="6" t="n">
        <f aca="false">N7*N18</f>
        <v>0.12</v>
      </c>
      <c r="O16" s="6" t="n">
        <f aca="false">O7*O18</f>
        <v>0.1</v>
      </c>
    </row>
    <row r="17" customFormat="false" ht="14.25" hidden="false" customHeight="false" outlineLevel="0" collapsed="false">
      <c r="I17" s="4"/>
      <c r="J17" s="5" t="s">
        <v>14</v>
      </c>
      <c r="K17" s="6" t="n">
        <f aca="false">K8*K18</f>
        <v>0.214285714285714</v>
      </c>
      <c r="L17" s="6" t="n">
        <f aca="false">L8*L18</f>
        <v>0.075</v>
      </c>
      <c r="M17" s="6" t="n">
        <f aca="false">M8*M18</f>
        <v>0.2</v>
      </c>
      <c r="N17" s="6" t="n">
        <f aca="false">N8*N18</f>
        <v>0</v>
      </c>
      <c r="O17" s="6" t="n">
        <f aca="false">O8*O18</f>
        <v>0</v>
      </c>
    </row>
    <row r="18" customFormat="false" ht="14.25" hidden="false" customHeight="false" outlineLevel="0" collapsed="false">
      <c r="K18" s="0" t="n">
        <f aca="false" t="array" ref="K18:O18">TRANSPOSE($D$11:$D$15)</f>
        <v>0.25</v>
      </c>
      <c r="L18" s="0" t="n">
        <v>0.3</v>
      </c>
      <c r="M18" s="0" t="n">
        <v>0.2</v>
      </c>
      <c r="N18" s="0" t="n">
        <v>0.15</v>
      </c>
      <c r="O18" s="0" t="n">
        <v>0.1</v>
      </c>
    </row>
    <row r="19" customFormat="false" ht="14.25" hidden="false" customHeight="false" outlineLevel="0" collapsed="false">
      <c r="I19" s="0" t="s">
        <v>20</v>
      </c>
    </row>
    <row r="20" customFormat="false" ht="14.25" hidden="false" customHeight="false" outlineLevel="0" collapsed="false">
      <c r="I20" s="5"/>
      <c r="J20" s="2" t="s">
        <v>3</v>
      </c>
      <c r="K20" s="5" t="s">
        <v>21</v>
      </c>
      <c r="L20" s="5" t="s">
        <v>22</v>
      </c>
    </row>
    <row r="21" customFormat="false" ht="14.25" hidden="false" customHeight="false" outlineLevel="0" collapsed="false">
      <c r="I21" s="4" t="s">
        <v>9</v>
      </c>
      <c r="J21" s="5" t="s">
        <v>10</v>
      </c>
      <c r="K21" s="5" t="n">
        <f aca="false">SUM(K13:O13)</f>
        <v>0.386666666666667</v>
      </c>
      <c r="L21" s="5" t="n">
        <f aca="false">_xlfn.RANK.EQ(K21,$K$21:$K$25)</f>
        <v>5</v>
      </c>
    </row>
    <row r="22" customFormat="false" ht="14.25" hidden="false" customHeight="false" outlineLevel="0" collapsed="false">
      <c r="I22" s="4"/>
      <c r="J22" s="5" t="s">
        <v>11</v>
      </c>
      <c r="K22" s="5" t="n">
        <f aca="false">SUM(K14:O14)</f>
        <v>0.557142857142857</v>
      </c>
      <c r="L22" s="5" t="n">
        <f aca="false">_xlfn.RANK.EQ(K22,$K$21:$K$25)</f>
        <v>2</v>
      </c>
    </row>
    <row r="23" customFormat="false" ht="14.25" hidden="false" customHeight="false" outlineLevel="0" collapsed="false">
      <c r="I23" s="4"/>
      <c r="J23" s="5" t="s">
        <v>12</v>
      </c>
      <c r="K23" s="5" t="n">
        <f aca="false">SUM(K15:O15)</f>
        <v>0.601904761904762</v>
      </c>
      <c r="L23" s="5" t="n">
        <f aca="false">_xlfn.RANK.EQ(K23,$K$21:$K$25)</f>
        <v>1</v>
      </c>
    </row>
    <row r="24" customFormat="false" ht="14.25" hidden="false" customHeight="false" outlineLevel="0" collapsed="false">
      <c r="I24" s="4"/>
      <c r="J24" s="5" t="s">
        <v>13</v>
      </c>
      <c r="K24" s="5" t="n">
        <f aca="false">SUM(K16:O16)</f>
        <v>0.553333333333333</v>
      </c>
      <c r="L24" s="5" t="n">
        <f aca="false">_xlfn.RANK.EQ(K24,$K$21:$K$25)</f>
        <v>3</v>
      </c>
    </row>
    <row r="25" customFormat="false" ht="14.25" hidden="false" customHeight="false" outlineLevel="0" collapsed="false">
      <c r="I25" s="4"/>
      <c r="J25" s="5" t="s">
        <v>14</v>
      </c>
      <c r="K25" s="5" t="n">
        <f aca="false">SUM(K17:O17)</f>
        <v>0.489285714285714</v>
      </c>
      <c r="L25" s="5" t="n">
        <f aca="false">_xlfn.RANK.EQ(K25,$K$21:$K$25)</f>
        <v>4</v>
      </c>
    </row>
    <row r="26" customFormat="false" ht="14.25" hidden="false" customHeight="false" outlineLevel="0" collapsed="false">
      <c r="I26" s="0" t="s">
        <v>23</v>
      </c>
    </row>
    <row r="27" customFormat="false" ht="14.25" hidden="false" customHeight="false" outlineLevel="0" collapsed="false">
      <c r="I27" s="5"/>
      <c r="J27" s="2" t="s">
        <v>3</v>
      </c>
      <c r="K27" s="5" t="s">
        <v>21</v>
      </c>
      <c r="L27" s="5" t="s">
        <v>22</v>
      </c>
    </row>
    <row r="28" customFormat="false" ht="14.25" hidden="false" customHeight="false" outlineLevel="0" collapsed="false">
      <c r="I28" s="4" t="s">
        <v>9</v>
      </c>
      <c r="J28" s="5" t="str">
        <f aca="false" t="array" ref="J28:L32">_xlfn._xlws.SORT(J21:L25,3)</f>
        <v>Laptop C</v>
      </c>
      <c r="K28" s="5" t="n">
        <v>0.601904761904762</v>
      </c>
      <c r="L28" s="5" t="n">
        <v>1</v>
      </c>
    </row>
    <row r="29" customFormat="false" ht="14.25" hidden="false" customHeight="false" outlineLevel="0" collapsed="false">
      <c r="I29" s="4"/>
      <c r="J29" s="5" t="str">
        <v>Laptop B</v>
      </c>
      <c r="K29" s="5" t="n">
        <v>0.557142857142857</v>
      </c>
      <c r="L29" s="5" t="n">
        <v>2</v>
      </c>
    </row>
    <row r="30" customFormat="false" ht="14.25" hidden="false" customHeight="false" outlineLevel="0" collapsed="false">
      <c r="I30" s="4"/>
      <c r="J30" s="5" t="str">
        <v>Laptop D</v>
      </c>
      <c r="K30" s="5" t="n">
        <v>0.553333333333333</v>
      </c>
      <c r="L30" s="5" t="n">
        <v>3</v>
      </c>
    </row>
    <row r="31" customFormat="false" ht="14.25" hidden="false" customHeight="false" outlineLevel="0" collapsed="false">
      <c r="I31" s="4"/>
      <c r="J31" s="5" t="str">
        <v>Laptop E</v>
      </c>
      <c r="K31" s="5" t="n">
        <v>0.489285714285714</v>
      </c>
      <c r="L31" s="5" t="n">
        <v>4</v>
      </c>
    </row>
    <row r="32" customFormat="false" ht="14.25" hidden="false" customHeight="false" outlineLevel="0" collapsed="false">
      <c r="I32" s="4"/>
      <c r="J32" s="5" t="str">
        <v>Laptop A</v>
      </c>
      <c r="K32" s="5" t="n">
        <v>0.386666666666667</v>
      </c>
      <c r="L32" s="5" t="n">
        <v>5</v>
      </c>
    </row>
  </sheetData>
  <mergeCells count="14">
    <mergeCell ref="C2:G2"/>
    <mergeCell ref="K2:O2"/>
    <mergeCell ref="A4:A8"/>
    <mergeCell ref="I4:I8"/>
    <mergeCell ref="A10:C10"/>
    <mergeCell ref="A11:C11"/>
    <mergeCell ref="K11:O11"/>
    <mergeCell ref="A12:C12"/>
    <mergeCell ref="A13:C13"/>
    <mergeCell ref="I13:I17"/>
    <mergeCell ref="A14:C14"/>
    <mergeCell ref="A15:C15"/>
    <mergeCell ref="I21:I25"/>
    <mergeCell ref="I28:I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7" activeCellId="0" sqref="J17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11.84"/>
    <col collapsed="false" customWidth="true" hidden="false" outlineLevel="0" max="3" min="3" style="0" width="22.15"/>
    <col collapsed="false" customWidth="true" hidden="false" outlineLevel="0" max="4" min="4" style="0" width="15.3"/>
    <col collapsed="false" customWidth="true" hidden="false" outlineLevel="0" max="5" min="5" style="0" width="10"/>
    <col collapsed="false" customWidth="true" hidden="false" outlineLevel="0" max="6" min="6" style="0" width="12.92"/>
    <col collapsed="false" customWidth="true" hidden="false" outlineLevel="0" max="8" min="8" style="0" width="15.15"/>
    <col collapsed="false" customWidth="true" hidden="false" outlineLevel="0" max="9" min="9" style="0" width="7.46"/>
    <col collapsed="false" customWidth="true" hidden="false" outlineLevel="0" max="10" min="10" style="0" width="8.53"/>
    <col collapsed="false" customWidth="true" hidden="false" outlineLevel="0" max="11" min="11" style="0" width="12.46"/>
    <col collapsed="false" customWidth="true" hidden="false" outlineLevel="0" max="12" min="12" style="0" width="13.38"/>
    <col collapsed="false" customWidth="true" hidden="false" outlineLevel="0" max="13" min="13" style="0" width="10.46"/>
  </cols>
  <sheetData>
    <row r="1" customFormat="false" ht="14.25" hidden="false" customHeight="false" outlineLevel="0" collapsed="false">
      <c r="A1" s="9" t="s">
        <v>24</v>
      </c>
      <c r="B1" s="9"/>
      <c r="C1" s="9"/>
      <c r="H1" s="10" t="s">
        <v>25</v>
      </c>
      <c r="L1" s="9" t="s">
        <v>26</v>
      </c>
      <c r="M1" s="9"/>
      <c r="N1" s="9"/>
    </row>
    <row r="2" customFormat="false" ht="14.25" hidden="false" customHeight="false" outlineLevel="0" collapsed="false">
      <c r="A2" s="11"/>
      <c r="B2" s="11" t="s">
        <v>4</v>
      </c>
      <c r="C2" s="11" t="s">
        <v>27</v>
      </c>
      <c r="D2" s="11" t="s">
        <v>28</v>
      </c>
      <c r="E2" s="11" t="s">
        <v>29</v>
      </c>
      <c r="F2" s="11" t="s">
        <v>30</v>
      </c>
      <c r="H2" s="11"/>
      <c r="I2" s="2" t="s">
        <v>31</v>
      </c>
      <c r="J2" s="2" t="s">
        <v>32</v>
      </c>
      <c r="L2" s="11"/>
      <c r="M2" s="2" t="s">
        <v>33</v>
      </c>
      <c r="N2" s="2" t="s">
        <v>34</v>
      </c>
    </row>
    <row r="3" customFormat="false" ht="14.25" hidden="false" customHeight="false" outlineLevel="0" collapsed="false">
      <c r="A3" s="11" t="s">
        <v>4</v>
      </c>
      <c r="B3" s="11" t="n">
        <v>1</v>
      </c>
      <c r="C3" s="11" t="n">
        <v>0.333</v>
      </c>
      <c r="D3" s="11" t="n">
        <v>0.2</v>
      </c>
      <c r="E3" s="11" t="n">
        <v>0.333</v>
      </c>
      <c r="F3" s="11" t="n">
        <v>0.5</v>
      </c>
      <c r="H3" s="11" t="s">
        <v>4</v>
      </c>
      <c r="I3" s="11" t="n">
        <f aca="false">GEOMEAN(B3:F3)</f>
        <v>0.406422453618128</v>
      </c>
      <c r="J3" s="11" t="n">
        <f aca="false">I3/SUM($I$3:$I$7)</f>
        <v>0.0669888162931067</v>
      </c>
      <c r="L3" s="11" t="s">
        <v>4</v>
      </c>
      <c r="M3" s="11" t="n">
        <f aca="false">I35</f>
        <v>0.516478341967583</v>
      </c>
      <c r="N3" s="11" t="n">
        <f aca="false">M3/SUM($M$3:$M$7)</f>
        <v>0.0676248573379746</v>
      </c>
    </row>
    <row r="4" customFormat="false" ht="14.25" hidden="false" customHeight="false" outlineLevel="0" collapsed="false">
      <c r="A4" s="11" t="s">
        <v>27</v>
      </c>
      <c r="B4" s="11" t="n">
        <v>3</v>
      </c>
      <c r="C4" s="11" t="n">
        <v>1</v>
      </c>
      <c r="D4" s="11" t="n">
        <v>0.5</v>
      </c>
      <c r="E4" s="11" t="n">
        <v>2</v>
      </c>
      <c r="F4" s="11" t="n">
        <v>2</v>
      </c>
      <c r="H4" s="11" t="s">
        <v>27</v>
      </c>
      <c r="I4" s="11" t="n">
        <f aca="false">GEOMEAN(B4:F4)</f>
        <v>1.43096908110526</v>
      </c>
      <c r="J4" s="11" t="n">
        <f aca="false">I4/SUM($I$3:$I$7)</f>
        <v>0.235860307524604</v>
      </c>
      <c r="L4" s="11" t="s">
        <v>27</v>
      </c>
      <c r="M4" s="11" t="n">
        <f aca="false">I36</f>
        <v>1.79064212054099</v>
      </c>
      <c r="N4" s="11" t="n">
        <f aca="false">M4/SUM($M$3:$M$7)</f>
        <v>0.234456913495422</v>
      </c>
    </row>
    <row r="5" customFormat="false" ht="14.25" hidden="false" customHeight="false" outlineLevel="0" collapsed="false">
      <c r="A5" s="11" t="s">
        <v>28</v>
      </c>
      <c r="B5" s="11" t="n">
        <v>5</v>
      </c>
      <c r="C5" s="11" t="n">
        <v>2</v>
      </c>
      <c r="D5" s="11" t="n">
        <v>1</v>
      </c>
      <c r="E5" s="11" t="n">
        <v>4</v>
      </c>
      <c r="F5" s="11" t="n">
        <v>3</v>
      </c>
      <c r="H5" s="11" t="s">
        <v>28</v>
      </c>
      <c r="I5" s="11" t="n">
        <f aca="false">GEOMEAN(B5:F5)</f>
        <v>2.60517108469735</v>
      </c>
      <c r="J5" s="11" t="n">
        <f aca="false">I5/SUM($I$3:$I$7)</f>
        <v>0.429398832794016</v>
      </c>
      <c r="L5" s="11" t="s">
        <v>28</v>
      </c>
      <c r="M5" s="11" t="n">
        <f aca="false">I37</f>
        <v>3.28213916583052</v>
      </c>
      <c r="N5" s="11" t="n">
        <f aca="false">M5/SUM($M$3:$M$7)</f>
        <v>0.429745402308852</v>
      </c>
    </row>
    <row r="6" customFormat="false" ht="14.25" hidden="false" customHeight="false" outlineLevel="0" collapsed="false">
      <c r="A6" s="11" t="s">
        <v>29</v>
      </c>
      <c r="B6" s="11" t="n">
        <v>3</v>
      </c>
      <c r="C6" s="11" t="n">
        <v>0.5</v>
      </c>
      <c r="D6" s="11" t="n">
        <v>0.25</v>
      </c>
      <c r="E6" s="11" t="n">
        <v>1</v>
      </c>
      <c r="F6" s="11" t="n">
        <v>1</v>
      </c>
      <c r="H6" s="11" t="s">
        <v>29</v>
      </c>
      <c r="I6" s="11" t="n">
        <f aca="false">GEOMEAN(B6:F6)</f>
        <v>0.821875914758613</v>
      </c>
      <c r="J6" s="11" t="n">
        <f aca="false">I6/SUM($I$3:$I$7)</f>
        <v>0.135466173631304</v>
      </c>
      <c r="L6" s="11" t="s">
        <v>29</v>
      </c>
      <c r="M6" s="11" t="n">
        <f aca="false">I38</f>
        <v>1.04814416515558</v>
      </c>
      <c r="N6" s="11" t="n">
        <f aca="false">M6/SUM($M$3:$M$7)</f>
        <v>0.137238280637769</v>
      </c>
    </row>
    <row r="7" customFormat="false" ht="14.25" hidden="false" customHeight="false" outlineLevel="0" collapsed="false">
      <c r="A7" s="11" t="s">
        <v>30</v>
      </c>
      <c r="B7" s="11" t="n">
        <v>2</v>
      </c>
      <c r="C7" s="11" t="n">
        <v>0.5</v>
      </c>
      <c r="D7" s="11" t="n">
        <v>0.333</v>
      </c>
      <c r="E7" s="11" t="n">
        <v>1</v>
      </c>
      <c r="F7" s="11" t="n">
        <v>1</v>
      </c>
      <c r="H7" s="11" t="s">
        <v>30</v>
      </c>
      <c r="I7" s="11" t="n">
        <f aca="false">GEOMEAN(B7:F7)</f>
        <v>0.802580949189995</v>
      </c>
      <c r="J7" s="11" t="n">
        <f aca="false">I7/SUM($I$3:$I$7)</f>
        <v>0.13228586975697</v>
      </c>
      <c r="L7" s="11" t="s">
        <v>30</v>
      </c>
      <c r="M7" s="11" t="n">
        <f aca="false">I39</f>
        <v>1</v>
      </c>
      <c r="N7" s="11" t="n">
        <f aca="false">M7/SUM($M$3:$M$7)</f>
        <v>0.130934546219983</v>
      </c>
    </row>
    <row r="9" customFormat="false" ht="14.25" hidden="false" customHeight="false" outlineLevel="0" collapsed="false">
      <c r="A9" s="10" t="s">
        <v>35</v>
      </c>
      <c r="H9" s="10" t="s">
        <v>36</v>
      </c>
    </row>
    <row r="10" customFormat="false" ht="14.25" hidden="false" customHeight="false" outlineLevel="0" collapsed="false">
      <c r="A10" s="0" t="s">
        <v>37</v>
      </c>
      <c r="H10" s="11"/>
      <c r="I10" s="11"/>
      <c r="J10" s="11"/>
      <c r="K10" s="11"/>
      <c r="L10" s="11"/>
      <c r="M10" s="11"/>
    </row>
    <row r="11" customFormat="false" ht="14.25" hidden="false" customHeight="false" outlineLevel="0" collapsed="false">
      <c r="A11" s="11"/>
      <c r="B11" s="11" t="s">
        <v>38</v>
      </c>
      <c r="C11" s="11" t="s">
        <v>39</v>
      </c>
      <c r="D11" s="11" t="s">
        <v>40</v>
      </c>
      <c r="E11" s="11" t="s">
        <v>41</v>
      </c>
      <c r="H11" s="11"/>
      <c r="I11" s="11" t="n">
        <v>1</v>
      </c>
      <c r="J11" s="11" t="n">
        <v>0</v>
      </c>
      <c r="K11" s="11" t="n">
        <v>0</v>
      </c>
      <c r="L11" s="11" t="n">
        <v>0</v>
      </c>
      <c r="M11" s="11" t="n">
        <v>0</v>
      </c>
    </row>
    <row r="12" customFormat="false" ht="14.25" hidden="false" customHeight="false" outlineLevel="0" collapsed="false">
      <c r="A12" s="11" t="s">
        <v>38</v>
      </c>
      <c r="B12" s="11" t="n">
        <v>1</v>
      </c>
      <c r="C12" s="11" t="n">
        <v>0.25</v>
      </c>
      <c r="D12" s="11" t="n">
        <v>0.5</v>
      </c>
      <c r="E12" s="11" t="n">
        <v>3</v>
      </c>
      <c r="H12" s="11"/>
      <c r="I12" s="11" t="n">
        <v>0</v>
      </c>
      <c r="J12" s="11" t="n">
        <v>1</v>
      </c>
      <c r="K12" s="11" t="n">
        <v>0</v>
      </c>
      <c r="L12" s="11" t="n">
        <v>0</v>
      </c>
      <c r="M12" s="11" t="n">
        <v>0</v>
      </c>
    </row>
    <row r="13" customFormat="false" ht="14.25" hidden="false" customHeight="false" outlineLevel="0" collapsed="false">
      <c r="A13" s="11" t="s">
        <v>39</v>
      </c>
      <c r="B13" s="11" t="n">
        <v>4</v>
      </c>
      <c r="C13" s="11" t="n">
        <v>1</v>
      </c>
      <c r="D13" s="11" t="n">
        <v>2</v>
      </c>
      <c r="E13" s="11" t="n">
        <v>5</v>
      </c>
      <c r="H13" s="11"/>
      <c r="I13" s="11" t="n">
        <v>0</v>
      </c>
      <c r="J13" s="11" t="n">
        <v>0</v>
      </c>
      <c r="K13" s="11" t="n">
        <v>1</v>
      </c>
      <c r="L13" s="11" t="n">
        <v>0</v>
      </c>
      <c r="M13" s="11" t="n">
        <v>0</v>
      </c>
    </row>
    <row r="14" customFormat="false" ht="14.25" hidden="false" customHeight="false" outlineLevel="0" collapsed="false">
      <c r="A14" s="11" t="s">
        <v>40</v>
      </c>
      <c r="B14" s="11" t="n">
        <v>2</v>
      </c>
      <c r="C14" s="11" t="n">
        <v>0.5</v>
      </c>
      <c r="D14" s="11" t="n">
        <v>1</v>
      </c>
      <c r="E14" s="11" t="n">
        <v>3</v>
      </c>
      <c r="H14" s="11"/>
      <c r="I14" s="11" t="n">
        <v>0</v>
      </c>
      <c r="J14" s="11" t="n">
        <v>0</v>
      </c>
      <c r="K14" s="11" t="n">
        <v>0</v>
      </c>
      <c r="L14" s="11" t="n">
        <v>1</v>
      </c>
      <c r="M14" s="11" t="n">
        <v>0</v>
      </c>
    </row>
    <row r="15" customFormat="false" ht="14.25" hidden="false" customHeight="false" outlineLevel="0" collapsed="false">
      <c r="A15" s="11" t="s">
        <v>41</v>
      </c>
      <c r="B15" s="11" t="n">
        <v>0.333</v>
      </c>
      <c r="C15" s="11" t="n">
        <v>0.2</v>
      </c>
      <c r="D15" s="11" t="n">
        <v>0.333</v>
      </c>
      <c r="E15" s="11" t="n">
        <v>1</v>
      </c>
      <c r="H15" s="11"/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1</v>
      </c>
    </row>
    <row r="17" customFormat="false" ht="13.8" hidden="false" customHeight="false" outlineLevel="0" collapsed="false">
      <c r="A17" s="0" t="s">
        <v>42</v>
      </c>
      <c r="H17" s="10" t="s">
        <v>43</v>
      </c>
      <c r="I17" s="0" t="n">
        <v>5.06937425170782</v>
      </c>
    </row>
    <row r="18" customFormat="false" ht="14.25" hidden="false" customHeight="false" outlineLevel="0" collapsed="false">
      <c r="A18" s="11"/>
      <c r="B18" s="11" t="s">
        <v>38</v>
      </c>
      <c r="C18" s="11" t="s">
        <v>39</v>
      </c>
      <c r="D18" s="11" t="s">
        <v>40</v>
      </c>
      <c r="E18" s="11" t="s">
        <v>41</v>
      </c>
    </row>
    <row r="19" customFormat="false" ht="14.25" hidden="false" customHeight="false" outlineLevel="0" collapsed="false">
      <c r="A19" s="11" t="s">
        <v>38</v>
      </c>
      <c r="B19" s="11" t="n">
        <v>1</v>
      </c>
      <c r="C19" s="11" t="n">
        <v>0.5</v>
      </c>
      <c r="D19" s="11" t="n">
        <v>0.333</v>
      </c>
      <c r="E19" s="11" t="n">
        <v>2</v>
      </c>
      <c r="H19" s="10" t="s">
        <v>44</v>
      </c>
    </row>
    <row r="20" customFormat="false" ht="14.25" hidden="false" customHeight="false" outlineLevel="0" collapsed="false">
      <c r="A20" s="11" t="s">
        <v>39</v>
      </c>
      <c r="B20" s="11" t="n">
        <v>2</v>
      </c>
      <c r="C20" s="11" t="n">
        <v>1</v>
      </c>
      <c r="D20" s="11" t="n">
        <v>0.5</v>
      </c>
      <c r="E20" s="11" t="n">
        <v>3</v>
      </c>
      <c r="H20" s="11"/>
      <c r="I20" s="11" t="s">
        <v>4</v>
      </c>
      <c r="J20" s="11" t="s">
        <v>27</v>
      </c>
      <c r="K20" s="11" t="s">
        <v>28</v>
      </c>
      <c r="L20" s="11" t="s">
        <v>29</v>
      </c>
      <c r="M20" s="11" t="s">
        <v>30</v>
      </c>
    </row>
    <row r="21" customFormat="false" ht="14.25" hidden="false" customHeight="false" outlineLevel="0" collapsed="false">
      <c r="A21" s="11" t="s">
        <v>40</v>
      </c>
      <c r="B21" s="11" t="n">
        <v>3</v>
      </c>
      <c r="C21" s="11" t="n">
        <v>2</v>
      </c>
      <c r="D21" s="11" t="n">
        <v>1</v>
      </c>
      <c r="E21" s="11" t="n">
        <v>4</v>
      </c>
      <c r="H21" s="11" t="s">
        <v>4</v>
      </c>
      <c r="I21" s="11" t="n">
        <f aca="false">B3-$I$17*I11</f>
        <v>-4.06937425170782</v>
      </c>
      <c r="J21" s="11" t="n">
        <f aca="false">C3-$I$17*J11</f>
        <v>0.333</v>
      </c>
      <c r="K21" s="11" t="n">
        <f aca="false">D3-$I$17*K11</f>
        <v>0.2</v>
      </c>
      <c r="L21" s="11" t="n">
        <f aca="false">E3-$I$17*L11</f>
        <v>0.333</v>
      </c>
      <c r="M21" s="11" t="n">
        <f aca="false">F3-$I$17*M11</f>
        <v>0.5</v>
      </c>
    </row>
    <row r="22" customFormat="false" ht="14.25" hidden="false" customHeight="false" outlineLevel="0" collapsed="false">
      <c r="A22" s="11" t="s">
        <v>41</v>
      </c>
      <c r="B22" s="11" t="n">
        <v>0.5</v>
      </c>
      <c r="C22" s="11" t="n">
        <v>0.333</v>
      </c>
      <c r="D22" s="11" t="n">
        <v>0.25</v>
      </c>
      <c r="E22" s="11" t="n">
        <v>1</v>
      </c>
      <c r="H22" s="11" t="s">
        <v>27</v>
      </c>
      <c r="I22" s="11" t="n">
        <f aca="false">B4-$I$17*I12</f>
        <v>3</v>
      </c>
      <c r="J22" s="11" t="n">
        <f aca="false">C4-$I$17*J12</f>
        <v>-4.06937425170782</v>
      </c>
      <c r="K22" s="11" t="n">
        <f aca="false">D4-$I$17*K12</f>
        <v>0.5</v>
      </c>
      <c r="L22" s="11" t="n">
        <f aca="false">E4-$I$17*L12</f>
        <v>2</v>
      </c>
      <c r="M22" s="11" t="n">
        <f aca="false">F4-$I$17*M12</f>
        <v>2</v>
      </c>
    </row>
    <row r="23" customFormat="false" ht="14.25" hidden="false" customHeight="false" outlineLevel="0" collapsed="false">
      <c r="H23" s="11" t="s">
        <v>28</v>
      </c>
      <c r="I23" s="11" t="n">
        <f aca="false">B5-$I$17*I13</f>
        <v>5</v>
      </c>
      <c r="J23" s="11" t="n">
        <f aca="false">C5-$I$17*J13</f>
        <v>2</v>
      </c>
      <c r="K23" s="11" t="n">
        <f aca="false">D5-$I$17*K13</f>
        <v>-4.06937425170782</v>
      </c>
      <c r="L23" s="11" t="n">
        <f aca="false">E5-$I$17*L13</f>
        <v>4</v>
      </c>
      <c r="M23" s="11" t="n">
        <f aca="false">F5-$I$17*M13</f>
        <v>3</v>
      </c>
    </row>
    <row r="24" customFormat="false" ht="14.25" hidden="false" customHeight="false" outlineLevel="0" collapsed="false">
      <c r="A24" s="0" t="s">
        <v>45</v>
      </c>
      <c r="H24" s="11" t="s">
        <v>29</v>
      </c>
      <c r="I24" s="11" t="n">
        <f aca="false">B6-$I$17*I14</f>
        <v>3</v>
      </c>
      <c r="J24" s="11" t="n">
        <f aca="false">C6-$I$17*J14</f>
        <v>0.5</v>
      </c>
      <c r="K24" s="11" t="n">
        <f aca="false">D6-$I$17*K14</f>
        <v>0.25</v>
      </c>
      <c r="L24" s="11" t="n">
        <f aca="false">E6-$I$17*L14</f>
        <v>-4.06937425170782</v>
      </c>
      <c r="M24" s="11" t="n">
        <f aca="false">F6-$I$17*M14</f>
        <v>1</v>
      </c>
    </row>
    <row r="25" customFormat="false" ht="14.25" hidden="false" customHeight="false" outlineLevel="0" collapsed="false">
      <c r="A25" s="11"/>
      <c r="B25" s="11" t="s">
        <v>38</v>
      </c>
      <c r="C25" s="11" t="s">
        <v>39</v>
      </c>
      <c r="D25" s="11" t="s">
        <v>40</v>
      </c>
      <c r="E25" s="11" t="s">
        <v>41</v>
      </c>
      <c r="H25" s="11" t="s">
        <v>30</v>
      </c>
      <c r="I25" s="11" t="n">
        <f aca="false">B7-$I$17*I15</f>
        <v>2</v>
      </c>
      <c r="J25" s="11" t="n">
        <f aca="false">C7-$I$17*J15</f>
        <v>0.5</v>
      </c>
      <c r="K25" s="11" t="n">
        <f aca="false">D7-$I$17*K15</f>
        <v>0.333</v>
      </c>
      <c r="L25" s="11" t="n">
        <f aca="false">E7-$I$17*L15</f>
        <v>1</v>
      </c>
      <c r="M25" s="11" t="n">
        <f aca="false">F7-$I$17*M15</f>
        <v>-4.06937425170782</v>
      </c>
    </row>
    <row r="26" customFormat="false" ht="14.25" hidden="false" customHeight="false" outlineLevel="0" collapsed="false">
      <c r="A26" s="11" t="s">
        <v>38</v>
      </c>
      <c r="B26" s="11" t="n">
        <v>1</v>
      </c>
      <c r="C26" s="11" t="n">
        <v>0.5</v>
      </c>
      <c r="D26" s="11" t="n">
        <v>0.25</v>
      </c>
      <c r="E26" s="11" t="n">
        <v>0.5</v>
      </c>
    </row>
    <row r="27" customFormat="false" ht="14.25" hidden="false" customHeight="false" outlineLevel="0" collapsed="false">
      <c r="A27" s="11" t="s">
        <v>39</v>
      </c>
      <c r="B27" s="11" t="n">
        <v>2</v>
      </c>
      <c r="C27" s="11" t="n">
        <v>1</v>
      </c>
      <c r="D27" s="11" t="n">
        <v>0.333</v>
      </c>
      <c r="E27" s="11" t="n">
        <v>1</v>
      </c>
      <c r="H27" s="10" t="s">
        <v>46</v>
      </c>
      <c r="I27" s="0" t="n">
        <f aca="false">MDETERM(I21:M25)</f>
        <v>-8.4828443703774E-008</v>
      </c>
    </row>
    <row r="28" customFormat="false" ht="14.25" hidden="false" customHeight="false" outlineLevel="0" collapsed="false">
      <c r="A28" s="11" t="s">
        <v>40</v>
      </c>
      <c r="B28" s="11" t="n">
        <v>4</v>
      </c>
      <c r="C28" s="11" t="n">
        <v>3</v>
      </c>
      <c r="D28" s="11" t="n">
        <v>1</v>
      </c>
      <c r="E28" s="11" t="n">
        <v>2</v>
      </c>
      <c r="H28" s="12"/>
    </row>
    <row r="29" customFormat="false" ht="14.25" hidden="false" customHeight="false" outlineLevel="0" collapsed="false">
      <c r="A29" s="11" t="s">
        <v>41</v>
      </c>
      <c r="B29" s="11" t="n">
        <v>2</v>
      </c>
      <c r="C29" s="11" t="n">
        <v>1</v>
      </c>
      <c r="D29" s="11" t="n">
        <v>0.5</v>
      </c>
      <c r="E29" s="11" t="n">
        <v>1</v>
      </c>
      <c r="H29" s="13" t="s">
        <v>47</v>
      </c>
      <c r="I29" s="0" t="n">
        <f aca="false">($I$17-COUNTA(H21:H25))/(COUNTA(H21:H25)-1)</f>
        <v>0.0173435629269554</v>
      </c>
    </row>
    <row r="30" customFormat="false" ht="14.25" hidden="false" customHeight="false" outlineLevel="0" collapsed="false">
      <c r="H30" s="13" t="s">
        <v>48</v>
      </c>
      <c r="I30" s="0" t="n">
        <v>1.12</v>
      </c>
    </row>
    <row r="31" customFormat="false" ht="14.25" hidden="false" customHeight="false" outlineLevel="0" collapsed="false">
      <c r="A31" s="0" t="s">
        <v>49</v>
      </c>
      <c r="H31" s="13" t="s">
        <v>50</v>
      </c>
      <c r="I31" s="0" t="n">
        <f aca="false">I29/I30</f>
        <v>0.0154853240419244</v>
      </c>
    </row>
    <row r="32" customFormat="false" ht="14.25" hidden="false" customHeight="false" outlineLevel="0" collapsed="false">
      <c r="A32" s="11"/>
      <c r="B32" s="11" t="s">
        <v>38</v>
      </c>
      <c r="C32" s="11" t="s">
        <v>39</v>
      </c>
      <c r="D32" s="11" t="s">
        <v>40</v>
      </c>
      <c r="E32" s="11" t="s">
        <v>41</v>
      </c>
    </row>
    <row r="33" customFormat="false" ht="14.25" hidden="false" customHeight="false" outlineLevel="0" collapsed="false">
      <c r="A33" s="11" t="s">
        <v>38</v>
      </c>
      <c r="B33" s="11" t="n">
        <v>1</v>
      </c>
      <c r="C33" s="11" t="n">
        <v>0.333</v>
      </c>
      <c r="D33" s="11" t="n">
        <v>0.5</v>
      </c>
      <c r="E33" s="11" t="n">
        <v>0.5</v>
      </c>
      <c r="H33" s="13" t="s">
        <v>51</v>
      </c>
    </row>
    <row r="34" customFormat="false" ht="14.25" hidden="false" customHeight="false" outlineLevel="0" collapsed="false">
      <c r="A34" s="11" t="s">
        <v>39</v>
      </c>
      <c r="B34" s="11" t="n">
        <v>3</v>
      </c>
      <c r="C34" s="11" t="n">
        <v>1</v>
      </c>
      <c r="D34" s="11" t="n">
        <v>2</v>
      </c>
      <c r="E34" s="11" t="n">
        <v>2</v>
      </c>
      <c r="H34" s="13" t="s">
        <v>2</v>
      </c>
      <c r="I34" s="0" t="s">
        <v>52</v>
      </c>
      <c r="J34" s="0" t="s">
        <v>53</v>
      </c>
    </row>
    <row r="35" customFormat="false" ht="14.25" hidden="false" customHeight="false" outlineLevel="0" collapsed="false">
      <c r="A35" s="11" t="s">
        <v>40</v>
      </c>
      <c r="B35" s="11" t="n">
        <v>2</v>
      </c>
      <c r="C35" s="11" t="n">
        <v>0.5</v>
      </c>
      <c r="D35" s="11" t="n">
        <v>1</v>
      </c>
      <c r="E35" s="11" t="n">
        <v>1</v>
      </c>
      <c r="H35" s="11" t="s">
        <v>4</v>
      </c>
      <c r="I35" s="0" t="n">
        <v>0.516478341967583</v>
      </c>
      <c r="J35" s="0" t="n">
        <f aca="false" t="array" ref="J35:J39">MMULT(I21:M25,I35:I39)</f>
        <v>-6.45676290211839E-011</v>
      </c>
    </row>
    <row r="36" customFormat="false" ht="14.25" hidden="false" customHeight="false" outlineLevel="0" collapsed="false">
      <c r="A36" s="11" t="s">
        <v>41</v>
      </c>
      <c r="B36" s="11" t="n">
        <v>2</v>
      </c>
      <c r="C36" s="11" t="n">
        <v>0.5</v>
      </c>
      <c r="D36" s="11" t="n">
        <v>1</v>
      </c>
      <c r="E36" s="11" t="n">
        <v>1</v>
      </c>
      <c r="H36" s="11" t="s">
        <v>27</v>
      </c>
      <c r="I36" s="0" t="n">
        <v>1.79064212054099</v>
      </c>
      <c r="J36" s="0" t="n">
        <v>-2.23828067191789E-010</v>
      </c>
    </row>
    <row r="37" customFormat="false" ht="14.25" hidden="false" customHeight="false" outlineLevel="0" collapsed="false">
      <c r="H37" s="11" t="s">
        <v>28</v>
      </c>
      <c r="I37" s="0" t="n">
        <v>3.28213916583052</v>
      </c>
      <c r="J37" s="0" t="n">
        <v>-4.10290912356004E-010</v>
      </c>
    </row>
    <row r="38" customFormat="false" ht="14.25" hidden="false" customHeight="false" outlineLevel="0" collapsed="false">
      <c r="A38" s="0" t="s">
        <v>54</v>
      </c>
      <c r="H38" s="11" t="s">
        <v>29</v>
      </c>
      <c r="I38" s="0" t="n">
        <v>1.04814416515558</v>
      </c>
      <c r="J38" s="0" t="n">
        <v>-1.31033739414477E-010</v>
      </c>
    </row>
    <row r="39" customFormat="false" ht="14.25" hidden="false" customHeight="false" outlineLevel="0" collapsed="false">
      <c r="A39" s="11"/>
      <c r="B39" s="11" t="s">
        <v>38</v>
      </c>
      <c r="C39" s="11" t="s">
        <v>39</v>
      </c>
      <c r="D39" s="11" t="s">
        <v>40</v>
      </c>
      <c r="E39" s="11" t="s">
        <v>41</v>
      </c>
      <c r="H39" s="11" t="s">
        <v>30</v>
      </c>
      <c r="I39" s="0" t="n">
        <v>1</v>
      </c>
      <c r="J39" s="0" t="n">
        <v>-1.25017218799428E-010</v>
      </c>
    </row>
    <row r="40" customFormat="false" ht="14.25" hidden="false" customHeight="false" outlineLevel="0" collapsed="false">
      <c r="A40" s="11" t="s">
        <v>38</v>
      </c>
      <c r="B40" s="11" t="n">
        <v>1</v>
      </c>
      <c r="C40" s="11" t="n">
        <v>0.5</v>
      </c>
      <c r="D40" s="11" t="n">
        <v>0.333</v>
      </c>
      <c r="E40" s="11" t="n">
        <v>2</v>
      </c>
    </row>
    <row r="41" customFormat="false" ht="14.25" hidden="false" customHeight="false" outlineLevel="0" collapsed="false">
      <c r="A41" s="11" t="s">
        <v>39</v>
      </c>
      <c r="B41" s="11" t="n">
        <v>2</v>
      </c>
      <c r="C41" s="11" t="n">
        <v>1</v>
      </c>
      <c r="D41" s="11" t="n">
        <v>0.5</v>
      </c>
      <c r="E41" s="11" t="n">
        <v>3</v>
      </c>
      <c r="H41" s="0" t="s">
        <v>55</v>
      </c>
    </row>
    <row r="42" customFormat="false" ht="14.25" hidden="false" customHeight="false" outlineLevel="0" collapsed="false">
      <c r="A42" s="11" t="s">
        <v>40</v>
      </c>
      <c r="B42" s="11" t="n">
        <v>3</v>
      </c>
      <c r="C42" s="11" t="n">
        <v>2</v>
      </c>
      <c r="D42" s="11" t="n">
        <v>1</v>
      </c>
      <c r="E42" s="11" t="n">
        <v>4</v>
      </c>
      <c r="H42" s="0" t="s">
        <v>56</v>
      </c>
      <c r="I42" s="0" t="s">
        <v>57</v>
      </c>
      <c r="K42" s="0" t="s">
        <v>58</v>
      </c>
    </row>
    <row r="43" customFormat="false" ht="14.25" hidden="false" customHeight="false" outlineLevel="0" collapsed="false">
      <c r="A43" s="11" t="s">
        <v>41</v>
      </c>
      <c r="B43" s="11" t="n">
        <v>0.5</v>
      </c>
      <c r="C43" s="11" t="n">
        <v>0.333</v>
      </c>
      <c r="D43" s="11" t="n">
        <v>0.25</v>
      </c>
      <c r="E43" s="11" t="n">
        <v>1</v>
      </c>
      <c r="H43" s="0" t="n">
        <f aca="false" t="array" ref="H43:H47">MMULT($B$3:$F$7,I35:I39)</f>
        <v>2.61822200827065</v>
      </c>
      <c r="I43" s="0" t="n">
        <f aca="false">$I$17*I35</f>
        <v>2.61822200833521</v>
      </c>
      <c r="K43" s="0" t="n">
        <f aca="false">H43-I43</f>
        <v>-6.45674624877302E-011</v>
      </c>
    </row>
    <row r="44" customFormat="false" ht="14.25" hidden="false" customHeight="false" outlineLevel="0" collapsed="false">
      <c r="H44" s="0" t="n">
        <v>9.07743505967016</v>
      </c>
      <c r="I44" s="0" t="n">
        <f aca="false">$I$17*I36</f>
        <v>9.07743505989399</v>
      </c>
      <c r="K44" s="0" t="n">
        <f aca="false">H44-I44</f>
        <v>-2.23828067191789E-010</v>
      </c>
    </row>
    <row r="45" customFormat="false" ht="14.25" hidden="false" customHeight="false" outlineLevel="0" collapsed="false">
      <c r="H45" s="0" t="n">
        <v>16.6383917773727</v>
      </c>
      <c r="I45" s="0" t="n">
        <f aca="false">$I$17*I37</f>
        <v>16.638391777783</v>
      </c>
      <c r="K45" s="0" t="n">
        <f aca="false">H45-I45</f>
        <v>-4.10288691909955E-010</v>
      </c>
    </row>
    <row r="46" customFormat="false" ht="14.25" hidden="false" customHeight="false" outlineLevel="0" collapsed="false">
      <c r="H46" s="0" t="n">
        <v>5.31343504278645</v>
      </c>
      <c r="I46" s="0" t="n">
        <f aca="false">$I$17*I38</f>
        <v>5.31343504291749</v>
      </c>
      <c r="K46" s="0" t="n">
        <f aca="false">H46-I46</f>
        <v>-1.31033850436779E-010</v>
      </c>
    </row>
    <row r="47" customFormat="false" ht="14.25" hidden="false" customHeight="false" outlineLevel="0" collapsed="false">
      <c r="H47" s="0" t="n">
        <v>5.0693742515828</v>
      </c>
      <c r="I47" s="0" t="n">
        <f aca="false">$I$17*I39</f>
        <v>5.06937425170782</v>
      </c>
      <c r="K47" s="0" t="n">
        <f aca="false">H47-I47</f>
        <v>-1.25017329821731E-010</v>
      </c>
    </row>
  </sheetData>
  <mergeCells count="2">
    <mergeCell ref="A1:C1"/>
    <mergeCell ref="L1:N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21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J30" activeCellId="0" sqref="J30"/>
    </sheetView>
  </sheetViews>
  <sheetFormatPr defaultColWidth="10.16015625" defaultRowHeight="12.8" customHeight="true" zeroHeight="false" outlineLevelRow="0" outlineLevelCol="0"/>
  <cols>
    <col collapsed="false" customWidth="true" hidden="false" outlineLevel="0" max="1" min="1" style="0" width="15.23"/>
    <col collapsed="false" customWidth="true" hidden="false" outlineLevel="0" max="2" min="2" style="0" width="15.17"/>
    <col collapsed="false" customWidth="true" hidden="false" outlineLevel="0" max="4" min="4" style="0" width="15.4"/>
    <col collapsed="false" customWidth="true" hidden="false" outlineLevel="0" max="5" min="5" style="0" width="2.26"/>
    <col collapsed="false" customWidth="true" hidden="false" outlineLevel="0" max="6" min="6" style="0" width="15.6"/>
    <col collapsed="false" customWidth="true" hidden="false" outlineLevel="0" max="7" min="7" style="0" width="11.55"/>
    <col collapsed="false" customWidth="true" hidden="false" outlineLevel="0" max="9" min="9" style="0" width="18.57"/>
    <col collapsed="false" customWidth="true" hidden="false" outlineLevel="0" max="10" min="10" style="0" width="2.26"/>
    <col collapsed="false" customWidth="true" hidden="false" outlineLevel="0" max="11" min="11" style="0" width="11.02"/>
    <col collapsed="false" customWidth="true" hidden="false" outlineLevel="0" max="12" min="12" style="0" width="11.37"/>
    <col collapsed="false" customWidth="true" hidden="false" outlineLevel="0" max="13" min="13" style="0" width="13.93"/>
    <col collapsed="false" customWidth="true" hidden="false" outlineLevel="0" max="14" min="14" style="0" width="24.4"/>
    <col collapsed="false" customWidth="true" hidden="false" outlineLevel="0" max="15" min="15" style="0" width="3.34"/>
    <col collapsed="false" customWidth="true" hidden="false" outlineLevel="0" max="16" min="16" style="0" width="15.6"/>
    <col collapsed="false" customWidth="true" hidden="false" outlineLevel="0" max="17" min="17" style="0" width="5.24"/>
    <col collapsed="false" customWidth="true" hidden="false" outlineLevel="0" max="18" min="18" style="0" width="13.93"/>
    <col collapsed="false" customWidth="true" hidden="false" outlineLevel="0" max="19" min="19" style="0" width="11.37"/>
    <col collapsed="false" customWidth="true" hidden="false" outlineLevel="0" max="20" min="20" style="0" width="15.6"/>
    <col collapsed="false" customWidth="true" hidden="false" outlineLevel="0" max="22" min="21" style="0" width="11.37"/>
    <col collapsed="false" customWidth="true" hidden="false" outlineLevel="0" max="24" min="24" style="0" width="15.6"/>
    <col collapsed="false" customWidth="true" hidden="false" outlineLevel="0" max="28" min="25" style="0" width="18.83"/>
    <col collapsed="false" customWidth="true" hidden="false" outlineLevel="0" max="30" min="29" style="0" width="17.83"/>
    <col collapsed="false" customWidth="true" hidden="false" outlineLevel="0" max="32" min="32" style="0" width="15.6"/>
  </cols>
  <sheetData>
    <row r="1" customFormat="false" ht="13.8" hidden="false" customHeight="false" outlineLevel="0" collapsed="false">
      <c r="A1" s="14" t="s">
        <v>59</v>
      </c>
      <c r="B1" s="14"/>
      <c r="C1" s="14"/>
      <c r="D1" s="14"/>
      <c r="F1" s="14" t="s">
        <v>60</v>
      </c>
      <c r="G1" s="14"/>
      <c r="H1" s="14"/>
      <c r="I1" s="14"/>
      <c r="K1" s="14" t="s">
        <v>61</v>
      </c>
      <c r="L1" s="14"/>
      <c r="M1" s="14"/>
      <c r="N1" s="14"/>
      <c r="P1" s="14" t="s">
        <v>62</v>
      </c>
      <c r="Q1" s="14"/>
      <c r="R1" s="14"/>
      <c r="S1" s="14"/>
      <c r="X1" s="14" t="s">
        <v>63</v>
      </c>
      <c r="Y1" s="14"/>
      <c r="Z1" s="14"/>
      <c r="AA1" s="14"/>
    </row>
    <row r="2" customFormat="false" ht="13.8" hidden="false" customHeight="false" outlineLevel="0" collapsed="false">
      <c r="A2" s="0" t="s">
        <v>64</v>
      </c>
      <c r="B2" s="0" t="s">
        <v>65</v>
      </c>
      <c r="F2" s="0" t="s">
        <v>66</v>
      </c>
      <c r="L2" s="0" t="s">
        <v>67</v>
      </c>
      <c r="M2" s="0" t="s">
        <v>68</v>
      </c>
      <c r="P2" s="0" t="s">
        <v>69</v>
      </c>
      <c r="X2" s="0" t="s">
        <v>70</v>
      </c>
      <c r="Y2" s="0" t="s">
        <v>65</v>
      </c>
      <c r="Z2" s="0" t="s">
        <v>66</v>
      </c>
      <c r="AA2" s="0" t="s">
        <v>71</v>
      </c>
      <c r="AB2" s="0" t="s">
        <v>72</v>
      </c>
      <c r="AC2" s="0" t="s">
        <v>67</v>
      </c>
      <c r="AD2" s="0" t="s">
        <v>68</v>
      </c>
    </row>
    <row r="3" customFormat="false" ht="13.8" hidden="false" customHeight="false" outlineLevel="0" collapsed="false">
      <c r="A3" s="0" t="s">
        <v>2</v>
      </c>
      <c r="B3" s="0" t="s">
        <v>66</v>
      </c>
      <c r="C3" s="0" t="s">
        <v>71</v>
      </c>
      <c r="D3" s="0" t="s">
        <v>72</v>
      </c>
      <c r="G3" s="0" t="s">
        <v>67</v>
      </c>
      <c r="H3" s="0" t="s">
        <v>68</v>
      </c>
      <c r="K3" s="0" t="s">
        <v>67</v>
      </c>
      <c r="L3" s="15" t="n">
        <v>1</v>
      </c>
      <c r="M3" s="15" t="n">
        <v>0.5</v>
      </c>
      <c r="Q3" s="0" t="s">
        <v>64</v>
      </c>
      <c r="R3" s="0" t="s">
        <v>2</v>
      </c>
      <c r="S3" s="0" t="s">
        <v>9</v>
      </c>
      <c r="X3" s="0" t="s">
        <v>65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</row>
    <row r="4" customFormat="false" ht="13.8" hidden="false" customHeight="false" outlineLevel="0" collapsed="false">
      <c r="A4" s="0" t="s">
        <v>9</v>
      </c>
      <c r="B4" s="0" t="s">
        <v>67</v>
      </c>
      <c r="C4" s="0" t="s">
        <v>68</v>
      </c>
      <c r="F4" s="0" t="s">
        <v>67</v>
      </c>
      <c r="G4" s="0" t="n">
        <v>1</v>
      </c>
      <c r="H4" s="0" t="n">
        <v>3</v>
      </c>
      <c r="K4" s="0" t="s">
        <v>68</v>
      </c>
      <c r="L4" s="16" t="n">
        <v>2</v>
      </c>
      <c r="M4" s="15" t="n">
        <v>1</v>
      </c>
      <c r="P4" s="0" t="s">
        <v>64</v>
      </c>
      <c r="X4" s="0" t="s">
        <v>66</v>
      </c>
      <c r="Y4" s="0" t="n">
        <v>0.198739268885704</v>
      </c>
      <c r="Z4" s="0" t="n">
        <v>0.181818181818182</v>
      </c>
      <c r="AA4" s="0" t="n">
        <v>0.25</v>
      </c>
      <c r="AB4" s="0" t="n">
        <v>0.129032258064516</v>
      </c>
      <c r="AC4" s="0" t="n">
        <v>0</v>
      </c>
      <c r="AD4" s="0" t="n">
        <v>0</v>
      </c>
    </row>
    <row r="5" customFormat="false" ht="13.8" hidden="false" customHeight="false" outlineLevel="0" collapsed="false">
      <c r="F5" s="0" t="s">
        <v>68</v>
      </c>
      <c r="G5" s="17" t="n">
        <v>0.333333333333333</v>
      </c>
      <c r="H5" s="0" t="n">
        <v>1</v>
      </c>
      <c r="P5" s="0" t="s">
        <v>2</v>
      </c>
      <c r="X5" s="0" t="s">
        <v>71</v>
      </c>
      <c r="Y5" s="0" t="n">
        <v>0.113749835824051</v>
      </c>
      <c r="Z5" s="0" t="n">
        <v>0.0909090909090909</v>
      </c>
      <c r="AA5" s="0" t="n">
        <v>0.125</v>
      </c>
      <c r="AB5" s="0" t="n">
        <v>0.0967741935483871</v>
      </c>
      <c r="AC5" s="0" t="n">
        <v>0</v>
      </c>
      <c r="AD5" s="0" t="n">
        <v>0</v>
      </c>
    </row>
    <row r="6" customFormat="false" ht="13.8" hidden="false" customHeight="false" outlineLevel="0" collapsed="false">
      <c r="A6" s="14" t="s">
        <v>73</v>
      </c>
      <c r="B6" s="14"/>
      <c r="C6" s="14"/>
      <c r="D6" s="14"/>
      <c r="K6" s="14" t="s">
        <v>74</v>
      </c>
      <c r="L6" s="14"/>
      <c r="M6" s="14"/>
      <c r="N6" s="14"/>
      <c r="P6" s="0" t="s">
        <v>9</v>
      </c>
      <c r="X6" s="0" t="s">
        <v>72</v>
      </c>
      <c r="Y6" s="0" t="n">
        <v>0.520844228623578</v>
      </c>
      <c r="Z6" s="0" t="n">
        <v>0.545454545454545</v>
      </c>
      <c r="AA6" s="0" t="n">
        <v>0.5</v>
      </c>
      <c r="AB6" s="0" t="n">
        <v>0.387096774193548</v>
      </c>
      <c r="AC6" s="0" t="n">
        <v>0</v>
      </c>
      <c r="AD6" s="0" t="n">
        <v>0</v>
      </c>
    </row>
    <row r="7" customFormat="false" ht="13.8" hidden="false" customHeight="false" outlineLevel="0" collapsed="false">
      <c r="B7" s="0" t="s">
        <v>66</v>
      </c>
      <c r="C7" s="0" t="s">
        <v>71</v>
      </c>
      <c r="D7" s="0" t="s">
        <v>72</v>
      </c>
      <c r="F7" s="0" t="s">
        <v>71</v>
      </c>
      <c r="K7" s="0" t="s">
        <v>67</v>
      </c>
      <c r="L7" s="0" t="n">
        <v>0.333333333333333</v>
      </c>
      <c r="X7" s="0" t="s">
        <v>67</v>
      </c>
      <c r="Y7" s="0" t="n">
        <v>0.0833333333333333</v>
      </c>
      <c r="Z7" s="0" t="n">
        <v>0.136363636363636</v>
      </c>
      <c r="AA7" s="0" t="n">
        <v>0.0416666666666667</v>
      </c>
      <c r="AB7" s="0" t="n">
        <v>0.258064516129032</v>
      </c>
      <c r="AC7" s="0" t="n">
        <v>0.333333333333333</v>
      </c>
      <c r="AD7" s="0" t="n">
        <v>0.333333333333333</v>
      </c>
    </row>
    <row r="8" customFormat="false" ht="13.8" hidden="false" customHeight="false" outlineLevel="0" collapsed="false">
      <c r="A8" s="0" t="s">
        <v>66</v>
      </c>
      <c r="B8" s="18" t="n">
        <v>1</v>
      </c>
      <c r="C8" s="18" t="n">
        <v>2</v>
      </c>
      <c r="D8" s="19" t="n">
        <v>0.33333</v>
      </c>
      <c r="G8" s="0" t="s">
        <v>67</v>
      </c>
      <c r="H8" s="0" t="s">
        <v>68</v>
      </c>
      <c r="K8" s="0" t="s">
        <v>68</v>
      </c>
      <c r="L8" s="0" t="n">
        <v>0.666666666666667</v>
      </c>
      <c r="Q8" s="0" t="s">
        <v>65</v>
      </c>
      <c r="R8" s="0" t="s">
        <v>66</v>
      </c>
      <c r="S8" s="0" t="s">
        <v>71</v>
      </c>
      <c r="T8" s="0" t="s">
        <v>72</v>
      </c>
      <c r="U8" s="0" t="s">
        <v>67</v>
      </c>
      <c r="V8" s="0" t="s">
        <v>68</v>
      </c>
      <c r="X8" s="0" t="s">
        <v>68</v>
      </c>
      <c r="Y8" s="0" t="n">
        <v>0.0833333333333333</v>
      </c>
      <c r="Z8" s="0" t="n">
        <v>0.0454545454545455</v>
      </c>
      <c r="AA8" s="0" t="n">
        <v>0.0833333333333333</v>
      </c>
      <c r="AB8" s="0" t="n">
        <v>0.129032258064516</v>
      </c>
      <c r="AC8" s="0" t="n">
        <v>0.666666666666667</v>
      </c>
      <c r="AD8" s="0" t="n">
        <v>0.666666666666667</v>
      </c>
    </row>
    <row r="9" customFormat="false" ht="13.8" hidden="false" customHeight="false" outlineLevel="0" collapsed="false">
      <c r="A9" s="0" t="s">
        <v>71</v>
      </c>
      <c r="B9" s="18" t="n">
        <v>0.5</v>
      </c>
      <c r="C9" s="18" t="n">
        <v>1</v>
      </c>
      <c r="D9" s="18" t="n">
        <v>0.25</v>
      </c>
      <c r="F9" s="0" t="s">
        <v>67</v>
      </c>
      <c r="G9" s="0" t="n">
        <v>1</v>
      </c>
      <c r="H9" s="17" t="n">
        <v>0.5</v>
      </c>
      <c r="P9" s="0" t="s">
        <v>65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AF9" s="0" t="s">
        <v>58</v>
      </c>
    </row>
    <row r="10" customFormat="false" ht="13.8" hidden="false" customHeight="false" outlineLevel="0" collapsed="false">
      <c r="A10" s="0" t="s">
        <v>72</v>
      </c>
      <c r="B10" s="18" t="n">
        <v>3</v>
      </c>
      <c r="C10" s="18" t="n">
        <v>4</v>
      </c>
      <c r="D10" s="18" t="n">
        <v>1</v>
      </c>
      <c r="F10" s="0" t="s">
        <v>68</v>
      </c>
      <c r="G10" s="17" t="n">
        <v>2</v>
      </c>
      <c r="H10" s="0" t="n">
        <v>1</v>
      </c>
      <c r="K10" s="14" t="s">
        <v>75</v>
      </c>
      <c r="L10" s="14"/>
      <c r="M10" s="14"/>
      <c r="N10" s="14"/>
      <c r="P10" s="0" t="s">
        <v>66</v>
      </c>
      <c r="Q10" s="20" t="n">
        <f aca="false">B14</f>
        <v>0.238487122662845</v>
      </c>
      <c r="R10" s="21" t="n">
        <f aca="false">B8</f>
        <v>1</v>
      </c>
      <c r="S10" s="21" t="n">
        <f aca="false">C8</f>
        <v>2</v>
      </c>
      <c r="T10" s="21" t="n">
        <v>0.333333333333333</v>
      </c>
      <c r="U10" s="0" t="n">
        <v>0</v>
      </c>
      <c r="V10" s="0" t="n">
        <v>0</v>
      </c>
      <c r="X10" s="0" t="s">
        <v>76</v>
      </c>
      <c r="Y10" s="0" t="s">
        <v>65</v>
      </c>
      <c r="Z10" s="0" t="s">
        <v>66</v>
      </c>
      <c r="AA10" s="0" t="s">
        <v>71</v>
      </c>
      <c r="AB10" s="0" t="s">
        <v>72</v>
      </c>
      <c r="AC10" s="0" t="s">
        <v>67</v>
      </c>
      <c r="AD10" s="0" t="s">
        <v>68</v>
      </c>
      <c r="AF10" s="0" t="s">
        <v>77</v>
      </c>
      <c r="AG10" s="0" t="s">
        <v>65</v>
      </c>
      <c r="AH10" s="0" t="s">
        <v>66</v>
      </c>
      <c r="AI10" s="0" t="s">
        <v>71</v>
      </c>
      <c r="AJ10" s="0" t="s">
        <v>72</v>
      </c>
      <c r="AK10" s="0" t="s">
        <v>67</v>
      </c>
      <c r="AL10" s="0" t="s">
        <v>68</v>
      </c>
    </row>
    <row r="11" customFormat="false" ht="13.8" hidden="false" customHeight="false" outlineLevel="0" collapsed="false">
      <c r="L11" s="0" t="s">
        <v>64</v>
      </c>
      <c r="M11" s="0" t="s">
        <v>2</v>
      </c>
      <c r="N11" s="0" t="s">
        <v>9</v>
      </c>
      <c r="P11" s="0" t="s">
        <v>71</v>
      </c>
      <c r="Q11" s="20" t="n">
        <f aca="false">B15</f>
        <v>0.136499802988861</v>
      </c>
      <c r="R11" s="21" t="n">
        <f aca="false">B9</f>
        <v>0.5</v>
      </c>
      <c r="S11" s="21" t="n">
        <f aca="false">C9</f>
        <v>1</v>
      </c>
      <c r="T11" s="21" t="n">
        <f aca="false">D9</f>
        <v>0.25</v>
      </c>
      <c r="U11" s="0" t="n">
        <v>0</v>
      </c>
      <c r="V11" s="0" t="n">
        <v>0</v>
      </c>
      <c r="X11" s="0" t="s">
        <v>65</v>
      </c>
      <c r="Y11" s="0" t="n">
        <f aca="false" t="array" ref="Y11:AD16">MMULT($Y$3:$AD$8,Y3:AD8)</f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F11" s="0" t="s">
        <v>65</v>
      </c>
      <c r="AG11" s="0" t="n">
        <f aca="false">Y11-Y3</f>
        <v>0</v>
      </c>
      <c r="AH11" s="0" t="n">
        <f aca="false">Z11-Z3</f>
        <v>0</v>
      </c>
      <c r="AI11" s="0" t="n">
        <f aca="false">AA11-AA3</f>
        <v>0</v>
      </c>
      <c r="AJ11" s="0" t="n">
        <f aca="false">AB11-AB3</f>
        <v>0</v>
      </c>
      <c r="AK11" s="0" t="n">
        <f aca="false">AC11-AC3</f>
        <v>0</v>
      </c>
      <c r="AL11" s="0" t="n">
        <f aca="false">AD11-AD3</f>
        <v>0</v>
      </c>
    </row>
    <row r="12" customFormat="false" ht="13.8" hidden="false" customHeight="false" outlineLevel="0" collapsed="false">
      <c r="A12" s="14" t="s">
        <v>78</v>
      </c>
      <c r="B12" s="14"/>
      <c r="C12" s="14"/>
      <c r="D12" s="14"/>
      <c r="F12" s="0" t="s">
        <v>72</v>
      </c>
      <c r="K12" s="0" t="s">
        <v>64</v>
      </c>
      <c r="L12" s="0" t="n">
        <v>0</v>
      </c>
      <c r="M12" s="0" t="n">
        <v>0</v>
      </c>
      <c r="N12" s="0" t="n">
        <v>0</v>
      </c>
      <c r="P12" s="0" t="s">
        <v>72</v>
      </c>
      <c r="Q12" s="20" t="n">
        <f aca="false">B16</f>
        <v>0.625013074348294</v>
      </c>
      <c r="R12" s="21" t="n">
        <f aca="false">B10</f>
        <v>3</v>
      </c>
      <c r="S12" s="21" t="n">
        <f aca="false">C10</f>
        <v>4</v>
      </c>
      <c r="T12" s="21" t="n">
        <f aca="false">D10</f>
        <v>1</v>
      </c>
      <c r="U12" s="0" t="n">
        <v>0</v>
      </c>
      <c r="V12" s="0" t="n">
        <v>0</v>
      </c>
      <c r="X12" s="0" t="s">
        <v>66</v>
      </c>
      <c r="Y12" s="0" t="n">
        <v>0.131777578399858</v>
      </c>
      <c r="Z12" s="0" t="n">
        <v>0.126166355638496</v>
      </c>
      <c r="AA12" s="0" t="n">
        <v>0.141220674486804</v>
      </c>
      <c r="AB12" s="0" t="n">
        <v>0.0976019298079652</v>
      </c>
      <c r="AC12" s="0" t="n">
        <v>0</v>
      </c>
      <c r="AD12" s="0" t="n">
        <v>0</v>
      </c>
      <c r="AF12" s="0" t="s">
        <v>66</v>
      </c>
      <c r="AG12" s="0" t="n">
        <f aca="false">Y12-Y4</f>
        <v>-0.0669616904858467</v>
      </c>
      <c r="AH12" s="0" t="n">
        <f aca="false">Z12-Z4</f>
        <v>-0.0556518261796854</v>
      </c>
      <c r="AI12" s="0" t="n">
        <f aca="false">AA12-AA4</f>
        <v>-0.108779325513196</v>
      </c>
      <c r="AJ12" s="0" t="n">
        <f aca="false">AB12-AB4</f>
        <v>-0.0314303282565509</v>
      </c>
      <c r="AK12" s="0" t="n">
        <f aca="false">AC12-AC4</f>
        <v>0</v>
      </c>
      <c r="AL12" s="0" t="n">
        <f aca="false">AD12-AD4</f>
        <v>0</v>
      </c>
    </row>
    <row r="13" customFormat="false" ht="13.8" hidden="false" customHeight="false" outlineLevel="0" collapsed="false">
      <c r="A13" s="0" t="s">
        <v>2</v>
      </c>
      <c r="B13" s="0" t="s">
        <v>79</v>
      </c>
      <c r="G13" s="0" t="s">
        <v>67</v>
      </c>
      <c r="H13" s="0" t="s">
        <v>68</v>
      </c>
      <c r="K13" s="0" t="s">
        <v>2</v>
      </c>
      <c r="L13" s="0" t="n">
        <v>1</v>
      </c>
      <c r="M13" s="0" t="n">
        <v>1</v>
      </c>
      <c r="N13" s="0" t="n">
        <v>3</v>
      </c>
      <c r="P13" s="0" t="s">
        <v>67</v>
      </c>
      <c r="Q13" s="22" t="n">
        <f aca="false">L14</f>
        <v>0.1</v>
      </c>
      <c r="R13" s="23" t="n">
        <f aca="false">H20</f>
        <v>0.75</v>
      </c>
      <c r="S13" s="23" t="n">
        <f aca="false">H22</f>
        <v>0.333333333333333</v>
      </c>
      <c r="T13" s="23" t="n">
        <f aca="false">H24</f>
        <v>0.666666666666667</v>
      </c>
      <c r="U13" s="15" t="n">
        <f aca="false">L3</f>
        <v>1</v>
      </c>
      <c r="V13" s="15" t="n">
        <f aca="false">M3</f>
        <v>0.5</v>
      </c>
      <c r="X13" s="0" t="s">
        <v>71</v>
      </c>
      <c r="Y13" s="0" t="n">
        <v>0.0826902159297216</v>
      </c>
      <c r="Z13" s="0" t="n">
        <v>0.0806784857371368</v>
      </c>
      <c r="AA13" s="0" t="n">
        <v>0.0867393695014663</v>
      </c>
      <c r="AB13" s="0" t="n">
        <v>0.0612879576199035</v>
      </c>
      <c r="AC13" s="0" t="n">
        <v>0</v>
      </c>
      <c r="AD13" s="0" t="n">
        <v>0</v>
      </c>
      <c r="AF13" s="0" t="s">
        <v>71</v>
      </c>
      <c r="AG13" s="0" t="n">
        <f aca="false">Y13-Y5</f>
        <v>-0.0310596198943294</v>
      </c>
      <c r="AH13" s="0" t="n">
        <f aca="false">Z13-Z5</f>
        <v>-0.0102306051719541</v>
      </c>
      <c r="AI13" s="0" t="n">
        <f aca="false">AA13-AA5</f>
        <v>-0.0382606304985337</v>
      </c>
      <c r="AJ13" s="0" t="n">
        <f aca="false">AB13-AB5</f>
        <v>-0.0354862359284836</v>
      </c>
      <c r="AK13" s="0" t="n">
        <f aca="false">AC13-AC5</f>
        <v>0</v>
      </c>
      <c r="AL13" s="0" t="n">
        <f aca="false">AD13-AD5</f>
        <v>0</v>
      </c>
    </row>
    <row r="14" customFormat="false" ht="15.95" hidden="false" customHeight="false" outlineLevel="0" collapsed="false">
      <c r="A14" s="0" t="s">
        <v>66</v>
      </c>
      <c r="B14" s="24" t="n">
        <v>0.238487122662845</v>
      </c>
      <c r="F14" s="0" t="s">
        <v>67</v>
      </c>
      <c r="G14" s="0" t="n">
        <v>1</v>
      </c>
      <c r="H14" s="0" t="n">
        <v>2</v>
      </c>
      <c r="K14" s="0" t="s">
        <v>9</v>
      </c>
      <c r="L14" s="22" t="n">
        <v>0.1</v>
      </c>
      <c r="M14" s="0" t="n">
        <v>0.333333333333333</v>
      </c>
      <c r="N14" s="0" t="n">
        <v>1</v>
      </c>
      <c r="P14" s="0" t="s">
        <v>68</v>
      </c>
      <c r="Q14" s="22" t="n">
        <f aca="false">L14</f>
        <v>0.1</v>
      </c>
      <c r="R14" s="23" t="n">
        <f aca="false">H21</f>
        <v>0.25</v>
      </c>
      <c r="S14" s="23" t="n">
        <f aca="false">H23</f>
        <v>0.666666666666667</v>
      </c>
      <c r="T14" s="23" t="n">
        <f aca="false">H25</f>
        <v>0.333333333333333</v>
      </c>
      <c r="U14" s="15" t="n">
        <f aca="false">L4</f>
        <v>2</v>
      </c>
      <c r="V14" s="15" t="n">
        <f aca="false">M4</f>
        <v>1</v>
      </c>
      <c r="X14" s="0" t="s">
        <v>72</v>
      </c>
      <c r="Y14" s="0" t="n">
        <v>0.36689527624356</v>
      </c>
      <c r="Z14" s="0" t="n">
        <v>0.355771794188217</v>
      </c>
      <c r="AA14" s="0" t="n">
        <v>0.392412023460411</v>
      </c>
      <c r="AB14" s="0" t="n">
        <v>0.268612241036799</v>
      </c>
      <c r="AC14" s="0" t="n">
        <v>0</v>
      </c>
      <c r="AD14" s="0" t="n">
        <v>0</v>
      </c>
      <c r="AF14" s="0" t="s">
        <v>72</v>
      </c>
      <c r="AG14" s="0" t="n">
        <f aca="false">Y14-Y6</f>
        <v>-0.153948952380018</v>
      </c>
      <c r="AH14" s="0" t="n">
        <f aca="false">Z14-Z6</f>
        <v>-0.189682751266329</v>
      </c>
      <c r="AI14" s="0" t="n">
        <f aca="false">AA14-AA6</f>
        <v>-0.107587976539589</v>
      </c>
      <c r="AJ14" s="0" t="n">
        <f aca="false">AB14-AB6</f>
        <v>-0.11848453315675</v>
      </c>
      <c r="AK14" s="0" t="n">
        <f aca="false">AC14-AC6</f>
        <v>0</v>
      </c>
      <c r="AL14" s="0" t="n">
        <f aca="false">AD14-AD6</f>
        <v>0</v>
      </c>
    </row>
    <row r="15" customFormat="false" ht="15.95" hidden="false" customHeight="false" outlineLevel="0" collapsed="false">
      <c r="A15" s="0" t="s">
        <v>71</v>
      </c>
      <c r="B15" s="24" t="n">
        <v>0.136499802988861</v>
      </c>
      <c r="F15" s="0" t="s">
        <v>68</v>
      </c>
      <c r="G15" s="17" t="n">
        <v>0.5</v>
      </c>
      <c r="H15" s="0" t="n">
        <v>1</v>
      </c>
      <c r="X15" s="0" t="s">
        <v>67</v>
      </c>
      <c r="Y15" s="0" t="n">
        <v>0.221807355280072</v>
      </c>
      <c r="Z15" s="0" t="n">
        <v>0.2299497911668</v>
      </c>
      <c r="AA15" s="0" t="n">
        <v>0.209998167155425</v>
      </c>
      <c r="AB15" s="0" t="n">
        <v>0.250555765774288</v>
      </c>
      <c r="AC15" s="0" t="n">
        <v>0.333333333333333</v>
      </c>
      <c r="AD15" s="0" t="n">
        <v>0.333333333333333</v>
      </c>
      <c r="AF15" s="0" t="s">
        <v>67</v>
      </c>
      <c r="AG15" s="0" t="n">
        <f aca="false">Y15-Y7</f>
        <v>0.138474021946739</v>
      </c>
      <c r="AH15" s="0" t="n">
        <f aca="false">Z15-Z7</f>
        <v>0.0935861548031636</v>
      </c>
      <c r="AI15" s="0" t="n">
        <f aca="false">AA15-AA7</f>
        <v>0.168331500488759</v>
      </c>
      <c r="AJ15" s="0" t="n">
        <f aca="false">AB15-AB7</f>
        <v>-0.00750875035474413</v>
      </c>
      <c r="AK15" s="0" t="n">
        <f aca="false">AC15-AC7</f>
        <v>0</v>
      </c>
      <c r="AL15" s="0" t="n">
        <f aca="false">AD15-AD7</f>
        <v>0</v>
      </c>
    </row>
    <row r="16" customFormat="false" ht="15.95" hidden="false" customHeight="false" outlineLevel="0" collapsed="false">
      <c r="A16" s="0" t="s">
        <v>72</v>
      </c>
      <c r="B16" s="24" t="n">
        <v>0.625013074348294</v>
      </c>
      <c r="P16" s="14" t="s">
        <v>80</v>
      </c>
      <c r="Q16" s="14"/>
      <c r="R16" s="14"/>
      <c r="S16" s="14"/>
      <c r="X16" s="0" t="s">
        <v>68</v>
      </c>
      <c r="Y16" s="0" t="n">
        <v>0.196829574146788</v>
      </c>
      <c r="Z16" s="0" t="n">
        <v>0.20743357326935</v>
      </c>
      <c r="AA16" s="0" t="n">
        <v>0.169629765395894</v>
      </c>
      <c r="AB16" s="0" t="n">
        <v>0.321942105761044</v>
      </c>
      <c r="AC16" s="0" t="n">
        <v>0.666666666666667</v>
      </c>
      <c r="AD16" s="0" t="n">
        <v>0.666666666666667</v>
      </c>
      <c r="AF16" s="0" t="s">
        <v>68</v>
      </c>
      <c r="AG16" s="0" t="n">
        <f aca="false">Y16-Y8</f>
        <v>0.113496240813455</v>
      </c>
      <c r="AH16" s="0" t="n">
        <f aca="false">Z16-Z8</f>
        <v>0.161979027814805</v>
      </c>
      <c r="AI16" s="0" t="n">
        <f aca="false">AA16-AA8</f>
        <v>0.0862964320625611</v>
      </c>
      <c r="AJ16" s="0" t="n">
        <f aca="false">AB16-AB8</f>
        <v>0.192909847696528</v>
      </c>
      <c r="AK16" s="0" t="n">
        <f aca="false">AC16-AC8</f>
        <v>0</v>
      </c>
      <c r="AL16" s="0" t="n">
        <f aca="false">AD16-AD8</f>
        <v>0</v>
      </c>
    </row>
    <row r="17" customFormat="false" ht="13.8" hidden="false" customHeight="false" outlineLevel="0" collapsed="false">
      <c r="A17" s="0" t="s">
        <v>81</v>
      </c>
      <c r="B17" s="0" t="n">
        <f aca="false">SUM(B14:B16)</f>
        <v>1</v>
      </c>
      <c r="F17" s="14" t="s">
        <v>82</v>
      </c>
      <c r="G17" s="14"/>
      <c r="H17" s="14"/>
      <c r="I17" s="14"/>
      <c r="K17" s="14" t="s">
        <v>83</v>
      </c>
      <c r="L17" s="14"/>
      <c r="M17" s="14"/>
      <c r="N17" s="14"/>
      <c r="P17" s="0" t="s">
        <v>84</v>
      </c>
    </row>
    <row r="18" customFormat="false" ht="13.8" hidden="false" customHeight="false" outlineLevel="0" collapsed="false">
      <c r="L18" s="0" t="s">
        <v>64</v>
      </c>
      <c r="M18" s="0" t="s">
        <v>2</v>
      </c>
      <c r="N18" s="0" t="s">
        <v>9</v>
      </c>
      <c r="Q18" s="0" t="s">
        <v>65</v>
      </c>
      <c r="R18" s="0" t="s">
        <v>66</v>
      </c>
      <c r="S18" s="0" t="s">
        <v>71</v>
      </c>
      <c r="T18" s="0" t="s">
        <v>72</v>
      </c>
      <c r="U18" s="0" t="s">
        <v>67</v>
      </c>
      <c r="V18" s="0" t="s">
        <v>68</v>
      </c>
      <c r="X18" s="0" t="s">
        <v>85</v>
      </c>
      <c r="Y18" s="0" t="s">
        <v>65</v>
      </c>
      <c r="Z18" s="0" t="s">
        <v>66</v>
      </c>
      <c r="AA18" s="0" t="s">
        <v>71</v>
      </c>
      <c r="AB18" s="0" t="s">
        <v>72</v>
      </c>
      <c r="AC18" s="0" t="s">
        <v>67</v>
      </c>
      <c r="AD18" s="0" t="s">
        <v>68</v>
      </c>
      <c r="AF18" s="0" t="s">
        <v>86</v>
      </c>
      <c r="AG18" s="0" t="s">
        <v>65</v>
      </c>
      <c r="AH18" s="0" t="s">
        <v>66</v>
      </c>
      <c r="AI18" s="0" t="s">
        <v>71</v>
      </c>
      <c r="AJ18" s="0" t="s">
        <v>72</v>
      </c>
      <c r="AK18" s="0" t="s">
        <v>67</v>
      </c>
      <c r="AL18" s="0" t="s">
        <v>68</v>
      </c>
    </row>
    <row r="19" customFormat="false" ht="13.8" hidden="false" customHeight="false" outlineLevel="0" collapsed="false">
      <c r="A19" s="14" t="s">
        <v>87</v>
      </c>
      <c r="B19" s="14"/>
      <c r="C19" s="14"/>
      <c r="D19" s="14"/>
      <c r="F19" s="0" t="s">
        <v>2</v>
      </c>
      <c r="G19" s="0" t="s">
        <v>88</v>
      </c>
      <c r="H19" s="0" t="s">
        <v>89</v>
      </c>
      <c r="K19" s="0" t="s">
        <v>64</v>
      </c>
      <c r="L19" s="0" t="n">
        <f aca="false">L12/SUM($L$12:$L$14)</f>
        <v>0</v>
      </c>
      <c r="M19" s="0" t="n">
        <f aca="false">M12/SUM($M$12:$M$14)</f>
        <v>0</v>
      </c>
      <c r="N19" s="0" t="n">
        <f aca="false">N12/SUM($N$12:$N$14)</f>
        <v>0</v>
      </c>
      <c r="P19" s="0" t="s">
        <v>65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X19" s="0" t="s">
        <v>65</v>
      </c>
      <c r="Y19" s="0" t="n">
        <f aca="false" t="array" ref="Y19:AD24">MMULT($Y$3:$AD$8,Y11:AD16)</f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F19" s="0" t="s">
        <v>65</v>
      </c>
      <c r="AG19" s="0" t="n">
        <f aca="false">Y19-Y11</f>
        <v>0</v>
      </c>
      <c r="AH19" s="0" t="n">
        <f aca="false">Z19-Z11</f>
        <v>0</v>
      </c>
      <c r="AI19" s="0" t="n">
        <f aca="false">AA19-AA11</f>
        <v>0</v>
      </c>
      <c r="AJ19" s="0" t="n">
        <f aca="false">AB19-AB11</f>
        <v>0</v>
      </c>
      <c r="AK19" s="0" t="n">
        <f aca="false">AC19-AC11</f>
        <v>0</v>
      </c>
      <c r="AL19" s="0" t="n">
        <f aca="false">AD19-AD11</f>
        <v>0</v>
      </c>
    </row>
    <row r="20" customFormat="false" ht="16.05" hidden="false" customHeight="false" outlineLevel="0" collapsed="false">
      <c r="A20" s="0" t="s">
        <v>90</v>
      </c>
      <c r="B20" s="25" t="n">
        <v>3.01829470728963</v>
      </c>
      <c r="F20" s="14" t="s">
        <v>66</v>
      </c>
      <c r="G20" s="0" t="s">
        <v>67</v>
      </c>
      <c r="H20" s="23" t="n">
        <v>0.75</v>
      </c>
      <c r="K20" s="0" t="s">
        <v>2</v>
      </c>
      <c r="L20" s="0" t="n">
        <f aca="false">L13/SUM($L$12:$L$14)</f>
        <v>0.909090909090909</v>
      </c>
      <c r="M20" s="0" t="n">
        <f aca="false">M13/SUM($M$12:$M$14)</f>
        <v>0.75</v>
      </c>
      <c r="N20" s="0" t="n">
        <f aca="false">N13/SUM($N$12:$N$14)</f>
        <v>0.75</v>
      </c>
      <c r="P20" s="0" t="s">
        <v>66</v>
      </c>
      <c r="Q20" s="20" t="n">
        <f aca="false">Q10</f>
        <v>0.238487122662845</v>
      </c>
      <c r="R20" s="21" t="n">
        <f aca="false">R10*$M$20</f>
        <v>0.75</v>
      </c>
      <c r="S20" s="21" t="n">
        <f aca="false">S10*$M$20</f>
        <v>1.5</v>
      </c>
      <c r="T20" s="21" t="n">
        <f aca="false">T10*$M$20</f>
        <v>0.25</v>
      </c>
      <c r="U20" s="0" t="n">
        <v>0</v>
      </c>
      <c r="V20" s="0" t="n">
        <v>0</v>
      </c>
      <c r="X20" s="0" t="s">
        <v>66</v>
      </c>
      <c r="Y20" s="0" t="n">
        <v>0.0919734396584064</v>
      </c>
      <c r="Z20" s="0" t="n">
        <v>0.0890149967828716</v>
      </c>
      <c r="AA20" s="0" t="n">
        <v>0.0979951381244571</v>
      </c>
      <c r="AB20" s="0" t="n">
        <v>0.0677274388293541</v>
      </c>
      <c r="AC20" s="0" t="n">
        <v>0</v>
      </c>
      <c r="AD20" s="0" t="n">
        <v>0</v>
      </c>
      <c r="AF20" s="0" t="s">
        <v>66</v>
      </c>
      <c r="AG20" s="0" t="n">
        <f aca="false">Y20-Y12</f>
        <v>-0.0398041387414512</v>
      </c>
      <c r="AH20" s="0" t="n">
        <f aca="false">Z20-Z12</f>
        <v>-0.0371513588556248</v>
      </c>
      <c r="AI20" s="0" t="n">
        <f aca="false">AA20-AA12</f>
        <v>-0.0432255363623464</v>
      </c>
      <c r="AJ20" s="0" t="n">
        <f aca="false">AB20-AB12</f>
        <v>-0.029874490978611</v>
      </c>
      <c r="AK20" s="0" t="n">
        <f aca="false">AC20-AC12</f>
        <v>0</v>
      </c>
      <c r="AL20" s="0" t="n">
        <f aca="false">AD20-AD12</f>
        <v>0</v>
      </c>
    </row>
    <row r="21" customFormat="false" ht="13.8" hidden="false" customHeight="false" outlineLevel="0" collapsed="false">
      <c r="A21" s="0" t="s">
        <v>47</v>
      </c>
      <c r="B21" s="0" t="n">
        <f aca="false">(B20-COUNTA(A8:A10))/(COUNTA(A8:A10)-1)</f>
        <v>0.00914735364481656</v>
      </c>
      <c r="F21" s="14"/>
      <c r="G21" s="0" t="s">
        <v>68</v>
      </c>
      <c r="H21" s="23" t="n">
        <v>0.25</v>
      </c>
      <c r="K21" s="0" t="s">
        <v>9</v>
      </c>
      <c r="L21" s="0" t="n">
        <f aca="false">L14/SUM($L$12:$L$14)</f>
        <v>0.0909090909090909</v>
      </c>
      <c r="M21" s="0" t="n">
        <f aca="false">M14/SUM($M$12:$M$14)</f>
        <v>0.25</v>
      </c>
      <c r="N21" s="0" t="n">
        <f aca="false">N14/SUM($N$12:$N$14)</f>
        <v>0.25</v>
      </c>
      <c r="P21" s="0" t="s">
        <v>71</v>
      </c>
      <c r="Q21" s="20" t="n">
        <f aca="false">Q11</f>
        <v>0.136499802988861</v>
      </c>
      <c r="R21" s="21" t="n">
        <f aca="false">R11*$M$20</f>
        <v>0.375</v>
      </c>
      <c r="S21" s="21" t="n">
        <f aca="false">S11*$M$20</f>
        <v>0.75</v>
      </c>
      <c r="T21" s="21" t="n">
        <f aca="false">T11*$M$20</f>
        <v>0.1875</v>
      </c>
      <c r="U21" s="0" t="n">
        <v>0</v>
      </c>
      <c r="V21" s="0" t="n">
        <v>0</v>
      </c>
      <c r="X21" s="0" t="s">
        <v>71</v>
      </c>
      <c r="Y21" s="0" t="n">
        <v>0.057822051320931</v>
      </c>
      <c r="Z21" s="0" t="n">
        <v>0.0559840078813783</v>
      </c>
      <c r="AA21" s="0" t="n">
        <v>0.0616560214319192</v>
      </c>
      <c r="AB21" s="0" t="n">
        <v>0.0425286304158641</v>
      </c>
      <c r="AC21" s="0" t="n">
        <v>0</v>
      </c>
      <c r="AD21" s="0" t="n">
        <v>0</v>
      </c>
      <c r="AF21" s="0" t="s">
        <v>71</v>
      </c>
      <c r="AG21" s="0" t="n">
        <f aca="false">Y21-Y13</f>
        <v>-0.0248681646087907</v>
      </c>
      <c r="AH21" s="0" t="n">
        <f aca="false">Z21-Z13</f>
        <v>-0.0246944778557585</v>
      </c>
      <c r="AI21" s="0" t="n">
        <f aca="false">AA21-AA13</f>
        <v>-0.025083348069547</v>
      </c>
      <c r="AJ21" s="0" t="n">
        <f aca="false">AB21-AB13</f>
        <v>-0.0187593272040394</v>
      </c>
      <c r="AK21" s="0" t="n">
        <f aca="false">AC21-AC13</f>
        <v>0</v>
      </c>
      <c r="AL21" s="0" t="n">
        <f aca="false">AD21-AD13</f>
        <v>0</v>
      </c>
    </row>
    <row r="22" customFormat="false" ht="13.8" hidden="false" customHeight="false" outlineLevel="0" collapsed="false">
      <c r="A22" s="0" t="s">
        <v>48</v>
      </c>
      <c r="B22" s="0" t="n">
        <v>0.58</v>
      </c>
      <c r="F22" s="14" t="s">
        <v>71</v>
      </c>
      <c r="G22" s="0" t="s">
        <v>67</v>
      </c>
      <c r="H22" s="23" t="n">
        <v>0.333333333333333</v>
      </c>
      <c r="P22" s="0" t="s">
        <v>72</v>
      </c>
      <c r="Q22" s="20" t="n">
        <f aca="false">Q12</f>
        <v>0.625013074348294</v>
      </c>
      <c r="R22" s="21" t="n">
        <f aca="false">R12*$M$20</f>
        <v>2.25</v>
      </c>
      <c r="S22" s="21" t="n">
        <f aca="false">S12*$M$20</f>
        <v>3</v>
      </c>
      <c r="T22" s="21" t="n">
        <f aca="false">T12*$M$20</f>
        <v>0.75</v>
      </c>
      <c r="U22" s="0" t="n">
        <v>0</v>
      </c>
      <c r="V22" s="0" t="n">
        <v>0</v>
      </c>
      <c r="X22" s="0" t="s">
        <v>72</v>
      </c>
      <c r="Y22" s="0" t="n">
        <v>0.255247764992789</v>
      </c>
      <c r="Z22" s="0" t="n">
        <v>0.246875368914331</v>
      </c>
      <c r="AA22" s="0" t="n">
        <v>0.272300571998005</v>
      </c>
      <c r="AB22" s="0" t="n">
        <v>0.187860327083087</v>
      </c>
      <c r="AC22" s="0" t="n">
        <v>0</v>
      </c>
      <c r="AD22" s="0" t="n">
        <v>0</v>
      </c>
      <c r="AF22" s="0" t="s">
        <v>72</v>
      </c>
      <c r="AG22" s="0" t="n">
        <f aca="false">Y22-Y14</f>
        <v>-0.111647511250771</v>
      </c>
      <c r="AH22" s="0" t="n">
        <f aca="false">Z22-Z14</f>
        <v>-0.108896425273886</v>
      </c>
      <c r="AI22" s="0" t="n">
        <f aca="false">AA22-AA14</f>
        <v>-0.120111451462406</v>
      </c>
      <c r="AJ22" s="0" t="n">
        <f aca="false">AB22-AB14</f>
        <v>-0.0807519139537122</v>
      </c>
      <c r="AK22" s="0" t="n">
        <f aca="false">AC22-AC14</f>
        <v>0</v>
      </c>
      <c r="AL22" s="0" t="n">
        <f aca="false">AD22-AD14</f>
        <v>0</v>
      </c>
    </row>
    <row r="23" customFormat="false" ht="13.8" hidden="false" customHeight="false" outlineLevel="0" collapsed="false">
      <c r="A23" s="0" t="s">
        <v>50</v>
      </c>
      <c r="B23" s="0" t="n">
        <f aca="false">B21/B22</f>
        <v>0.0157712993876148</v>
      </c>
      <c r="F23" s="14"/>
      <c r="G23" s="0" t="s">
        <v>68</v>
      </c>
      <c r="H23" s="23" t="n">
        <v>0.666666666666667</v>
      </c>
      <c r="P23" s="0" t="s">
        <v>67</v>
      </c>
      <c r="Q23" s="22" t="n">
        <f aca="false">Q13</f>
        <v>0.1</v>
      </c>
      <c r="R23" s="23" t="n">
        <f aca="false">R13*$M$20</f>
        <v>0.5625</v>
      </c>
      <c r="S23" s="23" t="n">
        <f aca="false">S13*$M$20</f>
        <v>0.25</v>
      </c>
      <c r="T23" s="23" t="n">
        <f aca="false">T13*$M$20</f>
        <v>0.5</v>
      </c>
      <c r="U23" s="15" t="n">
        <f aca="false">U13*$N$21</f>
        <v>0.25</v>
      </c>
      <c r="V23" s="15" t="n">
        <f aca="false">V13*$N$21</f>
        <v>0.125</v>
      </c>
      <c r="X23" s="0" t="s">
        <v>67</v>
      </c>
      <c r="Y23" s="0" t="n">
        <v>0.255643390521646</v>
      </c>
      <c r="Z23" s="0" t="n">
        <v>0.258172637345584</v>
      </c>
      <c r="AA23" s="0" t="n">
        <v>0.250681768239939</v>
      </c>
      <c r="AB23" s="0" t="n">
        <v>0.276014930820159</v>
      </c>
      <c r="AC23" s="0" t="n">
        <v>0.333333333333333</v>
      </c>
      <c r="AD23" s="0" t="n">
        <v>0.333333333333333</v>
      </c>
      <c r="AF23" s="0" t="s">
        <v>67</v>
      </c>
      <c r="AG23" s="0" t="n">
        <f aca="false">Y23-Y15</f>
        <v>0.0338360352415738</v>
      </c>
      <c r="AH23" s="0" t="n">
        <f aca="false">Z23-Z15</f>
        <v>0.0282228461787837</v>
      </c>
      <c r="AI23" s="0" t="n">
        <f aca="false">AA23-AA15</f>
        <v>0.0406836010845137</v>
      </c>
      <c r="AJ23" s="0" t="n">
        <f aca="false">AB23-AB15</f>
        <v>0.025459165045871</v>
      </c>
      <c r="AK23" s="0" t="n">
        <f aca="false">AC23-AC15</f>
        <v>0</v>
      </c>
      <c r="AL23" s="0" t="n">
        <f aca="false">AD23-AD15</f>
        <v>0</v>
      </c>
    </row>
    <row r="24" customFormat="false" ht="13.8" hidden="false" customHeight="false" outlineLevel="0" collapsed="false">
      <c r="F24" s="14" t="s">
        <v>72</v>
      </c>
      <c r="G24" s="0" t="s">
        <v>67</v>
      </c>
      <c r="H24" s="23" t="n">
        <v>0.666666666666667</v>
      </c>
      <c r="P24" s="0" t="s">
        <v>68</v>
      </c>
      <c r="Q24" s="22" t="n">
        <f aca="false">Q14</f>
        <v>0.1</v>
      </c>
      <c r="R24" s="23" t="n">
        <f aca="false">R14*$M$20</f>
        <v>0.1875</v>
      </c>
      <c r="S24" s="23" t="n">
        <f aca="false">S14*$M$20</f>
        <v>0.5</v>
      </c>
      <c r="T24" s="23" t="n">
        <f aca="false">T14*$M$20</f>
        <v>0.25</v>
      </c>
      <c r="U24" s="15" t="n">
        <f aca="false">U14*$N$21</f>
        <v>0.5</v>
      </c>
      <c r="V24" s="15" t="n">
        <f aca="false">V14*$N$21</f>
        <v>0.25</v>
      </c>
      <c r="X24" s="0" t="s">
        <v>68</v>
      </c>
      <c r="Y24" s="0" t="n">
        <v>0.339313353506228</v>
      </c>
      <c r="Z24" s="0" t="n">
        <v>0.349952989075836</v>
      </c>
      <c r="AA24" s="0" t="n">
        <v>0.31736650020568</v>
      </c>
      <c r="AB24" s="0" t="n">
        <v>0.425868672851536</v>
      </c>
      <c r="AC24" s="0" t="n">
        <v>0.666666666666667</v>
      </c>
      <c r="AD24" s="0" t="n">
        <v>0.666666666666667</v>
      </c>
      <c r="AF24" s="0" t="s">
        <v>68</v>
      </c>
      <c r="AG24" s="0" t="n">
        <f aca="false">Y24-Y16</f>
        <v>0.142483779359439</v>
      </c>
      <c r="AH24" s="0" t="n">
        <f aca="false">Z24-Z16</f>
        <v>0.142519415806485</v>
      </c>
      <c r="AI24" s="0" t="n">
        <f aca="false">AA24-AA16</f>
        <v>0.147736734809785</v>
      </c>
      <c r="AJ24" s="0" t="n">
        <f aca="false">AB24-AB16</f>
        <v>0.103926567090492</v>
      </c>
      <c r="AK24" s="0" t="n">
        <f aca="false">AC24-AC16</f>
        <v>0</v>
      </c>
      <c r="AL24" s="0" t="n">
        <f aca="false">AD24-AD16</f>
        <v>0</v>
      </c>
    </row>
    <row r="25" customFormat="false" ht="13.8" hidden="false" customHeight="false" outlineLevel="0" collapsed="false">
      <c r="F25" s="14"/>
      <c r="G25" s="0" t="s">
        <v>68</v>
      </c>
      <c r="H25" s="23" t="n">
        <v>0.333333333333333</v>
      </c>
    </row>
    <row r="26" customFormat="false" ht="13.8" hidden="false" customHeight="false" outlineLevel="0" collapsed="false">
      <c r="P26" s="0" t="s">
        <v>91</v>
      </c>
      <c r="X26" s="0" t="s">
        <v>92</v>
      </c>
      <c r="Y26" s="0" t="s">
        <v>65</v>
      </c>
      <c r="Z26" s="0" t="s">
        <v>66</v>
      </c>
      <c r="AA26" s="0" t="s">
        <v>71</v>
      </c>
      <c r="AB26" s="0" t="s">
        <v>72</v>
      </c>
      <c r="AC26" s="0" t="s">
        <v>67</v>
      </c>
      <c r="AD26" s="0" t="s">
        <v>68</v>
      </c>
      <c r="AF26" s="0" t="s">
        <v>93</v>
      </c>
      <c r="AG26" s="0" t="s">
        <v>65</v>
      </c>
      <c r="AH26" s="0" t="s">
        <v>66</v>
      </c>
      <c r="AI26" s="0" t="s">
        <v>71</v>
      </c>
      <c r="AJ26" s="0" t="s">
        <v>72</v>
      </c>
      <c r="AK26" s="0" t="s">
        <v>67</v>
      </c>
      <c r="AL26" s="0" t="s">
        <v>68</v>
      </c>
    </row>
    <row r="27" customFormat="false" ht="13.8" hidden="false" customHeight="false" outlineLevel="0" collapsed="false">
      <c r="Q27" s="0" t="s">
        <v>65</v>
      </c>
      <c r="R27" s="0" t="s">
        <v>66</v>
      </c>
      <c r="S27" s="0" t="s">
        <v>71</v>
      </c>
      <c r="T27" s="0" t="s">
        <v>72</v>
      </c>
      <c r="U27" s="0" t="s">
        <v>67</v>
      </c>
      <c r="V27" s="0" t="s">
        <v>68</v>
      </c>
      <c r="X27" s="0" t="s">
        <v>65</v>
      </c>
      <c r="Y27" s="0" t="n">
        <f aca="false" t="array" ref="Y27:AD32">MMULT($Y$3:$AD$8,Y19:AD24)</f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F27" s="0" t="s">
        <v>65</v>
      </c>
      <c r="AG27" s="0" t="n">
        <f aca="false">Y27-Y19</f>
        <v>0</v>
      </c>
      <c r="AH27" s="0" t="n">
        <f aca="false">Z27-Z19</f>
        <v>0</v>
      </c>
      <c r="AI27" s="0" t="n">
        <f aca="false">AA27-AA19</f>
        <v>0</v>
      </c>
      <c r="AJ27" s="0" t="n">
        <f aca="false">AB27-AB19</f>
        <v>0</v>
      </c>
      <c r="AK27" s="0" t="n">
        <f aca="false">AC27-AC19</f>
        <v>0</v>
      </c>
      <c r="AL27" s="0" t="n">
        <f aca="false">AD27-AD19</f>
        <v>0</v>
      </c>
    </row>
    <row r="28" customFormat="false" ht="13.8" hidden="false" customHeight="false" outlineLevel="0" collapsed="false">
      <c r="P28" s="0" t="s">
        <v>65</v>
      </c>
      <c r="Q28" s="0" t="n">
        <f aca="false">Q19/SUM($Q$19:$Q$24)</f>
        <v>0</v>
      </c>
      <c r="R28" s="0" t="n">
        <f aca="false">R19/SUM($R$19:$R$24)</f>
        <v>0</v>
      </c>
      <c r="S28" s="0" t="n">
        <f aca="false">S19/SUM($S$19:$S$24)</f>
        <v>0</v>
      </c>
      <c r="T28" s="0" t="n">
        <f aca="false">T19/SUM($T$19:$T$24)</f>
        <v>0</v>
      </c>
      <c r="U28" s="0" t="n">
        <f aca="false">U19/SUM($U$19:$U$24)</f>
        <v>0</v>
      </c>
      <c r="V28" s="0" t="n">
        <f aca="false">V19/SUM($V$19:$V$24)</f>
        <v>0</v>
      </c>
      <c r="X28" s="0" t="s">
        <v>66</v>
      </c>
      <c r="Y28" s="0" t="n">
        <v>0.0641131518874289</v>
      </c>
      <c r="Z28" s="0" t="n">
        <v>0.0620354331514841</v>
      </c>
      <c r="AA28" s="0" t="n">
        <v>0.0683668608759521</v>
      </c>
      <c r="AB28" s="0" t="n">
        <v>0.0471862795953906</v>
      </c>
      <c r="AC28" s="0" t="n">
        <v>0</v>
      </c>
      <c r="AD28" s="0" t="n">
        <v>0</v>
      </c>
      <c r="AF28" s="0" t="s">
        <v>66</v>
      </c>
      <c r="AG28" s="0" t="n">
        <f aca="false">Y28-Y20</f>
        <v>-0.0278602877709775</v>
      </c>
      <c r="AH28" s="0" t="n">
        <f aca="false">Z28-Z20</f>
        <v>-0.0269795636313875</v>
      </c>
      <c r="AI28" s="0" t="n">
        <f aca="false">AA28-AA20</f>
        <v>-0.029628277248505</v>
      </c>
      <c r="AJ28" s="0" t="n">
        <f aca="false">AB28-AB20</f>
        <v>-0.0205411592339636</v>
      </c>
      <c r="AK28" s="0" t="n">
        <f aca="false">AC28-AC20</f>
        <v>0</v>
      </c>
      <c r="AL28" s="0" t="n">
        <f aca="false">AD28-AD20</f>
        <v>0</v>
      </c>
    </row>
    <row r="29" customFormat="false" ht="13.8" hidden="false" customHeight="false" outlineLevel="0" collapsed="false">
      <c r="P29" s="0" t="s">
        <v>66</v>
      </c>
      <c r="Q29" s="26" t="n">
        <f aca="false">Q20/SUM($Q$19:$Q$24)</f>
        <v>0.198739268885704</v>
      </c>
      <c r="R29" s="27" t="n">
        <f aca="false">R20/SUM($R$19:$R$24)</f>
        <v>0.181818181818182</v>
      </c>
      <c r="S29" s="27" t="n">
        <f aca="false">S20/SUM($S$19:$S$24)</f>
        <v>0.25</v>
      </c>
      <c r="T29" s="27" t="n">
        <f aca="false">T20/SUM($T$19:$T$24)</f>
        <v>0.129032258064516</v>
      </c>
      <c r="U29" s="28" t="n">
        <f aca="false">U20/SUM($U$19:$U$24)</f>
        <v>0</v>
      </c>
      <c r="V29" s="28" t="n">
        <f aca="false">V20/SUM($V$19:$V$24)</f>
        <v>0</v>
      </c>
      <c r="X29" s="0" t="s">
        <v>71</v>
      </c>
      <c r="Y29" s="0" t="n">
        <v>0.0402903748144496</v>
      </c>
      <c r="Z29" s="0" t="n">
        <v>0.0389814381536237</v>
      </c>
      <c r="AA29" s="0" t="n">
        <v>0.0429673198572665</v>
      </c>
      <c r="AB29" s="0" t="n">
        <v>0.0296531503487626</v>
      </c>
      <c r="AC29" s="0" t="n">
        <v>0</v>
      </c>
      <c r="AD29" s="0" t="n">
        <v>0</v>
      </c>
      <c r="AF29" s="0" t="s">
        <v>71</v>
      </c>
      <c r="AG29" s="0" t="n">
        <f aca="false">Y29-Y21</f>
        <v>-0.0175316765064814</v>
      </c>
      <c r="AH29" s="0" t="n">
        <f aca="false">Z29-Z21</f>
        <v>-0.0170025697277546</v>
      </c>
      <c r="AI29" s="0" t="n">
        <f aca="false">AA29-AA21</f>
        <v>-0.0186887015746527</v>
      </c>
      <c r="AJ29" s="0" t="n">
        <f aca="false">AB29-AB21</f>
        <v>-0.0128754800671015</v>
      </c>
      <c r="AK29" s="0" t="n">
        <f aca="false">AC29-AC21</f>
        <v>0</v>
      </c>
      <c r="AL29" s="0" t="n">
        <f aca="false">AD29-AD21</f>
        <v>0</v>
      </c>
    </row>
    <row r="30" customFormat="false" ht="13.8" hidden="false" customHeight="false" outlineLevel="0" collapsed="false">
      <c r="P30" s="0" t="s">
        <v>71</v>
      </c>
      <c r="Q30" s="26" t="n">
        <f aca="false">Q21/SUM($Q$19:$Q$24)</f>
        <v>0.113749835824051</v>
      </c>
      <c r="R30" s="27" t="n">
        <f aca="false">R21/SUM($R$19:$R$24)</f>
        <v>0.0909090909090909</v>
      </c>
      <c r="S30" s="27" t="n">
        <f aca="false">S21/SUM($S$19:$S$24)</f>
        <v>0.125</v>
      </c>
      <c r="T30" s="27" t="n">
        <f aca="false">T21/SUM($T$19:$T$24)</f>
        <v>0.0967741935483871</v>
      </c>
      <c r="U30" s="28" t="n">
        <f aca="false">U21/SUM($U$19:$U$24)</f>
        <v>0</v>
      </c>
      <c r="V30" s="28" t="n">
        <f aca="false">V21/SUM($V$19:$V$24)</f>
        <v>0</v>
      </c>
      <c r="X30" s="0" t="s">
        <v>72</v>
      </c>
      <c r="Y30" s="0" t="n">
        <v>0.177883942832054</v>
      </c>
      <c r="Z30" s="0" t="n">
        <v>0.172110297484108</v>
      </c>
      <c r="AA30" s="0" t="n">
        <v>0.189686577269877</v>
      </c>
      <c r="AB30" s="0" t="n">
        <v>0.130926681182206</v>
      </c>
      <c r="AC30" s="0" t="n">
        <v>0</v>
      </c>
      <c r="AD30" s="0" t="n">
        <v>0</v>
      </c>
      <c r="AF30" s="0" t="s">
        <v>72</v>
      </c>
      <c r="AG30" s="0" t="n">
        <f aca="false">Y30-Y22</f>
        <v>-0.0773638221607347</v>
      </c>
      <c r="AH30" s="0" t="n">
        <f aca="false">Z30-Z22</f>
        <v>-0.0747650714302228</v>
      </c>
      <c r="AI30" s="0" t="n">
        <f aca="false">AA30-AA22</f>
        <v>-0.0826139947281283</v>
      </c>
      <c r="AJ30" s="0" t="n">
        <f aca="false">AB30-AB22</f>
        <v>-0.0569336459008809</v>
      </c>
      <c r="AK30" s="0" t="n">
        <f aca="false">AC30-AC22</f>
        <v>0</v>
      </c>
      <c r="AL30" s="0" t="n">
        <f aca="false">AD30-AD22</f>
        <v>0</v>
      </c>
    </row>
    <row r="31" customFormat="false" ht="13.8" hidden="false" customHeight="false" outlineLevel="0" collapsed="false">
      <c r="P31" s="0" t="s">
        <v>72</v>
      </c>
      <c r="Q31" s="26" t="n">
        <f aca="false">Q22/SUM($Q$19:$Q$24)</f>
        <v>0.520844228623578</v>
      </c>
      <c r="R31" s="27" t="n">
        <f aca="false">R22/SUM($R$19:$R$24)</f>
        <v>0.545454545454545</v>
      </c>
      <c r="S31" s="27" t="n">
        <f aca="false">S22/SUM($S$19:$S$24)</f>
        <v>0.5</v>
      </c>
      <c r="T31" s="27" t="n">
        <f aca="false">T22/SUM($T$19:$T$24)</f>
        <v>0.387096774193548</v>
      </c>
      <c r="U31" s="28" t="n">
        <f aca="false">U22/SUM($U$19:$U$24)</f>
        <v>0</v>
      </c>
      <c r="V31" s="28" t="n">
        <f aca="false">V22/SUM($V$19:$V$24)</f>
        <v>0</v>
      </c>
      <c r="X31" s="0" t="s">
        <v>67</v>
      </c>
      <c r="Y31" s="0" t="n">
        <v>0.279140390460903</v>
      </c>
      <c r="Z31" s="0" t="n">
        <v>0.280889390410793</v>
      </c>
      <c r="AA31" s="0" t="n">
        <v>0.275552512443135</v>
      </c>
      <c r="AB31" s="0" t="n">
        <v>0.293448871740131</v>
      </c>
      <c r="AC31" s="0" t="n">
        <v>0.333333333333333</v>
      </c>
      <c r="AD31" s="0" t="n">
        <v>0.333333333333333</v>
      </c>
      <c r="AF31" s="0" t="s">
        <v>67</v>
      </c>
      <c r="AG31" s="0" t="n">
        <f aca="false">Y31-Y23</f>
        <v>0.0234969999392568</v>
      </c>
      <c r="AH31" s="0" t="n">
        <f aca="false">Z31-Z23</f>
        <v>0.0227167530652097</v>
      </c>
      <c r="AI31" s="0" t="n">
        <f aca="false">AA31-AA23</f>
        <v>0.0248707442031956</v>
      </c>
      <c r="AJ31" s="0" t="n">
        <f aca="false">AB31-AB23</f>
        <v>0.0174339409199719</v>
      </c>
      <c r="AK31" s="0" t="n">
        <f aca="false">AC31-AC23</f>
        <v>0</v>
      </c>
      <c r="AL31" s="0" t="n">
        <f aca="false">AD31-AD23</f>
        <v>0</v>
      </c>
    </row>
    <row r="32" customFormat="false" ht="13.8" hidden="false" customHeight="false" outlineLevel="0" collapsed="false">
      <c r="P32" s="0" t="s">
        <v>67</v>
      </c>
      <c r="Q32" s="29" t="n">
        <f aca="false">Q23/SUM($Q$19:$Q$24)</f>
        <v>0.0833333333333333</v>
      </c>
      <c r="R32" s="30" t="n">
        <f aca="false">R23/SUM($R$19:$R$24)</f>
        <v>0.136363636363636</v>
      </c>
      <c r="S32" s="30" t="n">
        <f aca="false">S23/SUM($S$19:$S$24)</f>
        <v>0.0416666666666667</v>
      </c>
      <c r="T32" s="30" t="n">
        <f aca="false">T23/SUM($T$19:$T$24)</f>
        <v>0.258064516129032</v>
      </c>
      <c r="U32" s="31" t="n">
        <f aca="false">U23/SUM($U$19:$U$24)</f>
        <v>0.333333333333333</v>
      </c>
      <c r="V32" s="31" t="n">
        <f aca="false">V23/SUM($V$19:$V$24)</f>
        <v>0.333333333333333</v>
      </c>
      <c r="X32" s="0" t="s">
        <v>68</v>
      </c>
      <c r="Y32" s="0" t="n">
        <v>0.438572140005164</v>
      </c>
      <c r="Z32" s="0" t="n">
        <v>0.445983440799991</v>
      </c>
      <c r="AA32" s="0" t="n">
        <v>0.42342672955377</v>
      </c>
      <c r="AB32" s="0" t="n">
        <v>0.49878501713351</v>
      </c>
      <c r="AC32" s="0" t="n">
        <v>0.666666666666667</v>
      </c>
      <c r="AD32" s="0" t="n">
        <v>0.666666666666667</v>
      </c>
      <c r="AF32" s="0" t="s">
        <v>68</v>
      </c>
      <c r="AG32" s="0" t="n">
        <f aca="false">Y32-Y24</f>
        <v>0.0992587864989367</v>
      </c>
      <c r="AH32" s="0" t="n">
        <f aca="false">Z32-Z24</f>
        <v>0.0960304517241551</v>
      </c>
      <c r="AI32" s="0" t="n">
        <f aca="false">AA32-AA24</f>
        <v>0.10606022934809</v>
      </c>
      <c r="AJ32" s="0" t="n">
        <f aca="false">AB32-AB24</f>
        <v>0.0729163442819741</v>
      </c>
      <c r="AK32" s="0" t="n">
        <f aca="false">AC32-AC24</f>
        <v>0</v>
      </c>
      <c r="AL32" s="0" t="n">
        <f aca="false">AD32-AD24</f>
        <v>0</v>
      </c>
    </row>
    <row r="33" customFormat="false" ht="13.8" hidden="false" customHeight="false" outlineLevel="0" collapsed="false">
      <c r="P33" s="0" t="s">
        <v>68</v>
      </c>
      <c r="Q33" s="29" t="n">
        <f aca="false">Q24/SUM($Q$19:$Q$24)</f>
        <v>0.0833333333333333</v>
      </c>
      <c r="R33" s="30" t="n">
        <f aca="false">R24/SUM($R$19:$R$24)</f>
        <v>0.0454545454545455</v>
      </c>
      <c r="S33" s="30" t="n">
        <f aca="false">S24/SUM($S$19:$S$24)</f>
        <v>0.0833333333333333</v>
      </c>
      <c r="T33" s="30" t="n">
        <f aca="false">T24/SUM($T$19:$T$24)</f>
        <v>0.129032258064516</v>
      </c>
      <c r="U33" s="31" t="n">
        <f aca="false">U24/SUM($U$19:$U$24)</f>
        <v>0.666666666666667</v>
      </c>
      <c r="V33" s="31" t="n">
        <f aca="false">V24/SUM($V$19:$V$24)</f>
        <v>0.666666666666667</v>
      </c>
    </row>
    <row r="34" customFormat="false" ht="13.8" hidden="false" customHeight="false" outlineLevel="0" collapsed="false">
      <c r="X34" s="0" t="s">
        <v>94</v>
      </c>
    </row>
    <row r="35" customFormat="false" ht="13.8" hidden="false" customHeight="false" outlineLevel="0" collapsed="false"/>
    <row r="36" customFormat="false" ht="13.8" hidden="false" customHeight="false" outlineLevel="0" collapsed="false">
      <c r="X36" s="0" t="s">
        <v>95</v>
      </c>
      <c r="Y36" s="0" t="s">
        <v>65</v>
      </c>
      <c r="Z36" s="0" t="s">
        <v>66</v>
      </c>
      <c r="AA36" s="0" t="s">
        <v>71</v>
      </c>
      <c r="AB36" s="0" t="s">
        <v>72</v>
      </c>
      <c r="AC36" s="0" t="s">
        <v>67</v>
      </c>
      <c r="AD36" s="0" t="s">
        <v>68</v>
      </c>
    </row>
    <row r="37" customFormat="false" ht="13.8" hidden="false" customHeight="false" outlineLevel="0" collapsed="false">
      <c r="X37" s="0" t="s">
        <v>65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</row>
    <row r="38" customFormat="false" ht="13.8" hidden="false" customHeight="false" outlineLevel="0" collapsed="false">
      <c r="X38" s="0" t="s">
        <v>66</v>
      </c>
      <c r="Y38" s="0" t="n">
        <v>1.58616352903636E-005</v>
      </c>
      <c r="Z38" s="0" t="n">
        <v>1.53469308748334E-005</v>
      </c>
      <c r="AA38" s="0" t="n">
        <v>1.69143073358661E-005</v>
      </c>
      <c r="AB38" s="0" t="n">
        <v>1.16742608123794E-005</v>
      </c>
      <c r="AC38" s="0" t="n">
        <v>0</v>
      </c>
      <c r="AD38" s="0" t="n">
        <v>0</v>
      </c>
    </row>
    <row r="39" customFormat="false" ht="13.8" hidden="false" customHeight="false" outlineLevel="0" collapsed="false">
      <c r="X39" s="0" t="s">
        <v>71</v>
      </c>
      <c r="Y39" s="0" t="n">
        <v>9.96781916728245E-006</v>
      </c>
      <c r="Z39" s="0" t="n">
        <v>9.64436698567012E-006</v>
      </c>
      <c r="AA39" s="0" t="n">
        <v>1.0629342673525E-005</v>
      </c>
      <c r="AB39" s="0" t="n">
        <v>7.33637601415448E-006</v>
      </c>
      <c r="AC39" s="0" t="n">
        <v>0</v>
      </c>
      <c r="AD39" s="0" t="n">
        <v>0</v>
      </c>
    </row>
    <row r="40" customFormat="false" ht="13.8" hidden="false" customHeight="false" outlineLevel="0" collapsed="false">
      <c r="X40" s="0" t="s">
        <v>72</v>
      </c>
      <c r="Y40" s="0" t="n">
        <v>4.40093080289536E-005</v>
      </c>
      <c r="Z40" s="0" t="n">
        <v>4.25812216587737E-005</v>
      </c>
      <c r="AA40" s="0" t="n">
        <v>4.69300263190868E-005</v>
      </c>
      <c r="AB40" s="0" t="n">
        <v>3.23911205053668E-005</v>
      </c>
      <c r="AC40" s="0" t="n">
        <v>0</v>
      </c>
      <c r="AD40" s="0" t="n">
        <v>0</v>
      </c>
    </row>
    <row r="41" customFormat="false" ht="13.8" hidden="false" customHeight="false" outlineLevel="0" collapsed="false">
      <c r="X41" s="0" t="s">
        <v>67</v>
      </c>
      <c r="Y41" s="32" t="n">
        <v>0.333319925931659</v>
      </c>
      <c r="Z41" s="0" t="n">
        <v>0.333320360997068</v>
      </c>
      <c r="AA41" s="0" t="n">
        <v>0.33331903613709</v>
      </c>
      <c r="AB41" s="0" t="n">
        <v>0.333323465403508</v>
      </c>
      <c r="AC41" s="0" t="n">
        <v>0.333333333333333</v>
      </c>
      <c r="AD41" s="0" t="n">
        <v>0.333333333333333</v>
      </c>
    </row>
    <row r="42" customFormat="false" ht="13.8" hidden="false" customHeight="false" outlineLevel="0" collapsed="false">
      <c r="X42" s="0" t="s">
        <v>68</v>
      </c>
      <c r="Y42" s="32" t="n">
        <v>0.666610235305853</v>
      </c>
      <c r="Z42" s="0" t="n">
        <v>0.666612066483412</v>
      </c>
      <c r="AA42" s="0" t="n">
        <v>0.666606490186581</v>
      </c>
      <c r="AB42" s="0" t="n">
        <v>0.666625132839159</v>
      </c>
      <c r="AC42" s="0" t="n">
        <v>0.666666666666667</v>
      </c>
      <c r="AD42" s="0" t="n">
        <v>0.666666666666667</v>
      </c>
    </row>
    <row r="43" customFormat="false" ht="13.8" hidden="false" customHeight="false" outlineLevel="0" collapsed="false"/>
    <row r="44" customFormat="false" ht="13.8" hidden="false" customHeight="false" outlineLevel="0" collapsed="false">
      <c r="X44" s="14" t="s">
        <v>96</v>
      </c>
      <c r="Y44" s="14"/>
      <c r="Z44" s="14"/>
      <c r="AA44" s="14"/>
    </row>
    <row r="45" customFormat="false" ht="13.8" hidden="false" customHeight="false" outlineLevel="0" collapsed="false">
      <c r="X45" s="0" t="s">
        <v>97</v>
      </c>
    </row>
    <row r="46" customFormat="false" ht="13.8" hidden="false" customHeight="false" outlineLevel="0" collapsed="false">
      <c r="Y46" s="0" t="s">
        <v>98</v>
      </c>
      <c r="Z46" s="0" t="s">
        <v>22</v>
      </c>
    </row>
    <row r="47" customFormat="false" ht="13.8" hidden="false" customHeight="false" outlineLevel="0" collapsed="false">
      <c r="X47" s="0" t="s">
        <v>67</v>
      </c>
      <c r="Y47" s="32" t="n">
        <f aca="false">Y41</f>
        <v>0.333319925931659</v>
      </c>
      <c r="Z47" s="0" t="n">
        <f aca="false">_xlfn.RANK.EQ(Y47,$Y$47:$Y$48)</f>
        <v>2</v>
      </c>
    </row>
    <row r="48" customFormat="false" ht="13.8" hidden="false" customHeight="false" outlineLevel="0" collapsed="false">
      <c r="X48" s="0" t="s">
        <v>68</v>
      </c>
      <c r="Y48" s="32" t="n">
        <f aca="false">Y42</f>
        <v>0.666610235305853</v>
      </c>
      <c r="Z48" s="0" t="n">
        <f aca="false">_xlfn.RANK.EQ(Y48,$Y$47:$Y$48)</f>
        <v>1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6.15" hidden="false" customHeight="tru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</sheetData>
  <mergeCells count="17">
    <mergeCell ref="A1:D1"/>
    <mergeCell ref="F1:I1"/>
    <mergeCell ref="K1:N1"/>
    <mergeCell ref="P1:S1"/>
    <mergeCell ref="X1:AA1"/>
    <mergeCell ref="A6:D6"/>
    <mergeCell ref="K6:N6"/>
    <mergeCell ref="K10:N10"/>
    <mergeCell ref="A12:D12"/>
    <mergeCell ref="P16:S16"/>
    <mergeCell ref="F17:I17"/>
    <mergeCell ref="K17:N17"/>
    <mergeCell ref="A19:D19"/>
    <mergeCell ref="F20:F21"/>
    <mergeCell ref="F22:F23"/>
    <mergeCell ref="F24:F25"/>
    <mergeCell ref="X44:AA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c09fe6-574b-4072-815b-3d29b5b54d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522DBBF92214ABCD260F9D47A50AB" ma:contentTypeVersion="15" ma:contentTypeDescription="Create a new document." ma:contentTypeScope="" ma:versionID="2996ae6ec786b99ee402441c9f5d908b">
  <xsd:schema xmlns:xsd="http://www.w3.org/2001/XMLSchema" xmlns:xs="http://www.w3.org/2001/XMLSchema" xmlns:p="http://schemas.microsoft.com/office/2006/metadata/properties" xmlns:ns3="1dc09fe6-574b-4072-815b-3d29b5b54d50" xmlns:ns4="c368b182-e908-44be-96a2-39b20d3b2625" targetNamespace="http://schemas.microsoft.com/office/2006/metadata/properties" ma:root="true" ma:fieldsID="6d2ea8a8c5bf02134f0d4ed0071381df" ns3:_="" ns4:_="">
    <xsd:import namespace="1dc09fe6-574b-4072-815b-3d29b5b54d50"/>
    <xsd:import namespace="c368b182-e908-44be-96a2-39b20d3b26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09fe6-574b-4072-815b-3d29b5b54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8b182-e908-44be-96a2-39b20d3b262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62FAAC-D774-42E8-8914-555EAEB94292}">
  <ds:schemaRefs>
    <ds:schemaRef ds:uri="http://schemas.openxmlformats.org/package/2006/metadata/core-properties"/>
    <ds:schemaRef ds:uri="1dc09fe6-574b-4072-815b-3d29b5b54d50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c368b182-e908-44be-96a2-39b20d3b262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E8BC246-FE1B-40A8-A346-57260B236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c09fe6-574b-4072-815b-3d29b5b54d50"/>
    <ds:schemaRef ds:uri="c368b182-e908-44be-96a2-39b20d3b26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CA92D7-DC12-4794-952B-4BD66D8616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LibreOffice/25.8.0.4$Linux_X86_64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2025-08-26T05:16:31Z</dcterms:created>
  <dc:creator>Hector Louis O. Banda</dc:creator>
  <dc:description/>
  <dc:language>en-US</dc:language>
  <cp:lastModifiedBy/>
  <dcterms:modified xsi:type="dcterms:W3CDTF">2025-09-10T11:44:40Z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0x010100D7C522DBBF92214ABCD260F9D47A50AB</vt:lpwstr>
  </property>
</Properties>
</file>