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33294fc3c451184/Documents/Data Analytics Boot Camp/Analysis Projects/Crowd Funding Analysis/Resources/"/>
    </mc:Choice>
  </mc:AlternateContent>
  <xr:revisionPtr revIDLastSave="890" documentId="8_{DD5241D3-6BC1-4A94-B043-895F3A48C581}" xr6:coauthVersionLast="47" xr6:coauthVersionMax="47" xr10:uidLastSave="{14FD4B79-4DD5-43CE-A806-6BD762B4DF06}"/>
  <bookViews>
    <workbookView xWindow="-98" yWindow="-98" windowWidth="21795" windowHeight="12975" activeTab="3" xr2:uid="{00000000-000D-0000-FFFF-FFFF00000000}"/>
  </bookViews>
  <sheets>
    <sheet name="Years" sheetId="11" r:id="rId1"/>
    <sheet name="Theater Outcomes by Launch Date" sheetId="12" r:id="rId2"/>
    <sheet name="Outcomes Based on Goals" sheetId="13" r:id="rId3"/>
    <sheet name="Kickstarter" sheetId="1" r:id="rId4"/>
    <sheet name="Edinburgh Research " sheetId="6" r:id="rId5"/>
    <sheet name="Outcomes Based on Launch Date" sheetId="5" r:id="rId6"/>
    <sheet name="Subcategory Statistics" sheetId="4" r:id="rId7"/>
    <sheet name="Category Statistics" sheetId="3" r:id="rId8"/>
  </sheets>
  <definedNames>
    <definedName name="_xlnm._FilterDatabase" localSheetId="3" hidden="1">Kickstarter!$A$1:$T$4115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4" i="13"/>
  <c r="F5" i="13"/>
  <c r="F6" i="13"/>
  <c r="F7" i="13"/>
  <c r="F8" i="13"/>
  <c r="F9" i="13"/>
  <c r="F10" i="13"/>
  <c r="F11" i="13"/>
  <c r="F12" i="13"/>
  <c r="F13" i="13"/>
  <c r="F3" i="13"/>
  <c r="F2" i="13"/>
  <c r="D13" i="13"/>
  <c r="D12" i="13"/>
  <c r="D11" i="13"/>
  <c r="D10" i="13"/>
  <c r="D9" i="13"/>
  <c r="D8" i="13"/>
  <c r="D7" i="13"/>
  <c r="D6" i="13"/>
  <c r="D5" i="13"/>
  <c r="D4" i="13"/>
  <c r="D3" i="13"/>
  <c r="C3" i="13"/>
  <c r="D2" i="13"/>
  <c r="C13" i="13"/>
  <c r="C12" i="13"/>
  <c r="C11" i="13"/>
  <c r="C10" i="13"/>
  <c r="C9" i="13"/>
  <c r="C8" i="13"/>
  <c r="C7" i="13"/>
  <c r="C6" i="13"/>
  <c r="C5" i="13"/>
  <c r="C4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E13" i="13" l="1"/>
  <c r="E12" i="13"/>
  <c r="E11" i="13"/>
  <c r="E10" i="13"/>
  <c r="E9" i="13"/>
  <c r="E7" i="13"/>
  <c r="E6" i="13"/>
  <c r="E5" i="13"/>
  <c r="E4" i="13"/>
  <c r="E3" i="13"/>
  <c r="E2" i="13"/>
  <c r="E8" i="13"/>
  <c r="B3" i="6"/>
  <c r="B2" i="6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4" i="6"/>
  <c r="B5" i="6"/>
  <c r="B6" i="6"/>
  <c r="T2208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4071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3968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3958" i="1"/>
  <c r="T3890" i="1"/>
  <c r="T99" i="1"/>
  <c r="T100" i="1"/>
  <c r="T3994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3954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3995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3791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4038" i="1"/>
  <c r="T193" i="1"/>
  <c r="T194" i="1"/>
  <c r="T195" i="1"/>
  <c r="T196" i="1"/>
  <c r="T197" i="1"/>
  <c r="T198" i="1"/>
  <c r="T199" i="1"/>
  <c r="T200" i="1"/>
  <c r="T389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3960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792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787" i="1"/>
  <c r="T394" i="1"/>
  <c r="T395" i="1"/>
  <c r="T396" i="1"/>
  <c r="T397" i="1"/>
  <c r="T398" i="1"/>
  <c r="T399" i="1"/>
  <c r="T400" i="1"/>
  <c r="T401" i="1"/>
  <c r="T402" i="1"/>
  <c r="T3479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070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348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3962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3713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3961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3581" i="1"/>
  <c r="T560" i="1"/>
  <c r="T561" i="1"/>
  <c r="T562" i="1"/>
  <c r="T563" i="1"/>
  <c r="T564" i="1"/>
  <c r="T565" i="1"/>
  <c r="T566" i="1"/>
  <c r="T567" i="1"/>
  <c r="T568" i="1"/>
  <c r="T569" i="1"/>
  <c r="T570" i="1"/>
  <c r="T3160" i="1"/>
  <c r="T572" i="1"/>
  <c r="T3837" i="1"/>
  <c r="T574" i="1"/>
  <c r="T575" i="1"/>
  <c r="T576" i="1"/>
  <c r="T577" i="1"/>
  <c r="T578" i="1"/>
  <c r="T579" i="1"/>
  <c r="T580" i="1"/>
  <c r="T581" i="1"/>
  <c r="T582" i="1"/>
  <c r="T583" i="1"/>
  <c r="T584" i="1"/>
  <c r="T3714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3969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3504" i="1"/>
  <c r="T789" i="1"/>
  <c r="T790" i="1"/>
  <c r="T791" i="1"/>
  <c r="T792" i="1"/>
  <c r="T793" i="1"/>
  <c r="T3892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3706" i="1"/>
  <c r="T859" i="1"/>
  <c r="T860" i="1"/>
  <c r="T861" i="1"/>
  <c r="T862" i="1"/>
  <c r="T863" i="1"/>
  <c r="T864" i="1"/>
  <c r="T3601" i="1"/>
  <c r="T866" i="1"/>
  <c r="T867" i="1"/>
  <c r="T868" i="1"/>
  <c r="T869" i="1"/>
  <c r="T870" i="1"/>
  <c r="T871" i="1"/>
  <c r="T872" i="1"/>
  <c r="T873" i="1"/>
  <c r="T874" i="1"/>
  <c r="T875" i="1"/>
  <c r="T3869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3793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3610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371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4003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3834" i="1"/>
  <c r="T1029" i="1"/>
  <c r="T1030" i="1"/>
  <c r="T1031" i="1"/>
  <c r="T1032" i="1"/>
  <c r="T1033" i="1"/>
  <c r="T1034" i="1"/>
  <c r="T1035" i="1"/>
  <c r="T1036" i="1"/>
  <c r="T1037" i="1"/>
  <c r="T1038" i="1"/>
  <c r="T3794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3618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3998" i="1"/>
  <c r="T1131" i="1"/>
  <c r="T1132" i="1"/>
  <c r="T1133" i="1"/>
  <c r="T1134" i="1"/>
  <c r="T1135" i="1"/>
  <c r="T1136" i="1"/>
  <c r="T1137" i="1"/>
  <c r="T1138" i="1"/>
  <c r="T1139" i="1"/>
  <c r="T221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3505" i="1"/>
  <c r="T1190" i="1"/>
  <c r="T1191" i="1"/>
  <c r="T3795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3963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350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3996" i="1"/>
  <c r="T1423" i="1"/>
  <c r="T3513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3796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335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3224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3365" i="1"/>
  <c r="T1515" i="1"/>
  <c r="T1516" i="1"/>
  <c r="T1517" i="1"/>
  <c r="T1518" i="1"/>
  <c r="T1519" i="1"/>
  <c r="T1520" i="1"/>
  <c r="T1521" i="1"/>
  <c r="T1522" i="1"/>
  <c r="T1523" i="1"/>
  <c r="T1524" i="1"/>
  <c r="T1525" i="1"/>
  <c r="T2952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2943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390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351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2259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275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2956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3375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2846" i="1"/>
  <c r="T1849" i="1"/>
  <c r="T1850" i="1"/>
  <c r="T1851" i="1"/>
  <c r="T1852" i="1"/>
  <c r="T1853" i="1"/>
  <c r="T1854" i="1"/>
  <c r="T2038" i="1"/>
  <c r="T1856" i="1"/>
  <c r="T1857" i="1"/>
  <c r="T1858" i="1"/>
  <c r="T1859" i="1"/>
  <c r="T3906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3967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3797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3907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3707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3866" i="1"/>
  <c r="T1991" i="1"/>
  <c r="T1992" i="1"/>
  <c r="T1993" i="1"/>
  <c r="T1994" i="1"/>
  <c r="T1995" i="1"/>
  <c r="T1996" i="1"/>
  <c r="T1997" i="1"/>
  <c r="T1998" i="1"/>
  <c r="T3789" i="1"/>
  <c r="T2000" i="1"/>
  <c r="T2001" i="1"/>
  <c r="T2002" i="1"/>
  <c r="T2003" i="1"/>
  <c r="T2004" i="1"/>
  <c r="T3162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3383" i="1"/>
  <c r="T2039" i="1"/>
  <c r="T2040" i="1"/>
  <c r="T2041" i="1"/>
  <c r="T2042" i="1"/>
  <c r="T2043" i="1"/>
  <c r="T2044" i="1"/>
  <c r="T2045" i="1"/>
  <c r="T2046" i="1"/>
  <c r="T2047" i="1"/>
  <c r="T2048" i="1"/>
  <c r="T3240" i="1"/>
  <c r="T2050" i="1"/>
  <c r="T2051" i="1"/>
  <c r="T3887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962" i="1"/>
  <c r="T2107" i="1"/>
  <c r="T2108" i="1"/>
  <c r="T2109" i="1"/>
  <c r="T2110" i="1"/>
  <c r="T2111" i="1"/>
  <c r="T2112" i="1"/>
  <c r="T2260" i="1"/>
  <c r="T2114" i="1"/>
  <c r="T3964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3517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3790" i="1"/>
  <c r="T3246" i="1"/>
  <c r="T2166" i="1"/>
  <c r="T2167" i="1"/>
  <c r="T2168" i="1"/>
  <c r="T2169" i="1"/>
  <c r="T2170" i="1"/>
  <c r="T2884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3171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986" i="1"/>
  <c r="T2209" i="1"/>
  <c r="T3523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987" i="1"/>
  <c r="T3945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868" i="1"/>
  <c r="T2279" i="1"/>
  <c r="T2280" i="1"/>
  <c r="T2281" i="1"/>
  <c r="T2282" i="1"/>
  <c r="T2283" i="1"/>
  <c r="T3798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3254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3530" i="1"/>
  <c r="T2324" i="1"/>
  <c r="T2325" i="1"/>
  <c r="T2326" i="1"/>
  <c r="T2327" i="1"/>
  <c r="T2328" i="1"/>
  <c r="T2329" i="1"/>
  <c r="T2330" i="1"/>
  <c r="T2331" i="1"/>
  <c r="T2332" i="1"/>
  <c r="T2333" i="1"/>
  <c r="T3965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3620" i="1"/>
  <c r="T2378" i="1"/>
  <c r="T2379" i="1"/>
  <c r="T2872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3946" i="1"/>
  <c r="T2416" i="1"/>
  <c r="T2417" i="1"/>
  <c r="T2418" i="1"/>
  <c r="T2419" i="1"/>
  <c r="T2420" i="1"/>
  <c r="T2755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3840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858" i="1"/>
  <c r="T2513" i="1"/>
  <c r="T2514" i="1"/>
  <c r="T2515" i="1"/>
  <c r="T2516" i="1"/>
  <c r="T2517" i="1"/>
  <c r="T2518" i="1"/>
  <c r="T2519" i="1"/>
  <c r="T2520" i="1"/>
  <c r="T2521" i="1"/>
  <c r="T2522" i="1"/>
  <c r="T2523" i="1"/>
  <c r="T3799" i="1"/>
  <c r="T2525" i="1"/>
  <c r="T2526" i="1"/>
  <c r="T2527" i="1"/>
  <c r="T2528" i="1"/>
  <c r="T2529" i="1"/>
  <c r="T2530" i="1"/>
  <c r="T2531" i="1"/>
  <c r="T2532" i="1"/>
  <c r="T2533" i="1"/>
  <c r="T2534" i="1"/>
  <c r="T3800" i="1"/>
  <c r="T2536" i="1"/>
  <c r="T2537" i="1"/>
  <c r="T2538" i="1"/>
  <c r="T2539" i="1"/>
  <c r="T2540" i="1"/>
  <c r="T2541" i="1"/>
  <c r="T2542" i="1"/>
  <c r="T2543" i="1"/>
  <c r="T2544" i="1"/>
  <c r="T2278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3392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4001" i="1"/>
  <c r="T2596" i="1"/>
  <c r="T2597" i="1"/>
  <c r="T2598" i="1"/>
  <c r="T2599" i="1"/>
  <c r="T2600" i="1"/>
  <c r="T2601" i="1"/>
  <c r="T2602" i="1"/>
  <c r="T2603" i="1"/>
  <c r="T2604" i="1"/>
  <c r="T2605" i="1"/>
  <c r="T2606" i="1"/>
  <c r="T3255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997" i="1"/>
  <c r="T2669" i="1"/>
  <c r="T2670" i="1"/>
  <c r="T2671" i="1"/>
  <c r="T2672" i="1"/>
  <c r="T3947" i="1"/>
  <c r="T2674" i="1"/>
  <c r="T2675" i="1"/>
  <c r="T2676" i="1"/>
  <c r="T159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33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3711" i="1"/>
  <c r="T2707" i="1"/>
  <c r="T2708" i="1"/>
  <c r="T2709" i="1"/>
  <c r="T2710" i="1"/>
  <c r="T2711" i="1"/>
  <c r="T2712" i="1"/>
  <c r="T2713" i="1"/>
  <c r="T2714" i="1"/>
  <c r="T2715" i="1"/>
  <c r="T3198" i="1"/>
  <c r="T2717" i="1"/>
  <c r="T2718" i="1"/>
  <c r="T2719" i="1"/>
  <c r="T2720" i="1"/>
  <c r="T2721" i="1"/>
  <c r="T2722" i="1"/>
  <c r="T2723" i="1"/>
  <c r="T2724" i="1"/>
  <c r="T2725" i="1"/>
  <c r="T2726" i="1"/>
  <c r="T3000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3801" i="1"/>
  <c r="T2756" i="1"/>
  <c r="T1833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3802" i="1"/>
  <c r="T3838" i="1"/>
  <c r="T2796" i="1"/>
  <c r="T2797" i="1"/>
  <c r="T2798" i="1"/>
  <c r="T2799" i="1"/>
  <c r="T2800" i="1"/>
  <c r="T3970" i="1"/>
  <c r="T2919" i="1"/>
  <c r="T2803" i="1"/>
  <c r="T2804" i="1"/>
  <c r="T2805" i="1"/>
  <c r="T2806" i="1"/>
  <c r="T2807" i="1"/>
  <c r="T2794" i="1"/>
  <c r="T2809" i="1"/>
  <c r="T2171" i="1"/>
  <c r="T2811" i="1"/>
  <c r="T2812" i="1"/>
  <c r="T2813" i="1"/>
  <c r="T2814" i="1"/>
  <c r="T2815" i="1"/>
  <c r="T2816" i="1"/>
  <c r="T2817" i="1"/>
  <c r="T184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3624" i="1"/>
  <c r="T2842" i="1"/>
  <c r="T2843" i="1"/>
  <c r="T2844" i="1"/>
  <c r="T2845" i="1"/>
  <c r="T3021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3256" i="1"/>
  <c r="T2869" i="1"/>
  <c r="T2870" i="1"/>
  <c r="T2871" i="1"/>
  <c r="T3971" i="1"/>
  <c r="T2873" i="1"/>
  <c r="T2874" i="1"/>
  <c r="T2875" i="1"/>
  <c r="T2876" i="1"/>
  <c r="T2877" i="1"/>
  <c r="T2878" i="1"/>
  <c r="T2879" i="1"/>
  <c r="T2880" i="1"/>
  <c r="T3841" i="1"/>
  <c r="T2882" i="1"/>
  <c r="T2883" i="1"/>
  <c r="T3034" i="1"/>
  <c r="T2885" i="1"/>
  <c r="T2886" i="1"/>
  <c r="T2887" i="1"/>
  <c r="T3531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3888" i="1"/>
  <c r="T3872" i="1"/>
  <c r="T3948" i="1"/>
  <c r="T2911" i="1"/>
  <c r="T2912" i="1"/>
  <c r="T2913" i="1"/>
  <c r="T2914" i="1"/>
  <c r="T2915" i="1"/>
  <c r="T2916" i="1"/>
  <c r="T2917" i="1"/>
  <c r="T2918" i="1"/>
  <c r="T2888" i="1"/>
  <c r="T2920" i="1"/>
  <c r="T2921" i="1"/>
  <c r="T2928" i="1"/>
  <c r="T2923" i="1"/>
  <c r="T2924" i="1"/>
  <c r="T2925" i="1"/>
  <c r="T2926" i="1"/>
  <c r="T2927" i="1"/>
  <c r="T2049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3956" i="1"/>
  <c r="T2944" i="1"/>
  <c r="T2945" i="1"/>
  <c r="T2946" i="1"/>
  <c r="T2947" i="1"/>
  <c r="T2948" i="1"/>
  <c r="T2949" i="1"/>
  <c r="T2950" i="1"/>
  <c r="T2951" i="1"/>
  <c r="T3273" i="1"/>
  <c r="T2953" i="1"/>
  <c r="T2954" i="1"/>
  <c r="T2955" i="1"/>
  <c r="T2881" i="1"/>
  <c r="T2957" i="1"/>
  <c r="T2958" i="1"/>
  <c r="T2959" i="1"/>
  <c r="T2960" i="1"/>
  <c r="T2961" i="1"/>
  <c r="T1140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08" i="1"/>
  <c r="T53" i="1"/>
  <c r="T2988" i="1"/>
  <c r="T2989" i="1"/>
  <c r="T2990" i="1"/>
  <c r="T2991" i="1"/>
  <c r="T2992" i="1"/>
  <c r="T2993" i="1"/>
  <c r="T2994" i="1"/>
  <c r="T2995" i="1"/>
  <c r="T2996" i="1"/>
  <c r="T2693" i="1"/>
  <c r="T2998" i="1"/>
  <c r="T2999" i="1"/>
  <c r="T489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835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2284" i="1"/>
  <c r="T2808" i="1"/>
  <c r="T3036" i="1"/>
  <c r="T3037" i="1"/>
  <c r="T3038" i="1"/>
  <c r="T3039" i="1"/>
  <c r="T3997" i="1"/>
  <c r="T3035" i="1"/>
  <c r="T3042" i="1"/>
  <c r="T3043" i="1"/>
  <c r="T3044" i="1"/>
  <c r="T3045" i="1"/>
  <c r="T3046" i="1"/>
  <c r="T3047" i="1"/>
  <c r="T3048" i="1"/>
  <c r="T3049" i="1"/>
  <c r="T3050" i="1"/>
  <c r="T3051" i="1"/>
  <c r="T1855" i="1"/>
  <c r="T3053" i="1"/>
  <c r="T2305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1482" i="1"/>
  <c r="T3072" i="1"/>
  <c r="T3073" i="1"/>
  <c r="T3074" i="1"/>
  <c r="T3075" i="1"/>
  <c r="T3959" i="1"/>
  <c r="T3077" i="1"/>
  <c r="T3078" i="1"/>
  <c r="T3079" i="1"/>
  <c r="T3080" i="1"/>
  <c r="T3081" i="1"/>
  <c r="T138" i="1"/>
  <c r="T3788" i="1"/>
  <c r="T3084" i="1"/>
  <c r="T3085" i="1"/>
  <c r="T3086" i="1"/>
  <c r="T3087" i="1"/>
  <c r="T536" i="1"/>
  <c r="T97" i="1"/>
  <c r="T3090" i="1"/>
  <c r="T3405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345" i="1"/>
  <c r="T3107" i="1"/>
  <c r="T3108" i="1"/>
  <c r="T3109" i="1"/>
  <c r="T3110" i="1"/>
  <c r="T3708" i="1"/>
  <c r="T3112" i="1"/>
  <c r="T3181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2323" i="1"/>
  <c r="T3129" i="1"/>
  <c r="T3130" i="1"/>
  <c r="T3131" i="1"/>
  <c r="T3132" i="1"/>
  <c r="T3133" i="1"/>
  <c r="T3829" i="1"/>
  <c r="T3135" i="1"/>
  <c r="T3136" i="1"/>
  <c r="T3137" i="1"/>
  <c r="T3138" i="1"/>
  <c r="T2052" i="1"/>
  <c r="T3716" i="1"/>
  <c r="T3040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041" i="1"/>
  <c r="T3889" i="1"/>
  <c r="T4002" i="1"/>
  <c r="T3163" i="1"/>
  <c r="T3164" i="1"/>
  <c r="T3165" i="1"/>
  <c r="T3166" i="1"/>
  <c r="T3167" i="1"/>
  <c r="T3168" i="1"/>
  <c r="T3169" i="1"/>
  <c r="T3170" i="1"/>
  <c r="T2795" i="1"/>
  <c r="T3172" i="1"/>
  <c r="T3173" i="1"/>
  <c r="T3174" i="1"/>
  <c r="T3175" i="1"/>
  <c r="T3176" i="1"/>
  <c r="T3177" i="1"/>
  <c r="T3178" i="1"/>
  <c r="T3179" i="1"/>
  <c r="T3180" i="1"/>
  <c r="T3540" i="1"/>
  <c r="T4073" i="1"/>
  <c r="T3183" i="1"/>
  <c r="T3184" i="1"/>
  <c r="T3185" i="1"/>
  <c r="T3186" i="1"/>
  <c r="T3187" i="1"/>
  <c r="T3188" i="1"/>
  <c r="T3189" i="1"/>
  <c r="T3190" i="1"/>
  <c r="T3191" i="1"/>
  <c r="T3192" i="1"/>
  <c r="T3415" i="1"/>
  <c r="T3194" i="1"/>
  <c r="T3195" i="1"/>
  <c r="T3196" i="1"/>
  <c r="T3197" i="1"/>
  <c r="T1860" i="1"/>
  <c r="T3199" i="1"/>
  <c r="T3052" i="1"/>
  <c r="T3201" i="1"/>
  <c r="T3202" i="1"/>
  <c r="T3203" i="1"/>
  <c r="T3204" i="1"/>
  <c r="T3205" i="1"/>
  <c r="T3206" i="1"/>
  <c r="T3207" i="1"/>
  <c r="T3208" i="1"/>
  <c r="T3209" i="1"/>
  <c r="T3210" i="1"/>
  <c r="T192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05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1189" i="1"/>
  <c r="T3241" i="1"/>
  <c r="T3242" i="1"/>
  <c r="T3243" i="1"/>
  <c r="T3244" i="1"/>
  <c r="T3245" i="1"/>
  <c r="T2810" i="1"/>
  <c r="T3247" i="1"/>
  <c r="T3248" i="1"/>
  <c r="T3249" i="1"/>
  <c r="T3250" i="1"/>
  <c r="T3251" i="1"/>
  <c r="T3252" i="1"/>
  <c r="T3253" i="1"/>
  <c r="T3071" i="1"/>
  <c r="T2909" i="1"/>
  <c r="T3274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2922" i="1"/>
  <c r="T3949" i="1"/>
  <c r="T3275" i="1"/>
  <c r="T3276" i="1"/>
  <c r="T3277" i="1"/>
  <c r="T3278" i="1"/>
  <c r="T3279" i="1"/>
  <c r="T3280" i="1"/>
  <c r="T3281" i="1"/>
  <c r="T3282" i="1"/>
  <c r="T3283" i="1"/>
  <c r="T3284" i="1"/>
  <c r="T2334" i="1"/>
  <c r="T3286" i="1"/>
  <c r="T3287" i="1"/>
  <c r="T3288" i="1"/>
  <c r="T3289" i="1"/>
  <c r="T3290" i="1"/>
  <c r="T3291" i="1"/>
  <c r="T3292" i="1"/>
  <c r="T3293" i="1"/>
  <c r="T3294" i="1"/>
  <c r="T4069" i="1"/>
  <c r="T3950" i="1"/>
  <c r="T3297" i="1"/>
  <c r="T3076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830" i="1"/>
  <c r="T876" i="1"/>
  <c r="T3336" i="1"/>
  <c r="T3337" i="1"/>
  <c r="T2377" i="1"/>
  <c r="T3339" i="1"/>
  <c r="T3340" i="1"/>
  <c r="T3341" i="1"/>
  <c r="T3342" i="1"/>
  <c r="T3343" i="1"/>
  <c r="T3344" i="1"/>
  <c r="T946" i="1"/>
  <c r="T3346" i="1"/>
  <c r="T3839" i="1"/>
  <c r="T3348" i="1"/>
  <c r="T3349" i="1"/>
  <c r="T3350" i="1"/>
  <c r="T3351" i="1"/>
  <c r="T1500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1192" i="1"/>
  <c r="T3366" i="1"/>
  <c r="T3367" i="1"/>
  <c r="T3368" i="1"/>
  <c r="T3369" i="1"/>
  <c r="T3370" i="1"/>
  <c r="T3371" i="1"/>
  <c r="T3372" i="1"/>
  <c r="T3373" i="1"/>
  <c r="T3374" i="1"/>
  <c r="T4000" i="1"/>
  <c r="T3376" i="1"/>
  <c r="T3377" i="1"/>
  <c r="T3378" i="1"/>
  <c r="T3379" i="1"/>
  <c r="T3380" i="1"/>
  <c r="T3381" i="1"/>
  <c r="T3382" i="1"/>
  <c r="T3335" i="1"/>
  <c r="T3384" i="1"/>
  <c r="T3385" i="1"/>
  <c r="T3386" i="1"/>
  <c r="T3387" i="1"/>
  <c r="T3388" i="1"/>
  <c r="T3389" i="1"/>
  <c r="T3390" i="1"/>
  <c r="T3391" i="1"/>
  <c r="T2185" i="1"/>
  <c r="T1999" i="1"/>
  <c r="T3394" i="1"/>
  <c r="T3395" i="1"/>
  <c r="T3396" i="1"/>
  <c r="T3397" i="1"/>
  <c r="T3398" i="1"/>
  <c r="T3399" i="1"/>
  <c r="T3400" i="1"/>
  <c r="T3401" i="1"/>
  <c r="T3402" i="1"/>
  <c r="T3403" i="1"/>
  <c r="T3404" i="1"/>
  <c r="T4048" i="1"/>
  <c r="T3406" i="1"/>
  <c r="T3407" i="1"/>
  <c r="T3408" i="1"/>
  <c r="T3409" i="1"/>
  <c r="T3410" i="1"/>
  <c r="T3411" i="1"/>
  <c r="T3412" i="1"/>
  <c r="T3413" i="1"/>
  <c r="T3414" i="1"/>
  <c r="T1717" i="1"/>
  <c r="T3416" i="1"/>
  <c r="T3417" i="1"/>
  <c r="T3418" i="1"/>
  <c r="T3419" i="1"/>
  <c r="T3709" i="1"/>
  <c r="T3420" i="1"/>
  <c r="T3422" i="1"/>
  <c r="T3423" i="1"/>
  <c r="T3424" i="1"/>
  <c r="T3425" i="1"/>
  <c r="T3426" i="1"/>
  <c r="T3427" i="1"/>
  <c r="T3428" i="1"/>
  <c r="T3429" i="1"/>
  <c r="T3430" i="1"/>
  <c r="T3431" i="1"/>
  <c r="T201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21" i="1"/>
  <c r="T3466" i="1"/>
  <c r="T3972" i="1"/>
  <c r="T3468" i="1"/>
  <c r="T3469" i="1"/>
  <c r="T3470" i="1"/>
  <c r="T3471" i="1"/>
  <c r="T3472" i="1"/>
  <c r="T3473" i="1"/>
  <c r="T962" i="1"/>
  <c r="T3475" i="1"/>
  <c r="T3476" i="1"/>
  <c r="T3477" i="1"/>
  <c r="T3478" i="1"/>
  <c r="T1056" i="1"/>
  <c r="T3480" i="1"/>
  <c r="T3481" i="1"/>
  <c r="T559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842" i="1"/>
  <c r="T1876" i="1"/>
  <c r="T4039" i="1"/>
  <c r="T3507" i="1"/>
  <c r="T3508" i="1"/>
  <c r="T3509" i="1"/>
  <c r="T3510" i="1"/>
  <c r="T3511" i="1"/>
  <c r="T3512" i="1"/>
  <c r="T2380" i="1"/>
  <c r="T3161" i="1"/>
  <c r="T3515" i="1"/>
  <c r="T3516" i="1"/>
  <c r="T421" i="1"/>
  <c r="T3518" i="1"/>
  <c r="T3519" i="1"/>
  <c r="T3520" i="1"/>
  <c r="T3521" i="1"/>
  <c r="T3522" i="1"/>
  <c r="T3082" i="1"/>
  <c r="T3524" i="1"/>
  <c r="T3525" i="1"/>
  <c r="T3526" i="1"/>
  <c r="T3527" i="1"/>
  <c r="T3528" i="1"/>
  <c r="T3529" i="1"/>
  <c r="T3474" i="1"/>
  <c r="T2415" i="1"/>
  <c r="T3532" i="1"/>
  <c r="T3533" i="1"/>
  <c r="T3534" i="1"/>
  <c r="T3535" i="1"/>
  <c r="T3536" i="1"/>
  <c r="T3537" i="1"/>
  <c r="T3538" i="1"/>
  <c r="T3539" i="1"/>
  <c r="T985" i="1"/>
  <c r="T3541" i="1"/>
  <c r="T3542" i="1"/>
  <c r="T3543" i="1"/>
  <c r="T3544" i="1"/>
  <c r="T3545" i="1"/>
  <c r="T3546" i="1"/>
  <c r="T2421" i="1"/>
  <c r="T3338" i="1"/>
  <c r="T3549" i="1"/>
  <c r="T3550" i="1"/>
  <c r="T3551" i="1"/>
  <c r="T3552" i="1"/>
  <c r="T3553" i="1"/>
  <c r="T3554" i="1"/>
  <c r="T1764" i="1"/>
  <c r="T3556" i="1"/>
  <c r="T3557" i="1"/>
  <c r="T571" i="1"/>
  <c r="T3559" i="1"/>
  <c r="T3560" i="1"/>
  <c r="T3561" i="1"/>
  <c r="T3562" i="1"/>
  <c r="T3563" i="1"/>
  <c r="T3564" i="1"/>
  <c r="T3565" i="1"/>
  <c r="T2818" i="1"/>
  <c r="T3567" i="1"/>
  <c r="T3568" i="1"/>
  <c r="T3569" i="1"/>
  <c r="T3570" i="1"/>
  <c r="T3571" i="1"/>
  <c r="T3572" i="1"/>
  <c r="T3573" i="1"/>
  <c r="T452" i="1"/>
  <c r="T3575" i="1"/>
  <c r="T3576" i="1"/>
  <c r="T3577" i="1"/>
  <c r="T3578" i="1"/>
  <c r="T3579" i="1"/>
  <c r="T3580" i="1"/>
  <c r="T465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1207" i="1"/>
  <c r="T3602" i="1"/>
  <c r="T3603" i="1"/>
  <c r="T3604" i="1"/>
  <c r="T3605" i="1"/>
  <c r="T3606" i="1"/>
  <c r="T3607" i="1"/>
  <c r="T3608" i="1"/>
  <c r="T3609" i="1"/>
  <c r="T2475" i="1"/>
  <c r="T3611" i="1"/>
  <c r="T3612" i="1"/>
  <c r="T3613" i="1"/>
  <c r="T3614" i="1"/>
  <c r="T3615" i="1"/>
  <c r="T3616" i="1"/>
  <c r="T3617" i="1"/>
  <c r="T3547" i="1"/>
  <c r="T3619" i="1"/>
  <c r="T3347" i="1"/>
  <c r="T3621" i="1"/>
  <c r="T3622" i="1"/>
  <c r="T3623" i="1"/>
  <c r="T2512" i="1"/>
  <c r="T3625" i="1"/>
  <c r="T3626" i="1"/>
  <c r="T3627" i="1"/>
  <c r="T3628" i="1"/>
  <c r="T3629" i="1"/>
  <c r="T3630" i="1"/>
  <c r="T3631" i="1"/>
  <c r="T3632" i="1"/>
  <c r="T3633" i="1"/>
  <c r="T1930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4075" i="1"/>
  <c r="T2524" i="1"/>
  <c r="T4072" i="1"/>
  <c r="T3652" i="1"/>
  <c r="T3653" i="1"/>
  <c r="T1256" i="1"/>
  <c r="T3655" i="1"/>
  <c r="T3656" i="1"/>
  <c r="T3657" i="1"/>
  <c r="T3867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573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4078" i="1"/>
  <c r="T2106" i="1"/>
  <c r="T3432" i="1"/>
  <c r="T393" i="1"/>
  <c r="T865" i="1"/>
  <c r="T3865" i="1"/>
  <c r="T2535" i="1"/>
  <c r="T1948" i="1"/>
  <c r="T3836" i="1"/>
  <c r="T3993" i="1"/>
  <c r="T2706" i="1"/>
  <c r="T2841" i="1"/>
  <c r="T2545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864" i="1"/>
  <c r="T1012" i="1"/>
  <c r="T101" i="1"/>
  <c r="T3200" i="1"/>
  <c r="T3870" i="1"/>
  <c r="T3083" i="1"/>
  <c r="T3088" i="1"/>
  <c r="T345" i="1"/>
  <c r="T2578" i="1"/>
  <c r="T117" i="1"/>
  <c r="T3868" i="1"/>
  <c r="T2595" i="1"/>
  <c r="T3548" i="1"/>
  <c r="T2607" i="1"/>
  <c r="T3465" i="1"/>
  <c r="T3951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" i="1"/>
  <c r="T1974" i="1"/>
  <c r="T3182" i="1"/>
  <c r="T1514" i="1"/>
  <c r="T284" i="1"/>
  <c r="T2165" i="1"/>
  <c r="T1526" i="1"/>
  <c r="T2005" i="1"/>
  <c r="T3089" i="1"/>
  <c r="T3091" i="1"/>
  <c r="T3717" i="1"/>
  <c r="T794" i="1"/>
  <c r="T2113" i="1"/>
  <c r="T585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1422" i="1"/>
  <c r="T4040" i="1"/>
  <c r="T2668" i="1"/>
  <c r="T3831" i="1"/>
  <c r="T1572" i="1"/>
  <c r="T3555" i="1"/>
  <c r="T1595" i="1"/>
  <c r="T3141" i="1"/>
  <c r="T1644" i="1"/>
  <c r="T1039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211" i="1"/>
  <c r="T3558" i="1"/>
  <c r="T2801" i="1"/>
  <c r="T2673" i="1"/>
  <c r="T3712" i="1"/>
  <c r="T4076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2115" i="1"/>
  <c r="T3634" i="1"/>
  <c r="T1130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2677" i="1"/>
  <c r="T2716" i="1"/>
  <c r="T1990" i="1"/>
  <c r="T4037" i="1"/>
  <c r="T3832" i="1"/>
  <c r="T1424" i="1"/>
  <c r="T634" i="1"/>
  <c r="T3106" i="1"/>
  <c r="T3574" i="1"/>
  <c r="T1028" i="1"/>
  <c r="T98" i="1"/>
  <c r="T3966" i="1"/>
  <c r="T17" i="1"/>
  <c r="T788" i="1"/>
  <c r="T3566" i="1"/>
  <c r="T1455" i="1"/>
  <c r="T3111" i="1"/>
  <c r="T1685" i="1"/>
  <c r="T3955" i="1"/>
  <c r="T3649" i="1"/>
  <c r="T3650" i="1"/>
  <c r="T4047" i="1"/>
  <c r="T2164" i="1"/>
  <c r="T3674" i="1"/>
  <c r="T3957" i="1"/>
  <c r="T2140" i="1"/>
  <c r="T3193" i="1"/>
  <c r="T3833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52" i="1"/>
  <c r="T3467" i="1"/>
  <c r="T3718" i="1"/>
  <c r="T3710" i="1"/>
  <c r="T3651" i="1"/>
  <c r="T2910" i="1"/>
  <c r="T3113" i="1"/>
  <c r="T3873" i="1"/>
  <c r="T3128" i="1"/>
  <c r="T3285" i="1"/>
  <c r="T2802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3295" i="1"/>
  <c r="T3871" i="1"/>
  <c r="T3134" i="1"/>
  <c r="T4077" i="1"/>
  <c r="T4041" i="1"/>
  <c r="T4042" i="1"/>
  <c r="T4043" i="1"/>
  <c r="T4044" i="1"/>
  <c r="T4045" i="1"/>
  <c r="T4046" i="1"/>
  <c r="T4074" i="1"/>
  <c r="T3953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3296" i="1"/>
  <c r="T2727" i="1"/>
  <c r="T403" i="1"/>
  <c r="T3654" i="1"/>
  <c r="T3298" i="1"/>
  <c r="T3658" i="1"/>
  <c r="T3334" i="1"/>
  <c r="T3139" i="1"/>
  <c r="T3999" i="1"/>
  <c r="T3140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208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4071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3968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3958" i="1"/>
  <c r="S3890" i="1"/>
  <c r="S99" i="1"/>
  <c r="S100" i="1"/>
  <c r="S3994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3954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3995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3791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4038" i="1"/>
  <c r="S193" i="1"/>
  <c r="S194" i="1"/>
  <c r="S195" i="1"/>
  <c r="S196" i="1"/>
  <c r="S197" i="1"/>
  <c r="S198" i="1"/>
  <c r="S199" i="1"/>
  <c r="S200" i="1"/>
  <c r="S389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3960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792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787" i="1"/>
  <c r="S394" i="1"/>
  <c r="S395" i="1"/>
  <c r="S396" i="1"/>
  <c r="S397" i="1"/>
  <c r="S398" i="1"/>
  <c r="S399" i="1"/>
  <c r="S400" i="1"/>
  <c r="S401" i="1"/>
  <c r="S402" i="1"/>
  <c r="S3479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070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348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3962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3713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3961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3581" i="1"/>
  <c r="S560" i="1"/>
  <c r="S561" i="1"/>
  <c r="S562" i="1"/>
  <c r="S563" i="1"/>
  <c r="S564" i="1"/>
  <c r="S565" i="1"/>
  <c r="S566" i="1"/>
  <c r="S567" i="1"/>
  <c r="S568" i="1"/>
  <c r="S569" i="1"/>
  <c r="S570" i="1"/>
  <c r="S3160" i="1"/>
  <c r="S572" i="1"/>
  <c r="S3837" i="1"/>
  <c r="S574" i="1"/>
  <c r="S575" i="1"/>
  <c r="S576" i="1"/>
  <c r="S577" i="1"/>
  <c r="S578" i="1"/>
  <c r="S579" i="1"/>
  <c r="S580" i="1"/>
  <c r="S581" i="1"/>
  <c r="S582" i="1"/>
  <c r="S583" i="1"/>
  <c r="S584" i="1"/>
  <c r="S3714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3969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3504" i="1"/>
  <c r="S789" i="1"/>
  <c r="S790" i="1"/>
  <c r="S791" i="1"/>
  <c r="S792" i="1"/>
  <c r="S793" i="1"/>
  <c r="S3892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3706" i="1"/>
  <c r="S859" i="1"/>
  <c r="S860" i="1"/>
  <c r="S861" i="1"/>
  <c r="S862" i="1"/>
  <c r="S863" i="1"/>
  <c r="S864" i="1"/>
  <c r="S3601" i="1"/>
  <c r="S866" i="1"/>
  <c r="S867" i="1"/>
  <c r="S868" i="1"/>
  <c r="S869" i="1"/>
  <c r="S870" i="1"/>
  <c r="S871" i="1"/>
  <c r="S872" i="1"/>
  <c r="S873" i="1"/>
  <c r="S874" i="1"/>
  <c r="S875" i="1"/>
  <c r="S3869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3793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3610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371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4003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3834" i="1"/>
  <c r="S1029" i="1"/>
  <c r="S1030" i="1"/>
  <c r="S1031" i="1"/>
  <c r="S1032" i="1"/>
  <c r="S1033" i="1"/>
  <c r="S1034" i="1"/>
  <c r="S1035" i="1"/>
  <c r="S1036" i="1"/>
  <c r="S1037" i="1"/>
  <c r="S1038" i="1"/>
  <c r="S3794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3618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3998" i="1"/>
  <c r="S1131" i="1"/>
  <c r="S1132" i="1"/>
  <c r="S1133" i="1"/>
  <c r="S1134" i="1"/>
  <c r="S1135" i="1"/>
  <c r="S1136" i="1"/>
  <c r="S1137" i="1"/>
  <c r="S1138" i="1"/>
  <c r="S1139" i="1"/>
  <c r="S221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3505" i="1"/>
  <c r="S1190" i="1"/>
  <c r="S1191" i="1"/>
  <c r="S3795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3963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350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3996" i="1"/>
  <c r="S1423" i="1"/>
  <c r="S3513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3796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335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3224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3365" i="1"/>
  <c r="S1515" i="1"/>
  <c r="S1516" i="1"/>
  <c r="S1517" i="1"/>
  <c r="S1518" i="1"/>
  <c r="S1519" i="1"/>
  <c r="S1520" i="1"/>
  <c r="S1521" i="1"/>
  <c r="S1522" i="1"/>
  <c r="S1523" i="1"/>
  <c r="S1524" i="1"/>
  <c r="S1525" i="1"/>
  <c r="S2952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2943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390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351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2259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275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2956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3375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2846" i="1"/>
  <c r="S1849" i="1"/>
  <c r="S1850" i="1"/>
  <c r="S1851" i="1"/>
  <c r="S1852" i="1"/>
  <c r="S1853" i="1"/>
  <c r="S1854" i="1"/>
  <c r="S2038" i="1"/>
  <c r="S1856" i="1"/>
  <c r="S1857" i="1"/>
  <c r="S1858" i="1"/>
  <c r="S1859" i="1"/>
  <c r="S3906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3967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3797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3907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3707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3866" i="1"/>
  <c r="S1991" i="1"/>
  <c r="S1992" i="1"/>
  <c r="S1993" i="1"/>
  <c r="S1994" i="1"/>
  <c r="S1995" i="1"/>
  <c r="S1996" i="1"/>
  <c r="S1997" i="1"/>
  <c r="S1998" i="1"/>
  <c r="S3789" i="1"/>
  <c r="S2000" i="1"/>
  <c r="S2001" i="1"/>
  <c r="S2002" i="1"/>
  <c r="S2003" i="1"/>
  <c r="S2004" i="1"/>
  <c r="S3162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3383" i="1"/>
  <c r="S2039" i="1"/>
  <c r="S2040" i="1"/>
  <c r="S2041" i="1"/>
  <c r="S2042" i="1"/>
  <c r="S2043" i="1"/>
  <c r="S2044" i="1"/>
  <c r="S2045" i="1"/>
  <c r="S2046" i="1"/>
  <c r="S2047" i="1"/>
  <c r="S2048" i="1"/>
  <c r="S3240" i="1"/>
  <c r="S2050" i="1"/>
  <c r="S2051" i="1"/>
  <c r="S3887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962" i="1"/>
  <c r="S2107" i="1"/>
  <c r="S2108" i="1"/>
  <c r="S2109" i="1"/>
  <c r="S2110" i="1"/>
  <c r="S2111" i="1"/>
  <c r="S2112" i="1"/>
  <c r="S2260" i="1"/>
  <c r="S2114" i="1"/>
  <c r="S3964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3517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3790" i="1"/>
  <c r="S3246" i="1"/>
  <c r="S2166" i="1"/>
  <c r="S2167" i="1"/>
  <c r="S2168" i="1"/>
  <c r="S2169" i="1"/>
  <c r="S2170" i="1"/>
  <c r="S2884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3171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986" i="1"/>
  <c r="S2209" i="1"/>
  <c r="S3523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987" i="1"/>
  <c r="S3945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868" i="1"/>
  <c r="S2279" i="1"/>
  <c r="S2280" i="1"/>
  <c r="S2281" i="1"/>
  <c r="S2282" i="1"/>
  <c r="S2283" i="1"/>
  <c r="S3798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3254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3530" i="1"/>
  <c r="S2324" i="1"/>
  <c r="S2325" i="1"/>
  <c r="S2326" i="1"/>
  <c r="S2327" i="1"/>
  <c r="S2328" i="1"/>
  <c r="S2329" i="1"/>
  <c r="S2330" i="1"/>
  <c r="S2331" i="1"/>
  <c r="S2332" i="1"/>
  <c r="S2333" i="1"/>
  <c r="S3965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3620" i="1"/>
  <c r="S2378" i="1"/>
  <c r="S2379" i="1"/>
  <c r="S2872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3946" i="1"/>
  <c r="S2416" i="1"/>
  <c r="S2417" i="1"/>
  <c r="S2418" i="1"/>
  <c r="S2419" i="1"/>
  <c r="S2420" i="1"/>
  <c r="S2755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3840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858" i="1"/>
  <c r="S2513" i="1"/>
  <c r="S2514" i="1"/>
  <c r="S2515" i="1"/>
  <c r="S2516" i="1"/>
  <c r="S2517" i="1"/>
  <c r="S2518" i="1"/>
  <c r="S2519" i="1"/>
  <c r="S2520" i="1"/>
  <c r="S2521" i="1"/>
  <c r="S2522" i="1"/>
  <c r="S2523" i="1"/>
  <c r="S3799" i="1"/>
  <c r="S2525" i="1"/>
  <c r="S2526" i="1"/>
  <c r="S2527" i="1"/>
  <c r="S2528" i="1"/>
  <c r="S2529" i="1"/>
  <c r="S2530" i="1"/>
  <c r="S2531" i="1"/>
  <c r="S2532" i="1"/>
  <c r="S2533" i="1"/>
  <c r="S2534" i="1"/>
  <c r="S3800" i="1"/>
  <c r="S2536" i="1"/>
  <c r="S2537" i="1"/>
  <c r="S2538" i="1"/>
  <c r="S2539" i="1"/>
  <c r="S2540" i="1"/>
  <c r="S2541" i="1"/>
  <c r="S2542" i="1"/>
  <c r="S2543" i="1"/>
  <c r="S2544" i="1"/>
  <c r="S2278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3392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4001" i="1"/>
  <c r="S2596" i="1"/>
  <c r="S2597" i="1"/>
  <c r="S2598" i="1"/>
  <c r="S2599" i="1"/>
  <c r="S2600" i="1"/>
  <c r="S2601" i="1"/>
  <c r="S2602" i="1"/>
  <c r="S2603" i="1"/>
  <c r="S2604" i="1"/>
  <c r="S2605" i="1"/>
  <c r="S2606" i="1"/>
  <c r="S3255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997" i="1"/>
  <c r="S2669" i="1"/>
  <c r="S2670" i="1"/>
  <c r="S2671" i="1"/>
  <c r="S2672" i="1"/>
  <c r="S3947" i="1"/>
  <c r="S2674" i="1"/>
  <c r="S2675" i="1"/>
  <c r="S2676" i="1"/>
  <c r="S159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33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3711" i="1"/>
  <c r="S2707" i="1"/>
  <c r="S2708" i="1"/>
  <c r="S2709" i="1"/>
  <c r="S2710" i="1"/>
  <c r="S2711" i="1"/>
  <c r="S2712" i="1"/>
  <c r="S2713" i="1"/>
  <c r="S2714" i="1"/>
  <c r="S2715" i="1"/>
  <c r="S3198" i="1"/>
  <c r="S2717" i="1"/>
  <c r="S2718" i="1"/>
  <c r="S2719" i="1"/>
  <c r="S2720" i="1"/>
  <c r="S2721" i="1"/>
  <c r="S2722" i="1"/>
  <c r="S2723" i="1"/>
  <c r="S2724" i="1"/>
  <c r="S2725" i="1"/>
  <c r="S2726" i="1"/>
  <c r="S3000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3801" i="1"/>
  <c r="S2756" i="1"/>
  <c r="S1833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3802" i="1"/>
  <c r="S3838" i="1"/>
  <c r="S2796" i="1"/>
  <c r="S2797" i="1"/>
  <c r="S2798" i="1"/>
  <c r="S2799" i="1"/>
  <c r="S2800" i="1"/>
  <c r="S3970" i="1"/>
  <c r="S2919" i="1"/>
  <c r="S2803" i="1"/>
  <c r="S2804" i="1"/>
  <c r="S2805" i="1"/>
  <c r="S2806" i="1"/>
  <c r="S2807" i="1"/>
  <c r="S2794" i="1"/>
  <c r="S2809" i="1"/>
  <c r="S2171" i="1"/>
  <c r="S2811" i="1"/>
  <c r="S2812" i="1"/>
  <c r="S2813" i="1"/>
  <c r="S2814" i="1"/>
  <c r="S2815" i="1"/>
  <c r="S2816" i="1"/>
  <c r="S2817" i="1"/>
  <c r="S184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3624" i="1"/>
  <c r="S2842" i="1"/>
  <c r="S2843" i="1"/>
  <c r="S2844" i="1"/>
  <c r="S2845" i="1"/>
  <c r="S3021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3256" i="1"/>
  <c r="S2869" i="1"/>
  <c r="S2870" i="1"/>
  <c r="S2871" i="1"/>
  <c r="S3971" i="1"/>
  <c r="S2873" i="1"/>
  <c r="S2874" i="1"/>
  <c r="S2875" i="1"/>
  <c r="S2876" i="1"/>
  <c r="S2877" i="1"/>
  <c r="S2878" i="1"/>
  <c r="S2879" i="1"/>
  <c r="S2880" i="1"/>
  <c r="S3841" i="1"/>
  <c r="S2882" i="1"/>
  <c r="S2883" i="1"/>
  <c r="S3034" i="1"/>
  <c r="S2885" i="1"/>
  <c r="S2886" i="1"/>
  <c r="S2887" i="1"/>
  <c r="S3531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3888" i="1"/>
  <c r="S3872" i="1"/>
  <c r="S3948" i="1"/>
  <c r="S2911" i="1"/>
  <c r="S2912" i="1"/>
  <c r="S2913" i="1"/>
  <c r="S2914" i="1"/>
  <c r="S2915" i="1"/>
  <c r="S2916" i="1"/>
  <c r="S2917" i="1"/>
  <c r="S2918" i="1"/>
  <c r="S2888" i="1"/>
  <c r="S2920" i="1"/>
  <c r="S2921" i="1"/>
  <c r="S2928" i="1"/>
  <c r="S2923" i="1"/>
  <c r="S2924" i="1"/>
  <c r="S2925" i="1"/>
  <c r="S2926" i="1"/>
  <c r="S2927" i="1"/>
  <c r="S2049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3956" i="1"/>
  <c r="S2944" i="1"/>
  <c r="S2945" i="1"/>
  <c r="S2946" i="1"/>
  <c r="S2947" i="1"/>
  <c r="S2948" i="1"/>
  <c r="S2949" i="1"/>
  <c r="S2950" i="1"/>
  <c r="S2951" i="1"/>
  <c r="S3273" i="1"/>
  <c r="S2953" i="1"/>
  <c r="S2954" i="1"/>
  <c r="S2955" i="1"/>
  <c r="S2881" i="1"/>
  <c r="S2957" i="1"/>
  <c r="S2958" i="1"/>
  <c r="S2959" i="1"/>
  <c r="S2960" i="1"/>
  <c r="S2961" i="1"/>
  <c r="S1140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08" i="1"/>
  <c r="S53" i="1"/>
  <c r="S2988" i="1"/>
  <c r="S2989" i="1"/>
  <c r="S2990" i="1"/>
  <c r="S2991" i="1"/>
  <c r="S2992" i="1"/>
  <c r="S2993" i="1"/>
  <c r="S2994" i="1"/>
  <c r="S2995" i="1"/>
  <c r="S2996" i="1"/>
  <c r="S2693" i="1"/>
  <c r="S2998" i="1"/>
  <c r="S2999" i="1"/>
  <c r="S489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835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2284" i="1"/>
  <c r="S2808" i="1"/>
  <c r="S3036" i="1"/>
  <c r="S3037" i="1"/>
  <c r="S3038" i="1"/>
  <c r="S3039" i="1"/>
  <c r="S3997" i="1"/>
  <c r="S3035" i="1"/>
  <c r="S3042" i="1"/>
  <c r="S3043" i="1"/>
  <c r="S3044" i="1"/>
  <c r="S3045" i="1"/>
  <c r="S3046" i="1"/>
  <c r="S3047" i="1"/>
  <c r="S3048" i="1"/>
  <c r="S3049" i="1"/>
  <c r="S3050" i="1"/>
  <c r="S3051" i="1"/>
  <c r="S1855" i="1"/>
  <c r="S3053" i="1"/>
  <c r="S2305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1482" i="1"/>
  <c r="S3072" i="1"/>
  <c r="S3073" i="1"/>
  <c r="S3074" i="1"/>
  <c r="S3075" i="1"/>
  <c r="S3959" i="1"/>
  <c r="S3077" i="1"/>
  <c r="S3078" i="1"/>
  <c r="S3079" i="1"/>
  <c r="S3080" i="1"/>
  <c r="S3081" i="1"/>
  <c r="S138" i="1"/>
  <c r="S3788" i="1"/>
  <c r="S3084" i="1"/>
  <c r="S3085" i="1"/>
  <c r="S3086" i="1"/>
  <c r="S3087" i="1"/>
  <c r="S536" i="1"/>
  <c r="S97" i="1"/>
  <c r="S3090" i="1"/>
  <c r="S3405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345" i="1"/>
  <c r="S3107" i="1"/>
  <c r="S3108" i="1"/>
  <c r="S3109" i="1"/>
  <c r="S3110" i="1"/>
  <c r="S3708" i="1"/>
  <c r="S3112" i="1"/>
  <c r="S3181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2323" i="1"/>
  <c r="S3129" i="1"/>
  <c r="S3130" i="1"/>
  <c r="S3131" i="1"/>
  <c r="S3132" i="1"/>
  <c r="S3133" i="1"/>
  <c r="S3829" i="1"/>
  <c r="S3135" i="1"/>
  <c r="S3136" i="1"/>
  <c r="S3137" i="1"/>
  <c r="S3138" i="1"/>
  <c r="S2052" i="1"/>
  <c r="S3716" i="1"/>
  <c r="S3040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041" i="1"/>
  <c r="S3889" i="1"/>
  <c r="S4002" i="1"/>
  <c r="S3163" i="1"/>
  <c r="S3164" i="1"/>
  <c r="S3165" i="1"/>
  <c r="S3166" i="1"/>
  <c r="S3167" i="1"/>
  <c r="S3168" i="1"/>
  <c r="S3169" i="1"/>
  <c r="S3170" i="1"/>
  <c r="S2795" i="1"/>
  <c r="S3172" i="1"/>
  <c r="S3173" i="1"/>
  <c r="S3174" i="1"/>
  <c r="S3175" i="1"/>
  <c r="S3176" i="1"/>
  <c r="S3177" i="1"/>
  <c r="S3178" i="1"/>
  <c r="S3179" i="1"/>
  <c r="S3180" i="1"/>
  <c r="S3540" i="1"/>
  <c r="S4073" i="1"/>
  <c r="S3183" i="1"/>
  <c r="S3184" i="1"/>
  <c r="S3185" i="1"/>
  <c r="S3186" i="1"/>
  <c r="S3187" i="1"/>
  <c r="S3188" i="1"/>
  <c r="S3189" i="1"/>
  <c r="S3190" i="1"/>
  <c r="S3191" i="1"/>
  <c r="S3192" i="1"/>
  <c r="S3415" i="1"/>
  <c r="S3194" i="1"/>
  <c r="S3195" i="1"/>
  <c r="S3196" i="1"/>
  <c r="S3197" i="1"/>
  <c r="S1860" i="1"/>
  <c r="S3199" i="1"/>
  <c r="S3052" i="1"/>
  <c r="S3201" i="1"/>
  <c r="S3202" i="1"/>
  <c r="S3203" i="1"/>
  <c r="S3204" i="1"/>
  <c r="S3205" i="1"/>
  <c r="S3206" i="1"/>
  <c r="S3207" i="1"/>
  <c r="S3208" i="1"/>
  <c r="S3209" i="1"/>
  <c r="S3210" i="1"/>
  <c r="S192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05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1189" i="1"/>
  <c r="S3241" i="1"/>
  <c r="S3242" i="1"/>
  <c r="S3243" i="1"/>
  <c r="S3244" i="1"/>
  <c r="S3245" i="1"/>
  <c r="S2810" i="1"/>
  <c r="S3247" i="1"/>
  <c r="S3248" i="1"/>
  <c r="S3249" i="1"/>
  <c r="S3250" i="1"/>
  <c r="S3251" i="1"/>
  <c r="S3252" i="1"/>
  <c r="S3253" i="1"/>
  <c r="S3071" i="1"/>
  <c r="S2909" i="1"/>
  <c r="S3274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2922" i="1"/>
  <c r="S3949" i="1"/>
  <c r="S3275" i="1"/>
  <c r="S3276" i="1"/>
  <c r="S3277" i="1"/>
  <c r="S3278" i="1"/>
  <c r="S3279" i="1"/>
  <c r="S3280" i="1"/>
  <c r="S3281" i="1"/>
  <c r="S3282" i="1"/>
  <c r="S3283" i="1"/>
  <c r="S3284" i="1"/>
  <c r="S2334" i="1"/>
  <c r="S3286" i="1"/>
  <c r="S3287" i="1"/>
  <c r="S3288" i="1"/>
  <c r="S3289" i="1"/>
  <c r="S3290" i="1"/>
  <c r="S3291" i="1"/>
  <c r="S3292" i="1"/>
  <c r="S3293" i="1"/>
  <c r="S3294" i="1"/>
  <c r="S4069" i="1"/>
  <c r="S3950" i="1"/>
  <c r="S3297" i="1"/>
  <c r="S3076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830" i="1"/>
  <c r="S876" i="1"/>
  <c r="S3336" i="1"/>
  <c r="S3337" i="1"/>
  <c r="S2377" i="1"/>
  <c r="S3339" i="1"/>
  <c r="S3340" i="1"/>
  <c r="S3341" i="1"/>
  <c r="S3342" i="1"/>
  <c r="S3343" i="1"/>
  <c r="S3344" i="1"/>
  <c r="S946" i="1"/>
  <c r="S3346" i="1"/>
  <c r="S3839" i="1"/>
  <c r="S3348" i="1"/>
  <c r="S3349" i="1"/>
  <c r="S3350" i="1"/>
  <c r="S3351" i="1"/>
  <c r="S1500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1192" i="1"/>
  <c r="S3366" i="1"/>
  <c r="S3367" i="1"/>
  <c r="S3368" i="1"/>
  <c r="S3369" i="1"/>
  <c r="S3370" i="1"/>
  <c r="S3371" i="1"/>
  <c r="S3372" i="1"/>
  <c r="S3373" i="1"/>
  <c r="S3374" i="1"/>
  <c r="S4000" i="1"/>
  <c r="S3376" i="1"/>
  <c r="S3377" i="1"/>
  <c r="S3378" i="1"/>
  <c r="S3379" i="1"/>
  <c r="S3380" i="1"/>
  <c r="S3381" i="1"/>
  <c r="S3382" i="1"/>
  <c r="S3335" i="1"/>
  <c r="S3384" i="1"/>
  <c r="S3385" i="1"/>
  <c r="S3386" i="1"/>
  <c r="S3387" i="1"/>
  <c r="S3388" i="1"/>
  <c r="S3389" i="1"/>
  <c r="S3390" i="1"/>
  <c r="S3391" i="1"/>
  <c r="S2185" i="1"/>
  <c r="S1999" i="1"/>
  <c r="S3394" i="1"/>
  <c r="S3395" i="1"/>
  <c r="S3396" i="1"/>
  <c r="S3397" i="1"/>
  <c r="S3398" i="1"/>
  <c r="S3399" i="1"/>
  <c r="S3400" i="1"/>
  <c r="S3401" i="1"/>
  <c r="S3402" i="1"/>
  <c r="S3403" i="1"/>
  <c r="S3404" i="1"/>
  <c r="S4048" i="1"/>
  <c r="S3406" i="1"/>
  <c r="S3407" i="1"/>
  <c r="S3408" i="1"/>
  <c r="S3409" i="1"/>
  <c r="S3410" i="1"/>
  <c r="S3411" i="1"/>
  <c r="S3412" i="1"/>
  <c r="S3413" i="1"/>
  <c r="S3414" i="1"/>
  <c r="S1717" i="1"/>
  <c r="S3416" i="1"/>
  <c r="S3417" i="1"/>
  <c r="S3418" i="1"/>
  <c r="S3419" i="1"/>
  <c r="S3709" i="1"/>
  <c r="S3420" i="1"/>
  <c r="S3422" i="1"/>
  <c r="S3423" i="1"/>
  <c r="S3424" i="1"/>
  <c r="S3425" i="1"/>
  <c r="S3426" i="1"/>
  <c r="S3427" i="1"/>
  <c r="S3428" i="1"/>
  <c r="S3429" i="1"/>
  <c r="S3430" i="1"/>
  <c r="S3431" i="1"/>
  <c r="S201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21" i="1"/>
  <c r="S3466" i="1"/>
  <c r="S3972" i="1"/>
  <c r="S3468" i="1"/>
  <c r="S3469" i="1"/>
  <c r="S3470" i="1"/>
  <c r="S3471" i="1"/>
  <c r="S3472" i="1"/>
  <c r="S3473" i="1"/>
  <c r="S962" i="1"/>
  <c r="S3475" i="1"/>
  <c r="S3476" i="1"/>
  <c r="S3477" i="1"/>
  <c r="S3478" i="1"/>
  <c r="S1056" i="1"/>
  <c r="S3480" i="1"/>
  <c r="S3481" i="1"/>
  <c r="S559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842" i="1"/>
  <c r="S1876" i="1"/>
  <c r="S4039" i="1"/>
  <c r="S3507" i="1"/>
  <c r="S3508" i="1"/>
  <c r="S3509" i="1"/>
  <c r="S3510" i="1"/>
  <c r="S3511" i="1"/>
  <c r="S3512" i="1"/>
  <c r="S2380" i="1"/>
  <c r="S3161" i="1"/>
  <c r="S3515" i="1"/>
  <c r="S3516" i="1"/>
  <c r="S421" i="1"/>
  <c r="S3518" i="1"/>
  <c r="S3519" i="1"/>
  <c r="S3520" i="1"/>
  <c r="S3521" i="1"/>
  <c r="S3522" i="1"/>
  <c r="S3082" i="1"/>
  <c r="S3524" i="1"/>
  <c r="S3525" i="1"/>
  <c r="S3526" i="1"/>
  <c r="S3527" i="1"/>
  <c r="S3528" i="1"/>
  <c r="S3529" i="1"/>
  <c r="S3474" i="1"/>
  <c r="S2415" i="1"/>
  <c r="S3532" i="1"/>
  <c r="S3533" i="1"/>
  <c r="S3534" i="1"/>
  <c r="S3535" i="1"/>
  <c r="S3536" i="1"/>
  <c r="S3537" i="1"/>
  <c r="S3538" i="1"/>
  <c r="S3539" i="1"/>
  <c r="S985" i="1"/>
  <c r="S3541" i="1"/>
  <c r="S3542" i="1"/>
  <c r="S3543" i="1"/>
  <c r="S3544" i="1"/>
  <c r="S3545" i="1"/>
  <c r="S3546" i="1"/>
  <c r="S2421" i="1"/>
  <c r="S3338" i="1"/>
  <c r="S3549" i="1"/>
  <c r="S3550" i="1"/>
  <c r="S3551" i="1"/>
  <c r="S3552" i="1"/>
  <c r="S3553" i="1"/>
  <c r="S3554" i="1"/>
  <c r="S1764" i="1"/>
  <c r="S3556" i="1"/>
  <c r="S3557" i="1"/>
  <c r="S571" i="1"/>
  <c r="S3559" i="1"/>
  <c r="S3560" i="1"/>
  <c r="S3561" i="1"/>
  <c r="S3562" i="1"/>
  <c r="S3563" i="1"/>
  <c r="S3564" i="1"/>
  <c r="S3565" i="1"/>
  <c r="S2818" i="1"/>
  <c r="S3567" i="1"/>
  <c r="S3568" i="1"/>
  <c r="S3569" i="1"/>
  <c r="S3570" i="1"/>
  <c r="S3571" i="1"/>
  <c r="S3572" i="1"/>
  <c r="S3573" i="1"/>
  <c r="S452" i="1"/>
  <c r="S3575" i="1"/>
  <c r="S3576" i="1"/>
  <c r="S3577" i="1"/>
  <c r="S3578" i="1"/>
  <c r="S3579" i="1"/>
  <c r="S3580" i="1"/>
  <c r="S465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1207" i="1"/>
  <c r="S3602" i="1"/>
  <c r="S3603" i="1"/>
  <c r="S3604" i="1"/>
  <c r="S3605" i="1"/>
  <c r="S3606" i="1"/>
  <c r="S3607" i="1"/>
  <c r="S3608" i="1"/>
  <c r="S3609" i="1"/>
  <c r="S2475" i="1"/>
  <c r="S3611" i="1"/>
  <c r="S3612" i="1"/>
  <c r="S3613" i="1"/>
  <c r="S3614" i="1"/>
  <c r="S3615" i="1"/>
  <c r="S3616" i="1"/>
  <c r="S3617" i="1"/>
  <c r="S3547" i="1"/>
  <c r="S3619" i="1"/>
  <c r="S3347" i="1"/>
  <c r="S3621" i="1"/>
  <c r="S3622" i="1"/>
  <c r="S3623" i="1"/>
  <c r="S2512" i="1"/>
  <c r="S3625" i="1"/>
  <c r="S3626" i="1"/>
  <c r="S3627" i="1"/>
  <c r="S3628" i="1"/>
  <c r="S3629" i="1"/>
  <c r="S3630" i="1"/>
  <c r="S3631" i="1"/>
  <c r="S3632" i="1"/>
  <c r="S3633" i="1"/>
  <c r="S1930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4075" i="1"/>
  <c r="S2524" i="1"/>
  <c r="S4072" i="1"/>
  <c r="S3652" i="1"/>
  <c r="S3653" i="1"/>
  <c r="S1256" i="1"/>
  <c r="S3655" i="1"/>
  <c r="S3656" i="1"/>
  <c r="S3657" i="1"/>
  <c r="S3867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573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4078" i="1"/>
  <c r="S2106" i="1"/>
  <c r="S3432" i="1"/>
  <c r="S393" i="1"/>
  <c r="S865" i="1"/>
  <c r="S3865" i="1"/>
  <c r="S2535" i="1"/>
  <c r="S1948" i="1"/>
  <c r="S3836" i="1"/>
  <c r="S3993" i="1"/>
  <c r="S2706" i="1"/>
  <c r="S2841" i="1"/>
  <c r="S2545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864" i="1"/>
  <c r="S1012" i="1"/>
  <c r="S101" i="1"/>
  <c r="S3200" i="1"/>
  <c r="S3870" i="1"/>
  <c r="S3083" i="1"/>
  <c r="S3088" i="1"/>
  <c r="S345" i="1"/>
  <c r="S2578" i="1"/>
  <c r="S117" i="1"/>
  <c r="S3868" i="1"/>
  <c r="S2595" i="1"/>
  <c r="S3548" i="1"/>
  <c r="S2607" i="1"/>
  <c r="S3465" i="1"/>
  <c r="S3951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" i="1"/>
  <c r="S1974" i="1"/>
  <c r="S3182" i="1"/>
  <c r="S1514" i="1"/>
  <c r="S284" i="1"/>
  <c r="S2165" i="1"/>
  <c r="S1526" i="1"/>
  <c r="S2005" i="1"/>
  <c r="S3089" i="1"/>
  <c r="S3091" i="1"/>
  <c r="S3717" i="1"/>
  <c r="S794" i="1"/>
  <c r="S2113" i="1"/>
  <c r="S585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1422" i="1"/>
  <c r="S4040" i="1"/>
  <c r="S2668" i="1"/>
  <c r="S3831" i="1"/>
  <c r="S1572" i="1"/>
  <c r="S3555" i="1"/>
  <c r="S1595" i="1"/>
  <c r="S3141" i="1"/>
  <c r="S1644" i="1"/>
  <c r="S1039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211" i="1"/>
  <c r="S3558" i="1"/>
  <c r="S2801" i="1"/>
  <c r="S2673" i="1"/>
  <c r="S3712" i="1"/>
  <c r="S4076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2115" i="1"/>
  <c r="S3634" i="1"/>
  <c r="S1130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2677" i="1"/>
  <c r="S2716" i="1"/>
  <c r="S1990" i="1"/>
  <c r="S4037" i="1"/>
  <c r="S3832" i="1"/>
  <c r="S1424" i="1"/>
  <c r="S634" i="1"/>
  <c r="S3106" i="1"/>
  <c r="S3574" i="1"/>
  <c r="S1028" i="1"/>
  <c r="S98" i="1"/>
  <c r="S3966" i="1"/>
  <c r="S17" i="1"/>
  <c r="S788" i="1"/>
  <c r="S3566" i="1"/>
  <c r="S1455" i="1"/>
  <c r="S3111" i="1"/>
  <c r="S1685" i="1"/>
  <c r="S3955" i="1"/>
  <c r="S3649" i="1"/>
  <c r="S3650" i="1"/>
  <c r="S4047" i="1"/>
  <c r="S2164" i="1"/>
  <c r="S3674" i="1"/>
  <c r="S3957" i="1"/>
  <c r="S2140" i="1"/>
  <c r="S3193" i="1"/>
  <c r="S3833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52" i="1"/>
  <c r="S3467" i="1"/>
  <c r="S3718" i="1"/>
  <c r="S3710" i="1"/>
  <c r="S3651" i="1"/>
  <c r="S2910" i="1"/>
  <c r="S3113" i="1"/>
  <c r="S3873" i="1"/>
  <c r="S3128" i="1"/>
  <c r="S3285" i="1"/>
  <c r="S2802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3295" i="1"/>
  <c r="S3871" i="1"/>
  <c r="S3134" i="1"/>
  <c r="S4077" i="1"/>
  <c r="S4041" i="1"/>
  <c r="S4042" i="1"/>
  <c r="S4043" i="1"/>
  <c r="S4044" i="1"/>
  <c r="S4045" i="1"/>
  <c r="S4046" i="1"/>
  <c r="S4074" i="1"/>
  <c r="S3953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3296" i="1"/>
  <c r="S2727" i="1"/>
  <c r="S403" i="1"/>
  <c r="S3654" i="1"/>
  <c r="S3298" i="1"/>
  <c r="S3658" i="1"/>
  <c r="S3334" i="1"/>
  <c r="S3139" i="1"/>
  <c r="S3999" i="1"/>
  <c r="S3140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106" i="1"/>
  <c r="P3432" i="1"/>
  <c r="P393" i="1"/>
  <c r="P865" i="1"/>
  <c r="P3865" i="1"/>
  <c r="P2535" i="1"/>
  <c r="P1948" i="1"/>
  <c r="P3836" i="1"/>
  <c r="P3993" i="1"/>
  <c r="P2706" i="1"/>
  <c r="P2841" i="1"/>
  <c r="P2545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864" i="1"/>
  <c r="P1012" i="1"/>
  <c r="P101" i="1"/>
  <c r="P3200" i="1"/>
  <c r="P3870" i="1"/>
  <c r="P3083" i="1"/>
  <c r="P3088" i="1"/>
  <c r="P345" i="1"/>
  <c r="P2578" i="1"/>
  <c r="P117" i="1"/>
  <c r="P3868" i="1"/>
  <c r="P2595" i="1"/>
  <c r="P3548" i="1"/>
  <c r="P2607" i="1"/>
  <c r="P3465" i="1"/>
  <c r="P3951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" i="1"/>
  <c r="P1974" i="1"/>
  <c r="P3182" i="1"/>
  <c r="P1514" i="1"/>
  <c r="P284" i="1"/>
  <c r="P2165" i="1"/>
  <c r="P1526" i="1"/>
  <c r="P2005" i="1"/>
  <c r="P3089" i="1"/>
  <c r="P3091" i="1"/>
  <c r="P3717" i="1"/>
  <c r="P794" i="1"/>
  <c r="P2113" i="1"/>
  <c r="P585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1422" i="1"/>
  <c r="P4040" i="1"/>
  <c r="P2668" i="1"/>
  <c r="P3831" i="1"/>
  <c r="P1572" i="1"/>
  <c r="P3555" i="1"/>
  <c r="P1595" i="1"/>
  <c r="P3141" i="1"/>
  <c r="P1644" i="1"/>
  <c r="P1039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211" i="1"/>
  <c r="P3558" i="1"/>
  <c r="P2801" i="1"/>
  <c r="P2673" i="1"/>
  <c r="P3712" i="1"/>
  <c r="P4076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2115" i="1"/>
  <c r="P3634" i="1"/>
  <c r="P1130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2677" i="1"/>
  <c r="P2716" i="1"/>
  <c r="P1990" i="1"/>
  <c r="P4037" i="1"/>
  <c r="P3832" i="1"/>
  <c r="P1424" i="1"/>
  <c r="P634" i="1"/>
  <c r="P3106" i="1"/>
  <c r="P3574" i="1"/>
  <c r="P1028" i="1"/>
  <c r="P98" i="1"/>
  <c r="P3966" i="1"/>
  <c r="P17" i="1"/>
  <c r="P788" i="1"/>
  <c r="P3566" i="1"/>
  <c r="P1455" i="1"/>
  <c r="P3111" i="1"/>
  <c r="P1685" i="1"/>
  <c r="P3955" i="1"/>
  <c r="P3649" i="1"/>
  <c r="P3650" i="1"/>
  <c r="P4047" i="1"/>
  <c r="P2164" i="1"/>
  <c r="P3674" i="1"/>
  <c r="P3957" i="1"/>
  <c r="P2140" i="1"/>
  <c r="P3193" i="1"/>
  <c r="P3833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52" i="1"/>
  <c r="P3467" i="1"/>
  <c r="P3718" i="1"/>
  <c r="P3710" i="1"/>
  <c r="P3651" i="1"/>
  <c r="P2910" i="1"/>
  <c r="P3113" i="1"/>
  <c r="P3873" i="1"/>
  <c r="P3128" i="1"/>
  <c r="P3285" i="1"/>
  <c r="P2802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3295" i="1"/>
  <c r="P3871" i="1"/>
  <c r="P3134" i="1"/>
  <c r="P4077" i="1"/>
  <c r="P4041" i="1"/>
  <c r="P4042" i="1"/>
  <c r="P4043" i="1"/>
  <c r="P4044" i="1"/>
  <c r="P4045" i="1"/>
  <c r="P4046" i="1"/>
  <c r="P4074" i="1"/>
  <c r="P3953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3296" i="1"/>
  <c r="P2727" i="1"/>
  <c r="P403" i="1"/>
  <c r="P3654" i="1"/>
  <c r="P3298" i="1"/>
  <c r="P3658" i="1"/>
  <c r="P3334" i="1"/>
  <c r="P3139" i="1"/>
  <c r="P3999" i="1"/>
  <c r="P3140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078" i="1"/>
  <c r="P124" i="1"/>
  <c r="P2208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4071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3968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3958" i="1"/>
  <c r="P3890" i="1"/>
  <c r="P99" i="1"/>
  <c r="P100" i="1"/>
  <c r="P3994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3954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3995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3791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4038" i="1"/>
  <c r="P193" i="1"/>
  <c r="P194" i="1"/>
  <c r="P195" i="1"/>
  <c r="P196" i="1"/>
  <c r="P197" i="1"/>
  <c r="P198" i="1"/>
  <c r="P199" i="1"/>
  <c r="P200" i="1"/>
  <c r="P389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3960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792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787" i="1"/>
  <c r="P394" i="1"/>
  <c r="P395" i="1"/>
  <c r="P396" i="1"/>
  <c r="P397" i="1"/>
  <c r="P398" i="1"/>
  <c r="P399" i="1"/>
  <c r="P400" i="1"/>
  <c r="P401" i="1"/>
  <c r="P402" i="1"/>
  <c r="P3479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070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348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3962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3713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3961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3581" i="1"/>
  <c r="P560" i="1"/>
  <c r="P561" i="1"/>
  <c r="P562" i="1"/>
  <c r="P563" i="1"/>
  <c r="P564" i="1"/>
  <c r="P565" i="1"/>
  <c r="P566" i="1"/>
  <c r="P567" i="1"/>
  <c r="P568" i="1"/>
  <c r="P569" i="1"/>
  <c r="P570" i="1"/>
  <c r="P3160" i="1"/>
  <c r="P572" i="1"/>
  <c r="P3837" i="1"/>
  <c r="P574" i="1"/>
  <c r="P575" i="1"/>
  <c r="P576" i="1"/>
  <c r="P577" i="1"/>
  <c r="P578" i="1"/>
  <c r="P579" i="1"/>
  <c r="P580" i="1"/>
  <c r="P581" i="1"/>
  <c r="P582" i="1"/>
  <c r="P583" i="1"/>
  <c r="P584" i="1"/>
  <c r="P3714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3969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3504" i="1"/>
  <c r="P789" i="1"/>
  <c r="P790" i="1"/>
  <c r="P791" i="1"/>
  <c r="P792" i="1"/>
  <c r="P793" i="1"/>
  <c r="P3892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3706" i="1"/>
  <c r="P859" i="1"/>
  <c r="P860" i="1"/>
  <c r="P861" i="1"/>
  <c r="P862" i="1"/>
  <c r="P863" i="1"/>
  <c r="P864" i="1"/>
  <c r="P3601" i="1"/>
  <c r="P866" i="1"/>
  <c r="P867" i="1"/>
  <c r="P868" i="1"/>
  <c r="P869" i="1"/>
  <c r="P870" i="1"/>
  <c r="P871" i="1"/>
  <c r="P872" i="1"/>
  <c r="P873" i="1"/>
  <c r="P874" i="1"/>
  <c r="P875" i="1"/>
  <c r="P3869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3793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3610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371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4003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3834" i="1"/>
  <c r="P1029" i="1"/>
  <c r="P1030" i="1"/>
  <c r="P1031" i="1"/>
  <c r="P1032" i="1"/>
  <c r="P1033" i="1"/>
  <c r="P1034" i="1"/>
  <c r="P1035" i="1"/>
  <c r="P1036" i="1"/>
  <c r="P1037" i="1"/>
  <c r="P1038" i="1"/>
  <c r="P3794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3618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3998" i="1"/>
  <c r="P1131" i="1"/>
  <c r="P1132" i="1"/>
  <c r="P1133" i="1"/>
  <c r="P1134" i="1"/>
  <c r="P1135" i="1"/>
  <c r="P1136" i="1"/>
  <c r="P1137" i="1"/>
  <c r="P1138" i="1"/>
  <c r="P1139" i="1"/>
  <c r="P221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3505" i="1"/>
  <c r="P1190" i="1"/>
  <c r="P1191" i="1"/>
  <c r="P3795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3963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350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3996" i="1"/>
  <c r="P1423" i="1"/>
  <c r="P3513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3796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335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3224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3365" i="1"/>
  <c r="P1515" i="1"/>
  <c r="P1516" i="1"/>
  <c r="P1517" i="1"/>
  <c r="P1518" i="1"/>
  <c r="P1519" i="1"/>
  <c r="P1520" i="1"/>
  <c r="P1521" i="1"/>
  <c r="P1522" i="1"/>
  <c r="P1523" i="1"/>
  <c r="P1524" i="1"/>
  <c r="P1525" i="1"/>
  <c r="P2952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2943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390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351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2259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275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2956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3375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2846" i="1"/>
  <c r="P1849" i="1"/>
  <c r="P1850" i="1"/>
  <c r="P1851" i="1"/>
  <c r="P1852" i="1"/>
  <c r="P1853" i="1"/>
  <c r="P1854" i="1"/>
  <c r="P2038" i="1"/>
  <c r="P1856" i="1"/>
  <c r="P1857" i="1"/>
  <c r="P1858" i="1"/>
  <c r="P1859" i="1"/>
  <c r="P3906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3967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3797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3907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3707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3866" i="1"/>
  <c r="P1991" i="1"/>
  <c r="P1992" i="1"/>
  <c r="P1993" i="1"/>
  <c r="P1994" i="1"/>
  <c r="P1995" i="1"/>
  <c r="P1996" i="1"/>
  <c r="P1997" i="1"/>
  <c r="P1998" i="1"/>
  <c r="P3789" i="1"/>
  <c r="P2000" i="1"/>
  <c r="P2001" i="1"/>
  <c r="P2002" i="1"/>
  <c r="P2003" i="1"/>
  <c r="P2004" i="1"/>
  <c r="P3162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3383" i="1"/>
  <c r="P2039" i="1"/>
  <c r="P2040" i="1"/>
  <c r="P2041" i="1"/>
  <c r="P2042" i="1"/>
  <c r="P2043" i="1"/>
  <c r="P2044" i="1"/>
  <c r="P2045" i="1"/>
  <c r="P2046" i="1"/>
  <c r="P2047" i="1"/>
  <c r="P2048" i="1"/>
  <c r="P3240" i="1"/>
  <c r="P2050" i="1"/>
  <c r="P2051" i="1"/>
  <c r="P3887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962" i="1"/>
  <c r="P2107" i="1"/>
  <c r="P2108" i="1"/>
  <c r="P2109" i="1"/>
  <c r="P2110" i="1"/>
  <c r="P2111" i="1"/>
  <c r="P2112" i="1"/>
  <c r="P2260" i="1"/>
  <c r="P2114" i="1"/>
  <c r="P3964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3517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3790" i="1"/>
  <c r="P3246" i="1"/>
  <c r="P2166" i="1"/>
  <c r="P2167" i="1"/>
  <c r="P2168" i="1"/>
  <c r="P2169" i="1"/>
  <c r="P2170" i="1"/>
  <c r="P2884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3171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986" i="1"/>
  <c r="P2209" i="1"/>
  <c r="P3523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987" i="1"/>
  <c r="P3945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868" i="1"/>
  <c r="P2279" i="1"/>
  <c r="P2280" i="1"/>
  <c r="P2281" i="1"/>
  <c r="P2282" i="1"/>
  <c r="P2283" i="1"/>
  <c r="P3798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3254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3530" i="1"/>
  <c r="P2324" i="1"/>
  <c r="P2325" i="1"/>
  <c r="P2326" i="1"/>
  <c r="P2327" i="1"/>
  <c r="P2328" i="1"/>
  <c r="P2329" i="1"/>
  <c r="P2330" i="1"/>
  <c r="P2331" i="1"/>
  <c r="P2332" i="1"/>
  <c r="P2333" i="1"/>
  <c r="P3965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3620" i="1"/>
  <c r="P2378" i="1"/>
  <c r="P2379" i="1"/>
  <c r="P2872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3946" i="1"/>
  <c r="P2416" i="1"/>
  <c r="P2417" i="1"/>
  <c r="P2418" i="1"/>
  <c r="P2419" i="1"/>
  <c r="P2420" i="1"/>
  <c r="P2755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3840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858" i="1"/>
  <c r="P2513" i="1"/>
  <c r="P2514" i="1"/>
  <c r="P2515" i="1"/>
  <c r="P2516" i="1"/>
  <c r="P2517" i="1"/>
  <c r="P2518" i="1"/>
  <c r="P2519" i="1"/>
  <c r="P2520" i="1"/>
  <c r="P2521" i="1"/>
  <c r="P2522" i="1"/>
  <c r="P2523" i="1"/>
  <c r="P3799" i="1"/>
  <c r="P2525" i="1"/>
  <c r="P2526" i="1"/>
  <c r="P2527" i="1"/>
  <c r="P2528" i="1"/>
  <c r="P2529" i="1"/>
  <c r="P2530" i="1"/>
  <c r="P2531" i="1"/>
  <c r="P2532" i="1"/>
  <c r="P2533" i="1"/>
  <c r="P2534" i="1"/>
  <c r="P3800" i="1"/>
  <c r="P2536" i="1"/>
  <c r="P2537" i="1"/>
  <c r="P2538" i="1"/>
  <c r="P2539" i="1"/>
  <c r="P2540" i="1"/>
  <c r="P2541" i="1"/>
  <c r="P2542" i="1"/>
  <c r="P2543" i="1"/>
  <c r="P2544" i="1"/>
  <c r="P2278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3392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4001" i="1"/>
  <c r="P2596" i="1"/>
  <c r="P2597" i="1"/>
  <c r="P2598" i="1"/>
  <c r="P2599" i="1"/>
  <c r="P2600" i="1"/>
  <c r="P2601" i="1"/>
  <c r="P2602" i="1"/>
  <c r="P2603" i="1"/>
  <c r="P2604" i="1"/>
  <c r="P2605" i="1"/>
  <c r="P2606" i="1"/>
  <c r="P3255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997" i="1"/>
  <c r="P2669" i="1"/>
  <c r="P2670" i="1"/>
  <c r="P2671" i="1"/>
  <c r="P2672" i="1"/>
  <c r="P3947" i="1"/>
  <c r="P2674" i="1"/>
  <c r="P2675" i="1"/>
  <c r="P2676" i="1"/>
  <c r="P159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33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3711" i="1"/>
  <c r="P2707" i="1"/>
  <c r="P2708" i="1"/>
  <c r="P2709" i="1"/>
  <c r="P2710" i="1"/>
  <c r="P2711" i="1"/>
  <c r="P2712" i="1"/>
  <c r="P2713" i="1"/>
  <c r="P2714" i="1"/>
  <c r="P2715" i="1"/>
  <c r="P3198" i="1"/>
  <c r="P2717" i="1"/>
  <c r="P2718" i="1"/>
  <c r="P2719" i="1"/>
  <c r="P2720" i="1"/>
  <c r="P2721" i="1"/>
  <c r="P2722" i="1"/>
  <c r="P2723" i="1"/>
  <c r="P2724" i="1"/>
  <c r="P2725" i="1"/>
  <c r="P2726" i="1"/>
  <c r="P3000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3801" i="1"/>
  <c r="P2756" i="1"/>
  <c r="P1833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3802" i="1"/>
  <c r="P3838" i="1"/>
  <c r="P2796" i="1"/>
  <c r="P2797" i="1"/>
  <c r="P2798" i="1"/>
  <c r="P2799" i="1"/>
  <c r="P2800" i="1"/>
  <c r="P3970" i="1"/>
  <c r="P2919" i="1"/>
  <c r="P2803" i="1"/>
  <c r="P2804" i="1"/>
  <c r="P2805" i="1"/>
  <c r="P2806" i="1"/>
  <c r="P2807" i="1"/>
  <c r="P2794" i="1"/>
  <c r="P2809" i="1"/>
  <c r="P2171" i="1"/>
  <c r="P2811" i="1"/>
  <c r="P2812" i="1"/>
  <c r="P2813" i="1"/>
  <c r="P2814" i="1"/>
  <c r="P2815" i="1"/>
  <c r="P2816" i="1"/>
  <c r="P2817" i="1"/>
  <c r="P184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3624" i="1"/>
  <c r="P2842" i="1"/>
  <c r="P2843" i="1"/>
  <c r="P2844" i="1"/>
  <c r="P2845" i="1"/>
  <c r="P3021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3256" i="1"/>
  <c r="P2869" i="1"/>
  <c r="P2870" i="1"/>
  <c r="P2871" i="1"/>
  <c r="P3971" i="1"/>
  <c r="P2873" i="1"/>
  <c r="P2874" i="1"/>
  <c r="P2875" i="1"/>
  <c r="P2876" i="1"/>
  <c r="P2877" i="1"/>
  <c r="P2878" i="1"/>
  <c r="P2879" i="1"/>
  <c r="P2880" i="1"/>
  <c r="P3841" i="1"/>
  <c r="P2882" i="1"/>
  <c r="P2883" i="1"/>
  <c r="P3034" i="1"/>
  <c r="P2885" i="1"/>
  <c r="P2886" i="1"/>
  <c r="P2887" i="1"/>
  <c r="P3531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3888" i="1"/>
  <c r="P3872" i="1"/>
  <c r="P3948" i="1"/>
  <c r="P2911" i="1"/>
  <c r="P2912" i="1"/>
  <c r="P2913" i="1"/>
  <c r="P2914" i="1"/>
  <c r="P2915" i="1"/>
  <c r="P2916" i="1"/>
  <c r="P2917" i="1"/>
  <c r="P2918" i="1"/>
  <c r="P2888" i="1"/>
  <c r="P2920" i="1"/>
  <c r="P2921" i="1"/>
  <c r="P2928" i="1"/>
  <c r="P2923" i="1"/>
  <c r="P2924" i="1"/>
  <c r="P2925" i="1"/>
  <c r="P2926" i="1"/>
  <c r="P2927" i="1"/>
  <c r="P2049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3956" i="1"/>
  <c r="P2944" i="1"/>
  <c r="P2945" i="1"/>
  <c r="P2946" i="1"/>
  <c r="P2947" i="1"/>
  <c r="P2948" i="1"/>
  <c r="P2949" i="1"/>
  <c r="P2950" i="1"/>
  <c r="P2951" i="1"/>
  <c r="P3273" i="1"/>
  <c r="P2953" i="1"/>
  <c r="P2954" i="1"/>
  <c r="P2955" i="1"/>
  <c r="P2881" i="1"/>
  <c r="P2957" i="1"/>
  <c r="P2958" i="1"/>
  <c r="P2959" i="1"/>
  <c r="P2960" i="1"/>
  <c r="P2961" i="1"/>
  <c r="P1140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08" i="1"/>
  <c r="P53" i="1"/>
  <c r="P2988" i="1"/>
  <c r="P2989" i="1"/>
  <c r="P2990" i="1"/>
  <c r="P2991" i="1"/>
  <c r="P2992" i="1"/>
  <c r="P2993" i="1"/>
  <c r="P2994" i="1"/>
  <c r="P2995" i="1"/>
  <c r="P2996" i="1"/>
  <c r="P2693" i="1"/>
  <c r="P2998" i="1"/>
  <c r="P2999" i="1"/>
  <c r="P489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835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2284" i="1"/>
  <c r="P2808" i="1"/>
  <c r="P3036" i="1"/>
  <c r="P3037" i="1"/>
  <c r="P3038" i="1"/>
  <c r="P3039" i="1"/>
  <c r="P3997" i="1"/>
  <c r="P3035" i="1"/>
  <c r="P3042" i="1"/>
  <c r="P3043" i="1"/>
  <c r="P3044" i="1"/>
  <c r="P3045" i="1"/>
  <c r="P3046" i="1"/>
  <c r="P3047" i="1"/>
  <c r="P3048" i="1"/>
  <c r="P3049" i="1"/>
  <c r="P3050" i="1"/>
  <c r="P3051" i="1"/>
  <c r="P1855" i="1"/>
  <c r="P3053" i="1"/>
  <c r="P2305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1482" i="1"/>
  <c r="P3072" i="1"/>
  <c r="P3073" i="1"/>
  <c r="P3074" i="1"/>
  <c r="P3075" i="1"/>
  <c r="P3959" i="1"/>
  <c r="P3077" i="1"/>
  <c r="P3078" i="1"/>
  <c r="P3079" i="1"/>
  <c r="P3080" i="1"/>
  <c r="P3081" i="1"/>
  <c r="P138" i="1"/>
  <c r="P3788" i="1"/>
  <c r="P3084" i="1"/>
  <c r="P3085" i="1"/>
  <c r="P3086" i="1"/>
  <c r="P3087" i="1"/>
  <c r="P536" i="1"/>
  <c r="P97" i="1"/>
  <c r="P3090" i="1"/>
  <c r="P3405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345" i="1"/>
  <c r="P3107" i="1"/>
  <c r="P3108" i="1"/>
  <c r="P3109" i="1"/>
  <c r="P3110" i="1"/>
  <c r="P3708" i="1"/>
  <c r="P3112" i="1"/>
  <c r="P3181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2323" i="1"/>
  <c r="P3129" i="1"/>
  <c r="P3130" i="1"/>
  <c r="P3131" i="1"/>
  <c r="P3132" i="1"/>
  <c r="P3133" i="1"/>
  <c r="P3829" i="1"/>
  <c r="P3135" i="1"/>
  <c r="P3136" i="1"/>
  <c r="P3137" i="1"/>
  <c r="P3138" i="1"/>
  <c r="P2052" i="1"/>
  <c r="P3716" i="1"/>
  <c r="P3040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041" i="1"/>
  <c r="P3889" i="1"/>
  <c r="P4002" i="1"/>
  <c r="P3163" i="1"/>
  <c r="P3164" i="1"/>
  <c r="P3165" i="1"/>
  <c r="P3166" i="1"/>
  <c r="P3167" i="1"/>
  <c r="P3168" i="1"/>
  <c r="P3169" i="1"/>
  <c r="P3170" i="1"/>
  <c r="P2795" i="1"/>
  <c r="P3172" i="1"/>
  <c r="P3173" i="1"/>
  <c r="P3174" i="1"/>
  <c r="P3175" i="1"/>
  <c r="P3176" i="1"/>
  <c r="P3177" i="1"/>
  <c r="P3178" i="1"/>
  <c r="P3179" i="1"/>
  <c r="P3180" i="1"/>
  <c r="P3540" i="1"/>
  <c r="P4073" i="1"/>
  <c r="P3183" i="1"/>
  <c r="P3184" i="1"/>
  <c r="P3185" i="1"/>
  <c r="P3186" i="1"/>
  <c r="P3187" i="1"/>
  <c r="P3188" i="1"/>
  <c r="P3189" i="1"/>
  <c r="P3190" i="1"/>
  <c r="P3191" i="1"/>
  <c r="P3192" i="1"/>
  <c r="P3415" i="1"/>
  <c r="P3194" i="1"/>
  <c r="P3195" i="1"/>
  <c r="P3196" i="1"/>
  <c r="P3197" i="1"/>
  <c r="P1860" i="1"/>
  <c r="P3199" i="1"/>
  <c r="P3052" i="1"/>
  <c r="P3201" i="1"/>
  <c r="P3202" i="1"/>
  <c r="P3203" i="1"/>
  <c r="P3204" i="1"/>
  <c r="P3205" i="1"/>
  <c r="P3206" i="1"/>
  <c r="P3207" i="1"/>
  <c r="P3208" i="1"/>
  <c r="P3209" i="1"/>
  <c r="P3210" i="1"/>
  <c r="P192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05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1189" i="1"/>
  <c r="P3241" i="1"/>
  <c r="P3242" i="1"/>
  <c r="P3243" i="1"/>
  <c r="P3244" i="1"/>
  <c r="P3245" i="1"/>
  <c r="P2810" i="1"/>
  <c r="P3247" i="1"/>
  <c r="P3248" i="1"/>
  <c r="P3249" i="1"/>
  <c r="P3250" i="1"/>
  <c r="P3251" i="1"/>
  <c r="P3252" i="1"/>
  <c r="P3253" i="1"/>
  <c r="P3071" i="1"/>
  <c r="P2909" i="1"/>
  <c r="P3274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2922" i="1"/>
  <c r="P3949" i="1"/>
  <c r="P3275" i="1"/>
  <c r="P3276" i="1"/>
  <c r="P3277" i="1"/>
  <c r="P3278" i="1"/>
  <c r="P3279" i="1"/>
  <c r="P3280" i="1"/>
  <c r="P3281" i="1"/>
  <c r="P3282" i="1"/>
  <c r="P3283" i="1"/>
  <c r="P3284" i="1"/>
  <c r="P2334" i="1"/>
  <c r="P3286" i="1"/>
  <c r="P3287" i="1"/>
  <c r="P3288" i="1"/>
  <c r="P3289" i="1"/>
  <c r="P3290" i="1"/>
  <c r="P3291" i="1"/>
  <c r="P3292" i="1"/>
  <c r="P3293" i="1"/>
  <c r="P3294" i="1"/>
  <c r="P4069" i="1"/>
  <c r="P3950" i="1"/>
  <c r="P3297" i="1"/>
  <c r="P3076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830" i="1"/>
  <c r="P876" i="1"/>
  <c r="P3336" i="1"/>
  <c r="P3337" i="1"/>
  <c r="P2377" i="1"/>
  <c r="P3339" i="1"/>
  <c r="P3340" i="1"/>
  <c r="P3341" i="1"/>
  <c r="P3342" i="1"/>
  <c r="P3343" i="1"/>
  <c r="P3344" i="1"/>
  <c r="P946" i="1"/>
  <c r="P3346" i="1"/>
  <c r="P3839" i="1"/>
  <c r="P3348" i="1"/>
  <c r="P3349" i="1"/>
  <c r="P3350" i="1"/>
  <c r="P3351" i="1"/>
  <c r="P1500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1192" i="1"/>
  <c r="P3366" i="1"/>
  <c r="P3367" i="1"/>
  <c r="P3368" i="1"/>
  <c r="P3369" i="1"/>
  <c r="P3370" i="1"/>
  <c r="P3371" i="1"/>
  <c r="P3372" i="1"/>
  <c r="P3373" i="1"/>
  <c r="P3374" i="1"/>
  <c r="P4000" i="1"/>
  <c r="P3376" i="1"/>
  <c r="P3377" i="1"/>
  <c r="P3378" i="1"/>
  <c r="P3379" i="1"/>
  <c r="P3380" i="1"/>
  <c r="P3381" i="1"/>
  <c r="P3382" i="1"/>
  <c r="P3335" i="1"/>
  <c r="P3384" i="1"/>
  <c r="P3385" i="1"/>
  <c r="P3386" i="1"/>
  <c r="P3387" i="1"/>
  <c r="P3388" i="1"/>
  <c r="P3389" i="1"/>
  <c r="P3390" i="1"/>
  <c r="P3391" i="1"/>
  <c r="P2185" i="1"/>
  <c r="P1999" i="1"/>
  <c r="P3394" i="1"/>
  <c r="P3395" i="1"/>
  <c r="P3396" i="1"/>
  <c r="P3397" i="1"/>
  <c r="P3398" i="1"/>
  <c r="P3399" i="1"/>
  <c r="P3400" i="1"/>
  <c r="P3401" i="1"/>
  <c r="P3402" i="1"/>
  <c r="P3403" i="1"/>
  <c r="P3404" i="1"/>
  <c r="P4048" i="1"/>
  <c r="P3406" i="1"/>
  <c r="P3407" i="1"/>
  <c r="P3408" i="1"/>
  <c r="P3409" i="1"/>
  <c r="P3410" i="1"/>
  <c r="P3411" i="1"/>
  <c r="P3412" i="1"/>
  <c r="P3413" i="1"/>
  <c r="P3414" i="1"/>
  <c r="P1717" i="1"/>
  <c r="P3416" i="1"/>
  <c r="P3417" i="1"/>
  <c r="P3418" i="1"/>
  <c r="P3419" i="1"/>
  <c r="P3709" i="1"/>
  <c r="P3420" i="1"/>
  <c r="P3422" i="1"/>
  <c r="P3423" i="1"/>
  <c r="P3424" i="1"/>
  <c r="P3425" i="1"/>
  <c r="P3426" i="1"/>
  <c r="P3427" i="1"/>
  <c r="P3428" i="1"/>
  <c r="P3429" i="1"/>
  <c r="P3430" i="1"/>
  <c r="P3431" i="1"/>
  <c r="P201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21" i="1"/>
  <c r="P3466" i="1"/>
  <c r="P3972" i="1"/>
  <c r="P3468" i="1"/>
  <c r="P3469" i="1"/>
  <c r="P3470" i="1"/>
  <c r="P3471" i="1"/>
  <c r="P3472" i="1"/>
  <c r="P3473" i="1"/>
  <c r="P962" i="1"/>
  <c r="P3475" i="1"/>
  <c r="P3476" i="1"/>
  <c r="P3477" i="1"/>
  <c r="P3478" i="1"/>
  <c r="P1056" i="1"/>
  <c r="P3480" i="1"/>
  <c r="P3481" i="1"/>
  <c r="P559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842" i="1"/>
  <c r="P1876" i="1"/>
  <c r="P4039" i="1"/>
  <c r="P3507" i="1"/>
  <c r="P3508" i="1"/>
  <c r="P3509" i="1"/>
  <c r="P3510" i="1"/>
  <c r="P3511" i="1"/>
  <c r="P3512" i="1"/>
  <c r="P2380" i="1"/>
  <c r="P3161" i="1"/>
  <c r="P3515" i="1"/>
  <c r="P3516" i="1"/>
  <c r="P421" i="1"/>
  <c r="P3518" i="1"/>
  <c r="P3519" i="1"/>
  <c r="P3520" i="1"/>
  <c r="P3521" i="1"/>
  <c r="P3522" i="1"/>
  <c r="P3082" i="1"/>
  <c r="P3524" i="1"/>
  <c r="P3525" i="1"/>
  <c r="P3526" i="1"/>
  <c r="P3527" i="1"/>
  <c r="P3528" i="1"/>
  <c r="P3529" i="1"/>
  <c r="P3474" i="1"/>
  <c r="P2415" i="1"/>
  <c r="P3532" i="1"/>
  <c r="P3533" i="1"/>
  <c r="P3534" i="1"/>
  <c r="P3535" i="1"/>
  <c r="P3536" i="1"/>
  <c r="P3537" i="1"/>
  <c r="P3538" i="1"/>
  <c r="P3539" i="1"/>
  <c r="P985" i="1"/>
  <c r="P3541" i="1"/>
  <c r="P3542" i="1"/>
  <c r="P3543" i="1"/>
  <c r="P3544" i="1"/>
  <c r="P3545" i="1"/>
  <c r="P3546" i="1"/>
  <c r="P2421" i="1"/>
  <c r="P3338" i="1"/>
  <c r="P3549" i="1"/>
  <c r="P3550" i="1"/>
  <c r="P3551" i="1"/>
  <c r="P3552" i="1"/>
  <c r="P3553" i="1"/>
  <c r="P3554" i="1"/>
  <c r="P1764" i="1"/>
  <c r="P3556" i="1"/>
  <c r="P3557" i="1"/>
  <c r="P571" i="1"/>
  <c r="P3559" i="1"/>
  <c r="P3560" i="1"/>
  <c r="P3561" i="1"/>
  <c r="P3562" i="1"/>
  <c r="P3563" i="1"/>
  <c r="P3564" i="1"/>
  <c r="P3565" i="1"/>
  <c r="P2818" i="1"/>
  <c r="P3567" i="1"/>
  <c r="P3568" i="1"/>
  <c r="P3569" i="1"/>
  <c r="P3570" i="1"/>
  <c r="P3571" i="1"/>
  <c r="P3572" i="1"/>
  <c r="P3573" i="1"/>
  <c r="P452" i="1"/>
  <c r="P3575" i="1"/>
  <c r="P3576" i="1"/>
  <c r="P3577" i="1"/>
  <c r="P3578" i="1"/>
  <c r="P3579" i="1"/>
  <c r="P3580" i="1"/>
  <c r="P465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1207" i="1"/>
  <c r="P3602" i="1"/>
  <c r="P3603" i="1"/>
  <c r="P3604" i="1"/>
  <c r="P3605" i="1"/>
  <c r="P3606" i="1"/>
  <c r="P3607" i="1"/>
  <c r="P3608" i="1"/>
  <c r="P3609" i="1"/>
  <c r="P2475" i="1"/>
  <c r="P3611" i="1"/>
  <c r="P3612" i="1"/>
  <c r="P3613" i="1"/>
  <c r="P3614" i="1"/>
  <c r="P3615" i="1"/>
  <c r="P3616" i="1"/>
  <c r="P3617" i="1"/>
  <c r="P3547" i="1"/>
  <c r="P3619" i="1"/>
  <c r="P3347" i="1"/>
  <c r="P3621" i="1"/>
  <c r="P3622" i="1"/>
  <c r="P3623" i="1"/>
  <c r="P2512" i="1"/>
  <c r="P3625" i="1"/>
  <c r="P3626" i="1"/>
  <c r="P3627" i="1"/>
  <c r="P3628" i="1"/>
  <c r="P3629" i="1"/>
  <c r="P3630" i="1"/>
  <c r="P3631" i="1"/>
  <c r="P3632" i="1"/>
  <c r="P3633" i="1"/>
  <c r="P1930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4075" i="1"/>
  <c r="P2524" i="1"/>
  <c r="P4072" i="1"/>
  <c r="P3652" i="1"/>
  <c r="P3653" i="1"/>
  <c r="P1256" i="1"/>
  <c r="P3655" i="1"/>
  <c r="P3656" i="1"/>
  <c r="P3657" i="1"/>
  <c r="P3867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573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2" i="1"/>
  <c r="O2208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4071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3968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3958" i="1"/>
  <c r="O3890" i="1"/>
  <c r="O99" i="1"/>
  <c r="O100" i="1"/>
  <c r="O3994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3954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3995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3791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4038" i="1"/>
  <c r="O193" i="1"/>
  <c r="O194" i="1"/>
  <c r="O195" i="1"/>
  <c r="O196" i="1"/>
  <c r="O197" i="1"/>
  <c r="O198" i="1"/>
  <c r="O199" i="1"/>
  <c r="O200" i="1"/>
  <c r="O389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3960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792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787" i="1"/>
  <c r="O394" i="1"/>
  <c r="O395" i="1"/>
  <c r="O396" i="1"/>
  <c r="O397" i="1"/>
  <c r="O398" i="1"/>
  <c r="O399" i="1"/>
  <c r="O400" i="1"/>
  <c r="O401" i="1"/>
  <c r="O402" i="1"/>
  <c r="O3479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070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348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3962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3713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3961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3581" i="1"/>
  <c r="O560" i="1"/>
  <c r="O561" i="1"/>
  <c r="O562" i="1"/>
  <c r="O563" i="1"/>
  <c r="O564" i="1"/>
  <c r="O565" i="1"/>
  <c r="O566" i="1"/>
  <c r="O567" i="1"/>
  <c r="O568" i="1"/>
  <c r="O569" i="1"/>
  <c r="O570" i="1"/>
  <c r="O3160" i="1"/>
  <c r="O572" i="1"/>
  <c r="O3837" i="1"/>
  <c r="O574" i="1"/>
  <c r="O575" i="1"/>
  <c r="O576" i="1"/>
  <c r="O577" i="1"/>
  <c r="O578" i="1"/>
  <c r="O579" i="1"/>
  <c r="O580" i="1"/>
  <c r="O581" i="1"/>
  <c r="O582" i="1"/>
  <c r="O583" i="1"/>
  <c r="O584" i="1"/>
  <c r="O3714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3969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3504" i="1"/>
  <c r="O789" i="1"/>
  <c r="O790" i="1"/>
  <c r="O791" i="1"/>
  <c r="O792" i="1"/>
  <c r="O793" i="1"/>
  <c r="O3892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3706" i="1"/>
  <c r="O859" i="1"/>
  <c r="O860" i="1"/>
  <c r="O861" i="1"/>
  <c r="O862" i="1"/>
  <c r="O863" i="1"/>
  <c r="O864" i="1"/>
  <c r="O3601" i="1"/>
  <c r="O866" i="1"/>
  <c r="O867" i="1"/>
  <c r="O868" i="1"/>
  <c r="O869" i="1"/>
  <c r="O870" i="1"/>
  <c r="O871" i="1"/>
  <c r="O872" i="1"/>
  <c r="O873" i="1"/>
  <c r="O874" i="1"/>
  <c r="O875" i="1"/>
  <c r="O3869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3793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3610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371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4003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3834" i="1"/>
  <c r="O1029" i="1"/>
  <c r="O1030" i="1"/>
  <c r="O1031" i="1"/>
  <c r="O1032" i="1"/>
  <c r="O1033" i="1"/>
  <c r="O1034" i="1"/>
  <c r="O1035" i="1"/>
  <c r="O1036" i="1"/>
  <c r="O1037" i="1"/>
  <c r="O1038" i="1"/>
  <c r="O3794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3618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3998" i="1"/>
  <c r="O1131" i="1"/>
  <c r="O1132" i="1"/>
  <c r="O1133" i="1"/>
  <c r="O1134" i="1"/>
  <c r="O1135" i="1"/>
  <c r="O1136" i="1"/>
  <c r="O1137" i="1"/>
  <c r="O1138" i="1"/>
  <c r="O1139" i="1"/>
  <c r="O221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3505" i="1"/>
  <c r="O1190" i="1"/>
  <c r="O1191" i="1"/>
  <c r="O3795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3963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350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3996" i="1"/>
  <c r="O1423" i="1"/>
  <c r="O3513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3796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335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3224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3365" i="1"/>
  <c r="O1515" i="1"/>
  <c r="O1516" i="1"/>
  <c r="O1517" i="1"/>
  <c r="O1518" i="1"/>
  <c r="O1519" i="1"/>
  <c r="O1520" i="1"/>
  <c r="O1521" i="1"/>
  <c r="O1522" i="1"/>
  <c r="O1523" i="1"/>
  <c r="O1524" i="1"/>
  <c r="O1525" i="1"/>
  <c r="O2952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2943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390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351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2259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275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2956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3375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2846" i="1"/>
  <c r="O1849" i="1"/>
  <c r="O1850" i="1"/>
  <c r="O1851" i="1"/>
  <c r="O1852" i="1"/>
  <c r="O1853" i="1"/>
  <c r="O1854" i="1"/>
  <c r="O2038" i="1"/>
  <c r="O1856" i="1"/>
  <c r="O1857" i="1"/>
  <c r="O1858" i="1"/>
  <c r="O1859" i="1"/>
  <c r="O3906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3967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3797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3907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3707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3866" i="1"/>
  <c r="O1991" i="1"/>
  <c r="O1992" i="1"/>
  <c r="O1993" i="1"/>
  <c r="O1994" i="1"/>
  <c r="O1995" i="1"/>
  <c r="O1996" i="1"/>
  <c r="O1997" i="1"/>
  <c r="O1998" i="1"/>
  <c r="O3789" i="1"/>
  <c r="O2000" i="1"/>
  <c r="O2001" i="1"/>
  <c r="O2002" i="1"/>
  <c r="O2003" i="1"/>
  <c r="O2004" i="1"/>
  <c r="O3162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3383" i="1"/>
  <c r="O2039" i="1"/>
  <c r="O2040" i="1"/>
  <c r="O2041" i="1"/>
  <c r="O2042" i="1"/>
  <c r="O2043" i="1"/>
  <c r="O2044" i="1"/>
  <c r="O2045" i="1"/>
  <c r="O2046" i="1"/>
  <c r="O2047" i="1"/>
  <c r="O2048" i="1"/>
  <c r="O3240" i="1"/>
  <c r="O2050" i="1"/>
  <c r="O2051" i="1"/>
  <c r="O3887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962" i="1"/>
  <c r="O2107" i="1"/>
  <c r="O2108" i="1"/>
  <c r="O2109" i="1"/>
  <c r="O2110" i="1"/>
  <c r="O2111" i="1"/>
  <c r="O2112" i="1"/>
  <c r="O2260" i="1"/>
  <c r="O2114" i="1"/>
  <c r="O3964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3517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3790" i="1"/>
  <c r="O3246" i="1"/>
  <c r="O2166" i="1"/>
  <c r="O2167" i="1"/>
  <c r="O2168" i="1"/>
  <c r="O2169" i="1"/>
  <c r="O2170" i="1"/>
  <c r="O2884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3171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986" i="1"/>
  <c r="O2209" i="1"/>
  <c r="O3523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987" i="1"/>
  <c r="O3945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868" i="1"/>
  <c r="O2279" i="1"/>
  <c r="O2280" i="1"/>
  <c r="O2281" i="1"/>
  <c r="O2282" i="1"/>
  <c r="O2283" i="1"/>
  <c r="O3798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3254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3530" i="1"/>
  <c r="O2324" i="1"/>
  <c r="O2325" i="1"/>
  <c r="O2326" i="1"/>
  <c r="O2327" i="1"/>
  <c r="O2328" i="1"/>
  <c r="O2329" i="1"/>
  <c r="O2330" i="1"/>
  <c r="O2331" i="1"/>
  <c r="O2332" i="1"/>
  <c r="O2333" i="1"/>
  <c r="O3965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3620" i="1"/>
  <c r="O2378" i="1"/>
  <c r="O2379" i="1"/>
  <c r="O2872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3946" i="1"/>
  <c r="O2416" i="1"/>
  <c r="O2417" i="1"/>
  <c r="O2418" i="1"/>
  <c r="O2419" i="1"/>
  <c r="O2420" i="1"/>
  <c r="O2755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3840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858" i="1"/>
  <c r="O2513" i="1"/>
  <c r="O2514" i="1"/>
  <c r="O2515" i="1"/>
  <c r="O2516" i="1"/>
  <c r="O2517" i="1"/>
  <c r="O2518" i="1"/>
  <c r="O2519" i="1"/>
  <c r="O2520" i="1"/>
  <c r="O2521" i="1"/>
  <c r="O2522" i="1"/>
  <c r="O2523" i="1"/>
  <c r="O3799" i="1"/>
  <c r="O2525" i="1"/>
  <c r="O2526" i="1"/>
  <c r="O2527" i="1"/>
  <c r="O2528" i="1"/>
  <c r="O2529" i="1"/>
  <c r="O2530" i="1"/>
  <c r="O2531" i="1"/>
  <c r="O2532" i="1"/>
  <c r="O2533" i="1"/>
  <c r="O2534" i="1"/>
  <c r="O3800" i="1"/>
  <c r="O2536" i="1"/>
  <c r="O2537" i="1"/>
  <c r="O2538" i="1"/>
  <c r="O2539" i="1"/>
  <c r="O2540" i="1"/>
  <c r="O2541" i="1"/>
  <c r="O2542" i="1"/>
  <c r="O2543" i="1"/>
  <c r="O2544" i="1"/>
  <c r="O2278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3392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4001" i="1"/>
  <c r="O2596" i="1"/>
  <c r="O2597" i="1"/>
  <c r="O2598" i="1"/>
  <c r="O2599" i="1"/>
  <c r="O2600" i="1"/>
  <c r="O2601" i="1"/>
  <c r="O2602" i="1"/>
  <c r="O2603" i="1"/>
  <c r="O2604" i="1"/>
  <c r="O2605" i="1"/>
  <c r="O2606" i="1"/>
  <c r="O3255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997" i="1"/>
  <c r="O2669" i="1"/>
  <c r="O2670" i="1"/>
  <c r="O2671" i="1"/>
  <c r="O2672" i="1"/>
  <c r="O3947" i="1"/>
  <c r="O2674" i="1"/>
  <c r="O2675" i="1"/>
  <c r="O2676" i="1"/>
  <c r="O159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33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3711" i="1"/>
  <c r="O2707" i="1"/>
  <c r="O2708" i="1"/>
  <c r="O2709" i="1"/>
  <c r="O2710" i="1"/>
  <c r="O2711" i="1"/>
  <c r="O2712" i="1"/>
  <c r="O2713" i="1"/>
  <c r="O2714" i="1"/>
  <c r="O2715" i="1"/>
  <c r="O3198" i="1"/>
  <c r="O2717" i="1"/>
  <c r="O2718" i="1"/>
  <c r="O2719" i="1"/>
  <c r="O2720" i="1"/>
  <c r="O2721" i="1"/>
  <c r="O2722" i="1"/>
  <c r="O2723" i="1"/>
  <c r="O2724" i="1"/>
  <c r="O2725" i="1"/>
  <c r="O2726" i="1"/>
  <c r="O3000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3801" i="1"/>
  <c r="O2756" i="1"/>
  <c r="O1833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3802" i="1"/>
  <c r="O3838" i="1"/>
  <c r="O2796" i="1"/>
  <c r="O2797" i="1"/>
  <c r="O2798" i="1"/>
  <c r="O2799" i="1"/>
  <c r="O2800" i="1"/>
  <c r="O3970" i="1"/>
  <c r="O2919" i="1"/>
  <c r="O2803" i="1"/>
  <c r="O2804" i="1"/>
  <c r="O2805" i="1"/>
  <c r="O2806" i="1"/>
  <c r="O2807" i="1"/>
  <c r="O2794" i="1"/>
  <c r="O2809" i="1"/>
  <c r="O2171" i="1"/>
  <c r="O2811" i="1"/>
  <c r="O2812" i="1"/>
  <c r="O2813" i="1"/>
  <c r="O2814" i="1"/>
  <c r="O2815" i="1"/>
  <c r="O2816" i="1"/>
  <c r="O2817" i="1"/>
  <c r="O184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3624" i="1"/>
  <c r="O2842" i="1"/>
  <c r="O2843" i="1"/>
  <c r="O2844" i="1"/>
  <c r="O2845" i="1"/>
  <c r="O3021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3256" i="1"/>
  <c r="O2869" i="1"/>
  <c r="O2870" i="1"/>
  <c r="O2871" i="1"/>
  <c r="O3971" i="1"/>
  <c r="O2873" i="1"/>
  <c r="O2874" i="1"/>
  <c r="O2875" i="1"/>
  <c r="O2876" i="1"/>
  <c r="O2877" i="1"/>
  <c r="O2878" i="1"/>
  <c r="O2879" i="1"/>
  <c r="O2880" i="1"/>
  <c r="O3841" i="1"/>
  <c r="O2882" i="1"/>
  <c r="O2883" i="1"/>
  <c r="O3034" i="1"/>
  <c r="O2885" i="1"/>
  <c r="O2886" i="1"/>
  <c r="O2887" i="1"/>
  <c r="O3531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3888" i="1"/>
  <c r="O3872" i="1"/>
  <c r="O3948" i="1"/>
  <c r="O2911" i="1"/>
  <c r="O2912" i="1"/>
  <c r="O2913" i="1"/>
  <c r="O2914" i="1"/>
  <c r="O2915" i="1"/>
  <c r="O2916" i="1"/>
  <c r="O2917" i="1"/>
  <c r="O2918" i="1"/>
  <c r="O2888" i="1"/>
  <c r="O2920" i="1"/>
  <c r="O2921" i="1"/>
  <c r="O2928" i="1"/>
  <c r="O2923" i="1"/>
  <c r="O2924" i="1"/>
  <c r="O2925" i="1"/>
  <c r="O2926" i="1"/>
  <c r="O2927" i="1"/>
  <c r="O2049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3956" i="1"/>
  <c r="O2944" i="1"/>
  <c r="O2945" i="1"/>
  <c r="O2946" i="1"/>
  <c r="O2947" i="1"/>
  <c r="O2948" i="1"/>
  <c r="O2949" i="1"/>
  <c r="O2950" i="1"/>
  <c r="O2951" i="1"/>
  <c r="O3273" i="1"/>
  <c r="O2953" i="1"/>
  <c r="O2954" i="1"/>
  <c r="O2955" i="1"/>
  <c r="O2881" i="1"/>
  <c r="O2957" i="1"/>
  <c r="O2958" i="1"/>
  <c r="O2959" i="1"/>
  <c r="O2960" i="1"/>
  <c r="O2961" i="1"/>
  <c r="O1140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08" i="1"/>
  <c r="O53" i="1"/>
  <c r="O2988" i="1"/>
  <c r="O2989" i="1"/>
  <c r="O2990" i="1"/>
  <c r="O2991" i="1"/>
  <c r="O2992" i="1"/>
  <c r="O2993" i="1"/>
  <c r="O2994" i="1"/>
  <c r="O2995" i="1"/>
  <c r="O2996" i="1"/>
  <c r="O2693" i="1"/>
  <c r="O2998" i="1"/>
  <c r="O2999" i="1"/>
  <c r="O489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835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2284" i="1"/>
  <c r="O2808" i="1"/>
  <c r="O3036" i="1"/>
  <c r="O3037" i="1"/>
  <c r="O3038" i="1"/>
  <c r="O3039" i="1"/>
  <c r="O3997" i="1"/>
  <c r="O3035" i="1"/>
  <c r="O3042" i="1"/>
  <c r="O3043" i="1"/>
  <c r="O3044" i="1"/>
  <c r="O3045" i="1"/>
  <c r="O3046" i="1"/>
  <c r="O3047" i="1"/>
  <c r="O3048" i="1"/>
  <c r="O3049" i="1"/>
  <c r="O3050" i="1"/>
  <c r="O3051" i="1"/>
  <c r="O1855" i="1"/>
  <c r="O3053" i="1"/>
  <c r="O2305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1482" i="1"/>
  <c r="O3072" i="1"/>
  <c r="O3073" i="1"/>
  <c r="O3074" i="1"/>
  <c r="O3075" i="1"/>
  <c r="O3959" i="1"/>
  <c r="O3077" i="1"/>
  <c r="O3078" i="1"/>
  <c r="O3079" i="1"/>
  <c r="O3080" i="1"/>
  <c r="O3081" i="1"/>
  <c r="O138" i="1"/>
  <c r="O3788" i="1"/>
  <c r="O3084" i="1"/>
  <c r="O3085" i="1"/>
  <c r="O3086" i="1"/>
  <c r="O3087" i="1"/>
  <c r="O536" i="1"/>
  <c r="O97" i="1"/>
  <c r="O3090" i="1"/>
  <c r="O3405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345" i="1"/>
  <c r="O3107" i="1"/>
  <c r="O3108" i="1"/>
  <c r="O3109" i="1"/>
  <c r="O3110" i="1"/>
  <c r="O3708" i="1"/>
  <c r="O3112" i="1"/>
  <c r="O3181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2323" i="1"/>
  <c r="O3129" i="1"/>
  <c r="O3130" i="1"/>
  <c r="O3131" i="1"/>
  <c r="O3132" i="1"/>
  <c r="O3133" i="1"/>
  <c r="O3829" i="1"/>
  <c r="O3135" i="1"/>
  <c r="O3136" i="1"/>
  <c r="O3137" i="1"/>
  <c r="O3138" i="1"/>
  <c r="O2052" i="1"/>
  <c r="O3716" i="1"/>
  <c r="O3040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041" i="1"/>
  <c r="O3889" i="1"/>
  <c r="O4002" i="1"/>
  <c r="O3163" i="1"/>
  <c r="O3164" i="1"/>
  <c r="O3165" i="1"/>
  <c r="O3166" i="1"/>
  <c r="O3167" i="1"/>
  <c r="O3168" i="1"/>
  <c r="O3169" i="1"/>
  <c r="O3170" i="1"/>
  <c r="O2795" i="1"/>
  <c r="O3172" i="1"/>
  <c r="O3173" i="1"/>
  <c r="O3174" i="1"/>
  <c r="O3175" i="1"/>
  <c r="O3176" i="1"/>
  <c r="O3177" i="1"/>
  <c r="O3178" i="1"/>
  <c r="O3179" i="1"/>
  <c r="O3180" i="1"/>
  <c r="O3540" i="1"/>
  <c r="O4073" i="1"/>
  <c r="O3183" i="1"/>
  <c r="O3184" i="1"/>
  <c r="O3185" i="1"/>
  <c r="O3186" i="1"/>
  <c r="O3187" i="1"/>
  <c r="O3188" i="1"/>
  <c r="O3189" i="1"/>
  <c r="O3190" i="1"/>
  <c r="O3191" i="1"/>
  <c r="O3192" i="1"/>
  <c r="O3415" i="1"/>
  <c r="O3194" i="1"/>
  <c r="O3195" i="1"/>
  <c r="O3196" i="1"/>
  <c r="O3197" i="1"/>
  <c r="O1860" i="1"/>
  <c r="O3199" i="1"/>
  <c r="O3052" i="1"/>
  <c r="O3201" i="1"/>
  <c r="O3202" i="1"/>
  <c r="O3203" i="1"/>
  <c r="O3204" i="1"/>
  <c r="O3205" i="1"/>
  <c r="O3206" i="1"/>
  <c r="O3207" i="1"/>
  <c r="O3208" i="1"/>
  <c r="O3209" i="1"/>
  <c r="O3210" i="1"/>
  <c r="O192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05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1189" i="1"/>
  <c r="O3241" i="1"/>
  <c r="O3242" i="1"/>
  <c r="O3243" i="1"/>
  <c r="O3244" i="1"/>
  <c r="O3245" i="1"/>
  <c r="O2810" i="1"/>
  <c r="O3247" i="1"/>
  <c r="O3248" i="1"/>
  <c r="O3249" i="1"/>
  <c r="O3250" i="1"/>
  <c r="O3251" i="1"/>
  <c r="O3252" i="1"/>
  <c r="O3253" i="1"/>
  <c r="O3071" i="1"/>
  <c r="O2909" i="1"/>
  <c r="O3274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2922" i="1"/>
  <c r="O3949" i="1"/>
  <c r="O3275" i="1"/>
  <c r="O3276" i="1"/>
  <c r="O3277" i="1"/>
  <c r="O3278" i="1"/>
  <c r="O3279" i="1"/>
  <c r="O3280" i="1"/>
  <c r="O3281" i="1"/>
  <c r="O3282" i="1"/>
  <c r="O3283" i="1"/>
  <c r="O3284" i="1"/>
  <c r="O2334" i="1"/>
  <c r="O3286" i="1"/>
  <c r="O3287" i="1"/>
  <c r="O3288" i="1"/>
  <c r="O3289" i="1"/>
  <c r="O3290" i="1"/>
  <c r="O3291" i="1"/>
  <c r="O3292" i="1"/>
  <c r="O3293" i="1"/>
  <c r="O3294" i="1"/>
  <c r="O4069" i="1"/>
  <c r="O3950" i="1"/>
  <c r="O3297" i="1"/>
  <c r="O3076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830" i="1"/>
  <c r="O876" i="1"/>
  <c r="O3336" i="1"/>
  <c r="O3337" i="1"/>
  <c r="O2377" i="1"/>
  <c r="O3339" i="1"/>
  <c r="O3340" i="1"/>
  <c r="O3341" i="1"/>
  <c r="O3342" i="1"/>
  <c r="O3343" i="1"/>
  <c r="O3344" i="1"/>
  <c r="O946" i="1"/>
  <c r="O3346" i="1"/>
  <c r="O3839" i="1"/>
  <c r="O3348" i="1"/>
  <c r="O3349" i="1"/>
  <c r="O3350" i="1"/>
  <c r="O3351" i="1"/>
  <c r="O1500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1192" i="1"/>
  <c r="O3366" i="1"/>
  <c r="O3367" i="1"/>
  <c r="O3368" i="1"/>
  <c r="O3369" i="1"/>
  <c r="O3370" i="1"/>
  <c r="O3371" i="1"/>
  <c r="O3372" i="1"/>
  <c r="O3373" i="1"/>
  <c r="O3374" i="1"/>
  <c r="O4000" i="1"/>
  <c r="O3376" i="1"/>
  <c r="O3377" i="1"/>
  <c r="O3378" i="1"/>
  <c r="O3379" i="1"/>
  <c r="O3380" i="1"/>
  <c r="O3381" i="1"/>
  <c r="O3382" i="1"/>
  <c r="O3335" i="1"/>
  <c r="O3384" i="1"/>
  <c r="O3385" i="1"/>
  <c r="O3386" i="1"/>
  <c r="O3387" i="1"/>
  <c r="O3388" i="1"/>
  <c r="O3389" i="1"/>
  <c r="O3390" i="1"/>
  <c r="O3391" i="1"/>
  <c r="O2185" i="1"/>
  <c r="O1999" i="1"/>
  <c r="O3394" i="1"/>
  <c r="O3395" i="1"/>
  <c r="O3396" i="1"/>
  <c r="O3397" i="1"/>
  <c r="O3398" i="1"/>
  <c r="O3399" i="1"/>
  <c r="O3400" i="1"/>
  <c r="O3401" i="1"/>
  <c r="O3402" i="1"/>
  <c r="O3403" i="1"/>
  <c r="O3404" i="1"/>
  <c r="O4048" i="1"/>
  <c r="O3406" i="1"/>
  <c r="O3407" i="1"/>
  <c r="O3408" i="1"/>
  <c r="O3409" i="1"/>
  <c r="O3410" i="1"/>
  <c r="O3411" i="1"/>
  <c r="O3412" i="1"/>
  <c r="O3413" i="1"/>
  <c r="O3414" i="1"/>
  <c r="O1717" i="1"/>
  <c r="O3416" i="1"/>
  <c r="O3417" i="1"/>
  <c r="O3418" i="1"/>
  <c r="O3419" i="1"/>
  <c r="O3709" i="1"/>
  <c r="O3420" i="1"/>
  <c r="O3422" i="1"/>
  <c r="O3423" i="1"/>
  <c r="O3424" i="1"/>
  <c r="O3425" i="1"/>
  <c r="O3426" i="1"/>
  <c r="O3427" i="1"/>
  <c r="O3428" i="1"/>
  <c r="O3429" i="1"/>
  <c r="O3430" i="1"/>
  <c r="O3431" i="1"/>
  <c r="O201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21" i="1"/>
  <c r="O3466" i="1"/>
  <c r="O3972" i="1"/>
  <c r="O3468" i="1"/>
  <c r="O3469" i="1"/>
  <c r="O3470" i="1"/>
  <c r="O3471" i="1"/>
  <c r="O3472" i="1"/>
  <c r="O3473" i="1"/>
  <c r="O962" i="1"/>
  <c r="O3475" i="1"/>
  <c r="O3476" i="1"/>
  <c r="O3477" i="1"/>
  <c r="O3478" i="1"/>
  <c r="O1056" i="1"/>
  <c r="O3480" i="1"/>
  <c r="O3481" i="1"/>
  <c r="O559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842" i="1"/>
  <c r="O1876" i="1"/>
  <c r="O4039" i="1"/>
  <c r="O3507" i="1"/>
  <c r="O3508" i="1"/>
  <c r="O3509" i="1"/>
  <c r="O3510" i="1"/>
  <c r="O3511" i="1"/>
  <c r="O3512" i="1"/>
  <c r="O2380" i="1"/>
  <c r="O3161" i="1"/>
  <c r="O3515" i="1"/>
  <c r="O3516" i="1"/>
  <c r="O421" i="1"/>
  <c r="O3518" i="1"/>
  <c r="O3519" i="1"/>
  <c r="O3520" i="1"/>
  <c r="O3521" i="1"/>
  <c r="O3522" i="1"/>
  <c r="O3082" i="1"/>
  <c r="O3524" i="1"/>
  <c r="O3525" i="1"/>
  <c r="O3526" i="1"/>
  <c r="O3527" i="1"/>
  <c r="O3528" i="1"/>
  <c r="O3529" i="1"/>
  <c r="O3474" i="1"/>
  <c r="O2415" i="1"/>
  <c r="O3532" i="1"/>
  <c r="O3533" i="1"/>
  <c r="O3534" i="1"/>
  <c r="O3535" i="1"/>
  <c r="O3536" i="1"/>
  <c r="O3537" i="1"/>
  <c r="O3538" i="1"/>
  <c r="O3539" i="1"/>
  <c r="O985" i="1"/>
  <c r="O3541" i="1"/>
  <c r="O3542" i="1"/>
  <c r="O3543" i="1"/>
  <c r="O3544" i="1"/>
  <c r="O3545" i="1"/>
  <c r="O3546" i="1"/>
  <c r="O2421" i="1"/>
  <c r="O3338" i="1"/>
  <c r="O3549" i="1"/>
  <c r="O3550" i="1"/>
  <c r="O3551" i="1"/>
  <c r="O3552" i="1"/>
  <c r="O3553" i="1"/>
  <c r="O3554" i="1"/>
  <c r="O1764" i="1"/>
  <c r="O3556" i="1"/>
  <c r="O3557" i="1"/>
  <c r="O571" i="1"/>
  <c r="O3559" i="1"/>
  <c r="O3560" i="1"/>
  <c r="O3561" i="1"/>
  <c r="O3562" i="1"/>
  <c r="O3563" i="1"/>
  <c r="O3564" i="1"/>
  <c r="O3565" i="1"/>
  <c r="O2818" i="1"/>
  <c r="O3567" i="1"/>
  <c r="O3568" i="1"/>
  <c r="O3569" i="1"/>
  <c r="O3570" i="1"/>
  <c r="O3571" i="1"/>
  <c r="O3572" i="1"/>
  <c r="O3573" i="1"/>
  <c r="O452" i="1"/>
  <c r="O3575" i="1"/>
  <c r="O3576" i="1"/>
  <c r="O3577" i="1"/>
  <c r="O3578" i="1"/>
  <c r="O3579" i="1"/>
  <c r="O3580" i="1"/>
  <c r="O465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1207" i="1"/>
  <c r="O3602" i="1"/>
  <c r="O3603" i="1"/>
  <c r="O3604" i="1"/>
  <c r="O3605" i="1"/>
  <c r="O3606" i="1"/>
  <c r="O3607" i="1"/>
  <c r="O3608" i="1"/>
  <c r="O3609" i="1"/>
  <c r="O2475" i="1"/>
  <c r="O3611" i="1"/>
  <c r="O3612" i="1"/>
  <c r="O3613" i="1"/>
  <c r="O3614" i="1"/>
  <c r="O3615" i="1"/>
  <c r="O3616" i="1"/>
  <c r="O3617" i="1"/>
  <c r="O3547" i="1"/>
  <c r="O3619" i="1"/>
  <c r="O3347" i="1"/>
  <c r="O3621" i="1"/>
  <c r="O3622" i="1"/>
  <c r="O3623" i="1"/>
  <c r="O2512" i="1"/>
  <c r="O3625" i="1"/>
  <c r="O3626" i="1"/>
  <c r="O3627" i="1"/>
  <c r="O3628" i="1"/>
  <c r="O3629" i="1"/>
  <c r="O3630" i="1"/>
  <c r="O3631" i="1"/>
  <c r="O3632" i="1"/>
  <c r="O3633" i="1"/>
  <c r="O1930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4075" i="1"/>
  <c r="O2524" i="1"/>
  <c r="O4072" i="1"/>
  <c r="O3652" i="1"/>
  <c r="O3653" i="1"/>
  <c r="O1256" i="1"/>
  <c r="O3655" i="1"/>
  <c r="O3656" i="1"/>
  <c r="O3657" i="1"/>
  <c r="O3867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573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4078" i="1"/>
  <c r="O2106" i="1"/>
  <c r="O3432" i="1"/>
  <c r="O393" i="1"/>
  <c r="O865" i="1"/>
  <c r="O3865" i="1"/>
  <c r="O2535" i="1"/>
  <c r="O1948" i="1"/>
  <c r="O3836" i="1"/>
  <c r="O3993" i="1"/>
  <c r="O2706" i="1"/>
  <c r="O2841" i="1"/>
  <c r="O2545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864" i="1"/>
  <c r="O1012" i="1"/>
  <c r="O101" i="1"/>
  <c r="O3200" i="1"/>
  <c r="O3870" i="1"/>
  <c r="O3083" i="1"/>
  <c r="O3088" i="1"/>
  <c r="O345" i="1"/>
  <c r="O2578" i="1"/>
  <c r="O117" i="1"/>
  <c r="O3868" i="1"/>
  <c r="O2595" i="1"/>
  <c r="O3548" i="1"/>
  <c r="O2607" i="1"/>
  <c r="O3465" i="1"/>
  <c r="O3951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" i="1"/>
  <c r="O1974" i="1"/>
  <c r="O3182" i="1"/>
  <c r="O1514" i="1"/>
  <c r="O284" i="1"/>
  <c r="O2165" i="1"/>
  <c r="O1526" i="1"/>
  <c r="O2005" i="1"/>
  <c r="O3089" i="1"/>
  <c r="O3091" i="1"/>
  <c r="O3717" i="1"/>
  <c r="O794" i="1"/>
  <c r="O2113" i="1"/>
  <c r="O585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1422" i="1"/>
  <c r="O4040" i="1"/>
  <c r="O2668" i="1"/>
  <c r="O3831" i="1"/>
  <c r="O1572" i="1"/>
  <c r="O3555" i="1"/>
  <c r="O1595" i="1"/>
  <c r="O3141" i="1"/>
  <c r="O1644" i="1"/>
  <c r="O1039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211" i="1"/>
  <c r="O3558" i="1"/>
  <c r="O2801" i="1"/>
  <c r="O2673" i="1"/>
  <c r="O3712" i="1"/>
  <c r="O4076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2115" i="1"/>
  <c r="O3634" i="1"/>
  <c r="O1130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2677" i="1"/>
  <c r="O2716" i="1"/>
  <c r="O1990" i="1"/>
  <c r="O4037" i="1"/>
  <c r="O3832" i="1"/>
  <c r="O1424" i="1"/>
  <c r="O634" i="1"/>
  <c r="O3106" i="1"/>
  <c r="O3574" i="1"/>
  <c r="O1028" i="1"/>
  <c r="O98" i="1"/>
  <c r="O3966" i="1"/>
  <c r="O17" i="1"/>
  <c r="O788" i="1"/>
  <c r="O3566" i="1"/>
  <c r="O1455" i="1"/>
  <c r="O3111" i="1"/>
  <c r="O1685" i="1"/>
  <c r="O3955" i="1"/>
  <c r="O3649" i="1"/>
  <c r="O3650" i="1"/>
  <c r="O4047" i="1"/>
  <c r="O2164" i="1"/>
  <c r="O3674" i="1"/>
  <c r="O3957" i="1"/>
  <c r="O2140" i="1"/>
  <c r="O3193" i="1"/>
  <c r="O3833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52" i="1"/>
  <c r="O3467" i="1"/>
  <c r="O3718" i="1"/>
  <c r="O3710" i="1"/>
  <c r="O3651" i="1"/>
  <c r="O2910" i="1"/>
  <c r="O3113" i="1"/>
  <c r="O3873" i="1"/>
  <c r="O3128" i="1"/>
  <c r="O3285" i="1"/>
  <c r="O2802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3295" i="1"/>
  <c r="O3871" i="1"/>
  <c r="O3134" i="1"/>
  <c r="O4077" i="1"/>
  <c r="O4041" i="1"/>
  <c r="O4042" i="1"/>
  <c r="O4043" i="1"/>
  <c r="O4044" i="1"/>
  <c r="O4045" i="1"/>
  <c r="O4046" i="1"/>
  <c r="O4074" i="1"/>
  <c r="O3953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3296" i="1"/>
  <c r="O2727" i="1"/>
  <c r="O403" i="1"/>
  <c r="O3654" i="1"/>
  <c r="O3298" i="1"/>
  <c r="O3658" i="1"/>
  <c r="O3334" i="1"/>
  <c r="O3139" i="1"/>
  <c r="O3999" i="1"/>
  <c r="O3140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A2" i="11" l="1" a="1"/>
  <c r="A2" i="1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<sst xmlns="http://schemas.openxmlformats.org/spreadsheetml/2006/main" count="33036" uniqueCount="8403">
  <si>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</si>
  <si>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</si>
  <si>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</si>
  <si>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</si>
  <si>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</si>
  <si>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</si>
  <si>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</si>
  <si>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</si>
  <si>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</si>
  <si>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</si>
  <si>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</si>
  <si>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</si>
  <si>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</si>
  <si>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</si>
  <si>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</si>
  <si>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</si>
  <si>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</si>
  <si>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</si>
  <si>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</si>
  <si>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</si>
  <si>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</si>
  <si>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</si>
  <si>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</si>
  <si>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</si>
  <si>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</si>
  <si>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</si>
  <si>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</si>
  <si>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</si>
  <si>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</si>
  <si>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</si>
  <si>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</si>
  <si>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</si>
  <si>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</si>
  <si>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</si>
  <si>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</si>
  <si>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</si>
  <si>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</si>
  <si>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</si>
  <si>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</si>
  <si>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</si>
  <si>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</si>
  <si>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</si>
  <si>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</si>
  <si>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</si>
  <si>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</si>
  <si>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</si>
  <si>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</si>
  <si>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</si>
  <si>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</si>
  <si>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</si>
  <si>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</si>
  <si>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</si>
  <si>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</si>
  <si>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</si>
  <si>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</si>
  <si>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</si>
  <si>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</si>
  <si>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</si>
  <si>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</si>
  <si>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</si>
  <si>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</si>
  <si>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</si>
  <si>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</si>
  <si>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</si>
  <si>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</si>
  <si>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</si>
  <si>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</si>
  <si>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</si>
  <si>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</si>
  <si>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</si>
  <si>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</si>
  <si>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</si>
  <si>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</si>
  <si>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</si>
  <si>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</si>
  <si>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</si>
  <si>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</si>
  <si>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</si>
  <si>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</si>
  <si>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</si>
  <si>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</si>
  <si>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</si>
  <si>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</si>
  <si>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</si>
  <si>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</si>
  <si>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</si>
  <si>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</si>
  <si>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</si>
  <si>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</si>
  <si>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</si>
  <si>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</si>
  <si>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</si>
  <si>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</si>
  <si>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</si>
  <si>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</si>
  <si>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</si>
  <si>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</si>
  <si>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</si>
  <si>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</si>
  <si>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</si>
  <si>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</si>
  <si>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</si>
  <si>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</si>
  <si>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</si>
  <si>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</si>
  <si>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</si>
  <si>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</si>
  <si>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</si>
  <si>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</si>
  <si>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</si>
  <si>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</si>
  <si>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</si>
  <si>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</si>
  <si>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</si>
  <si>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</si>
  <si>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</si>
  <si>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</si>
  <si>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</si>
  <si>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</si>
  <si>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</si>
  <si>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</si>
  <si>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</si>
  <si>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</si>
  <si>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</si>
  <si>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</si>
  <si>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</si>
  <si>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</si>
  <si>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</si>
  <si>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</si>
  <si>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</si>
  <si>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</si>
  <si>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</si>
  <si>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</si>
  <si>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</si>
  <si>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</si>
  <si>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</si>
  <si>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</si>
  <si>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</si>
  <si>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</si>
  <si>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</si>
  <si>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</si>
  <si>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</si>
  <si>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</si>
  <si>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</si>
  <si>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</si>
  <si>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</si>
  <si>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</si>
  <si>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</si>
  <si>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</si>
  <si>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</si>
  <si>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</si>
  <si>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</si>
  <si>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</si>
  <si>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</si>
  <si>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</si>
  <si>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</si>
  <si>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</si>
  <si>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</si>
  <si>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</si>
  <si>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</si>
  <si>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</si>
  <si>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</si>
  <si>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</si>
  <si>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</si>
  <si>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</si>
  <si>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</si>
  <si>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</si>
  <si>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</si>
  <si>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</si>
  <si>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</si>
  <si>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</si>
  <si>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</si>
  <si>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</si>
  <si>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</si>
  <si>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</si>
  <si>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</si>
  <si>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</si>
  <si>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</si>
  <si>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</si>
  <si>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</si>
  <si>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</si>
  <si>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</si>
  <si>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</si>
  <si>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</si>
  <si>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</si>
  <si>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</si>
  <si>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</si>
  <si>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</si>
  <si>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</si>
  <si>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</si>
  <si>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</si>
  <si>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</si>
  <si>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</si>
  <si>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</si>
  <si>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</si>
  <si>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</si>
  <si>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</si>
  <si>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</si>
  <si>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</si>
  <si>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</si>
  <si>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</si>
  <si>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</si>
  <si>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</si>
  <si>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</si>
  <si>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</si>
  <si>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</si>
  <si>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</si>
  <si>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</si>
  <si>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</si>
  <si>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</si>
  <si>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</si>
  <si>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</si>
  <si>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</si>
  <si>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</si>
  <si>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</si>
  <si>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</si>
  <si>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</si>
  <si>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</si>
  <si>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</si>
  <si>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</si>
  <si>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</si>
  <si>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</si>
  <si>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</si>
  <si>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</si>
  <si>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</si>
  <si>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</si>
  <si>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</si>
  <si>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</si>
  <si>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</si>
  <si>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</si>
  <si>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</si>
  <si>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</si>
  <si>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</si>
  <si>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</si>
  <si>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</si>
  <si>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</si>
  <si>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</si>
  <si>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</si>
  <si>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</si>
  <si>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</si>
  <si>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</si>
  <si>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</si>
  <si>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</si>
  <si>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</si>
  <si>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</si>
  <si>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</si>
  <si>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</si>
  <si>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</si>
  <si>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</si>
  <si>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</si>
  <si>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</si>
  <si>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</si>
  <si>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</si>
  <si>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</si>
  <si>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</si>
  <si>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</si>
  <si>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</si>
  <si>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</si>
  <si>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</si>
  <si>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</si>
  <si>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</si>
  <si>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</si>
  <si>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</si>
  <si>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</si>
  <si>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</si>
  <si>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</si>
  <si>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</si>
  <si>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</si>
  <si>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</si>
  <si>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</si>
  <si>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</si>
  <si>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</si>
  <si>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</si>
  <si>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</si>
  <si>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</si>
  <si>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</si>
  <si>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</si>
  <si>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</si>
  <si>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</si>
  <si>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</si>
  <si>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</si>
  <si>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</si>
  <si>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</si>
  <si>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</si>
  <si>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</si>
  <si>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</si>
  <si>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</si>
  <si>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</si>
  <si>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</si>
  <si>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</si>
  <si>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</si>
  <si>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</si>
  <si>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</si>
  <si>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</si>
  <si>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</si>
  <si>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</si>
  <si>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</si>
  <si>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</si>
  <si>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</si>
  <si>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</si>
  <si>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</si>
  <si>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</si>
  <si>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</si>
  <si>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</si>
  <si>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</si>
  <si>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</si>
  <si>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</si>
  <si>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</si>
  <si>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</si>
  <si>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</si>
  <si>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</si>
  <si>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</si>
  <si>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</si>
  <si>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</si>
  <si>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</si>
  <si>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</si>
  <si>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</si>
  <si>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</si>
  <si>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</si>
  <si>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</si>
  <si>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</si>
  <si>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</si>
  <si>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</si>
  <si>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</si>
  <si>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</si>
  <si>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</si>
  <si>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</si>
  <si>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</si>
  <si>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</si>
  <si>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</si>
  <si>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</si>
  <si>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</si>
  <si>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</si>
  <si>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</si>
  <si>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</si>
  <si>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</si>
  <si>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</si>
  <si>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</si>
  <si>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</si>
  <si>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</si>
  <si>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</si>
  <si>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</si>
  <si>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</si>
  <si>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</si>
  <si>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</si>
  <si>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</si>
  <si>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</si>
  <si>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</si>
  <si>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</si>
  <si>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</si>
  <si>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</si>
  <si>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</si>
  <si>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</si>
  <si>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</si>
  <si>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</si>
  <si>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</si>
  <si>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</si>
  <si>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</si>
  <si>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</si>
  <si>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</si>
  <si>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</si>
  <si>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</si>
  <si>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</si>
  <si>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</si>
  <si>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</si>
  <si>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</si>
  <si>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</si>
  <si>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</si>
  <si>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</si>
  <si>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</si>
  <si>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</si>
  <si>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</si>
  <si>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</si>
  <si>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</si>
  <si>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</si>
  <si>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</si>
  <si>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</si>
  <si>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</si>
  <si>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</si>
  <si>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</si>
  <si>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</si>
  <si>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</si>
  <si>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</si>
  <si>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</si>
  <si>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</si>
  <si>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</si>
  <si>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</si>
  <si>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</si>
  <si>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</si>
  <si>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</si>
  <si>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</si>
  <si>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</si>
  <si>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</si>
  <si>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</si>
  <si>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</si>
  <si>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</si>
  <si>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</si>
  <si>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</si>
  <si>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</si>
  <si>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</si>
  <si>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</si>
  <si>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</si>
  <si>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</si>
  <si>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</si>
  <si>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</si>
  <si>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</si>
  <si>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</si>
  <si>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</si>
  <si>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</si>
  <si>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</si>
  <si>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</si>
  <si>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</si>
  <si>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</si>
  <si>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</si>
  <si>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</si>
  <si>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</si>
  <si>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</si>
  <si>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</si>
  <si>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</si>
  <si>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</si>
  <si>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</si>
  <si>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</si>
  <si>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</si>
  <si>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</si>
  <si>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</si>
  <si>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</si>
  <si>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</si>
  <si>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</si>
  <si>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</si>
  <si>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</si>
  <si>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</si>
  <si>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</si>
  <si>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</si>
  <si>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</si>
  <si>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</si>
  <si>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</si>
  <si>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</si>
  <si>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</si>
  <si>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</si>
  <si>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</si>
  <si>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</si>
  <si>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</si>
  <si>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</si>
  <si>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</si>
  <si>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</si>
  <si>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</si>
  <si>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</si>
  <si>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</si>
  <si>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</si>
  <si>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</si>
  <si>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</si>
  <si>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</si>
  <si>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</si>
  <si>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</si>
  <si>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</si>
  <si>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</si>
  <si>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</si>
  <si>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</si>
  <si>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</si>
  <si>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</si>
  <si>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</si>
  <si>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</si>
  <si>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</si>
  <si>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</si>
  <si>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</si>
  <si>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</si>
  <si>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</si>
  <si>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</si>
  <si>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</si>
  <si>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</si>
  <si>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</si>
  <si>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</si>
  <si>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</si>
  <si>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</si>
  <si>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</si>
  <si>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</si>
  <si>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</si>
  <si>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</si>
  <si>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</si>
  <si>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</si>
  <si>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</si>
  <si>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</si>
  <si>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</si>
  <si>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</si>
  <si>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</si>
  <si>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</si>
  <si>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</si>
  <si>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</si>
  <si>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</si>
  <si>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</si>
  <si>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</si>
  <si>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</si>
  <si>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</si>
  <si>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</si>
  <si>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</si>
  <si>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</si>
  <si>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</si>
  <si>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</si>
  <si>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</si>
  <si>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</si>
  <si>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</si>
  <si>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</si>
  <si>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</si>
  <si>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</si>
  <si>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</si>
  <si>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</si>
  <si>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</si>
  <si>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</si>
  <si>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</si>
  <si>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</si>
  <si>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</si>
  <si>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</si>
  <si>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</si>
  <si>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</si>
  <si>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</si>
  <si>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</si>
  <si>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</si>
  <si>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</si>
  <si>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</si>
  <si>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</si>
  <si>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</si>
  <si>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</si>
  <si>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</si>
  <si>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</si>
  <si>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</si>
  <si>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</si>
  <si>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</si>
  <si>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</si>
  <si>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</si>
  <si>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</si>
  <si>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</si>
  <si>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</si>
  <si>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</si>
  <si>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</si>
  <si>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</si>
  <si>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</si>
  <si>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</si>
  <si>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</si>
  <si>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</si>
  <si>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</si>
  <si>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</si>
  <si>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</si>
  <si>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</si>
  <si>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</si>
  <si>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</si>
  <si>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</si>
  <si>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</si>
  <si>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</si>
  <si>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</si>
  <si>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</si>
  <si>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</si>
  <si>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</si>
  <si>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</si>
  <si>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</si>
  <si>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</si>
  <si>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</si>
  <si>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</si>
  <si>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</si>
  <si>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</si>
  <si>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</si>
  <si>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</si>
  <si>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</si>
  <si>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</si>
  <si>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</si>
  <si>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</si>
  <si>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</si>
  <si>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</si>
  <si>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</si>
  <si>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</si>
  <si>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</si>
  <si>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</si>
  <si>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</si>
  <si>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</si>
  <si>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</si>
  <si>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</si>
  <si>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</si>
  <si>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</si>
  <si>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</si>
  <si>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</si>
  <si>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</si>
  <si>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</si>
  <si>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</si>
  <si>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</si>
  <si>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</si>
  <si>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</si>
  <si>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</si>
  <si>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</si>
  <si>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</si>
  <si>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</si>
  <si>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</si>
  <si>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</si>
  <si>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</si>
  <si>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</si>
  <si>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</si>
  <si>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</si>
  <si>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</si>
  <si>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</si>
  <si>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</si>
  <si>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</si>
  <si>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</si>
  <si>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</si>
  <si>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</si>
  <si>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</si>
  <si>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</si>
  <si>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</si>
  <si>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</si>
  <si>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</si>
  <si>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</si>
  <si>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</si>
  <si>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</si>
  <si>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</si>
  <si>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</si>
  <si>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</si>
  <si>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</si>
  <si>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</si>
  <si>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</si>
  <si>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</si>
  <si>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</si>
  <si>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</si>
  <si>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</si>
  <si>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</si>
  <si>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</si>
  <si>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</si>
  <si>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</si>
  <si>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</si>
  <si>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</si>
  <si>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</si>
  <si>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</si>
  <si>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</si>
  <si>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</si>
  <si>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</si>
  <si>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</si>
  <si>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</si>
  <si>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</si>
  <si>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</si>
  <si>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</si>
  <si>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</si>
  <si>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</si>
  <si>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</si>
  <si>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</si>
  <si>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</si>
  <si>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</si>
  <si>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</si>
  <si>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</si>
  <si>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</si>
  <si>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</si>
  <si>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</si>
  <si>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</si>
  <si>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</si>
  <si>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</si>
  <si>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</si>
  <si>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</si>
  <si>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</si>
  <si>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</si>
  <si>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</si>
  <si>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</si>
  <si>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</si>
  <si>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</si>
  <si>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</si>
  <si>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</si>
  <si>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</si>
  <si>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</si>
  <si>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</si>
  <si>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</si>
  <si>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</si>
  <si>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</si>
  <si>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</si>
  <si>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</si>
  <si>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</si>
  <si>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</si>
  <si>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</si>
  <si>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</si>
  <si>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</si>
  <si>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</si>
  <si>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</si>
  <si>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</si>
  <si>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</si>
  <si>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</si>
  <si>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</si>
  <si>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</si>
  <si>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</si>
  <si>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</si>
  <si>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</si>
  <si>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</si>
  <si>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</si>
  <si>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</si>
  <si>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</si>
  <si>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</si>
  <si>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</si>
  <si>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</si>
  <si>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</si>
  <si>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</si>
  <si>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</si>
  <si>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</si>
  <si>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</si>
  <si>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</si>
  <si>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</si>
  <si>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</si>
  <si>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</si>
  <si>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</si>
  <si>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</si>
  <si>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</si>
  <si>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</si>
  <si>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</si>
  <si>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</si>
  <si>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</si>
  <si>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</si>
  <si>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</si>
  <si>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</si>
  <si>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</si>
  <si>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</si>
  <si>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</si>
  <si>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</si>
  <si>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</si>
  <si>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</si>
  <si>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</si>
  <si>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</si>
  <si>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</si>
  <si>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</si>
  <si>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</si>
  <si>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</si>
  <si>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</si>
  <si>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</si>
  <si>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</si>
  <si>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</si>
  <si>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</si>
  <si>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</si>
  <si>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</si>
  <si>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</si>
  <si>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</si>
  <si>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</si>
  <si>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</si>
  <si>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</si>
  <si>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</si>
  <si>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</si>
  <si>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</si>
  <si>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</si>
  <si>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</si>
  <si>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</si>
  <si>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</si>
  <si>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</si>
  <si>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</si>
  <si>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</si>
  <si>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</si>
  <si>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</si>
  <si>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</si>
  <si>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</si>
  <si>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</si>
  <si>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</si>
  <si>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</si>
  <si>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</si>
  <si>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</si>
  <si>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</si>
  <si>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</si>
  <si>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</si>
  <si>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</si>
  <si>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</si>
  <si>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</si>
  <si>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</si>
  <si>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</si>
  <si>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</si>
  <si>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</si>
  <si>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</si>
  <si>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</si>
  <si>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</si>
  <si>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</si>
  <si>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</si>
  <si>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</si>
  <si>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</si>
  <si>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</si>
  <si>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</si>
  <si>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</si>
  <si>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</si>
  <si>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</si>
  <si>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</si>
  <si>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</si>
  <si>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</si>
  <si>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</si>
  <si>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</si>
  <si>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</si>
  <si>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</si>
  <si>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</si>
  <si>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</si>
  <si>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</si>
  <si>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</si>
  <si>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</si>
  <si>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</si>
  <si>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</si>
  <si>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</si>
  <si>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</si>
  <si>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</si>
  <si>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</si>
  <si>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</si>
  <si>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</si>
  <si>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</si>
  <si>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</si>
  <si>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</si>
  <si>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</si>
  <si>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</si>
  <si>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</si>
  <si>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</si>
  <si>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</si>
  <si>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</si>
  <si>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</si>
  <si>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</si>
  <si>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</si>
  <si>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</si>
  <si>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</si>
  <si>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</si>
  <si>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</si>
  <si>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</si>
  <si>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</si>
  <si>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</si>
  <si>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</si>
  <si>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</si>
  <si>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</si>
  <si>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</si>
  <si>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</si>
  <si>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</si>
  <si>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</si>
  <si>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</si>
  <si>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</si>
  <si>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</si>
  <si>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</si>
  <si>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</si>
  <si>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</si>
  <si>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</si>
  <si>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</si>
  <si>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</si>
  <si>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</si>
  <si>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</si>
  <si>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</si>
  <si>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</si>
  <si>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</si>
  <si>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</si>
  <si>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</si>
  <si>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</si>
  <si>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</si>
  <si>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</si>
  <si>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</si>
  <si>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</si>
  <si>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</si>
  <si>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</si>
  <si>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</si>
  <si>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</si>
  <si>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</si>
  <si>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</si>
  <si>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</si>
  <si>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</si>
  <si>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</si>
  <si>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</si>
  <si>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</si>
  <si>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</si>
  <si>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</si>
  <si>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</si>
  <si>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</si>
  <si>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</si>
  <si>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</si>
  <si>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</si>
  <si>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</si>
  <si>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</si>
  <si>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</si>
  <si>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</si>
  <si>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</si>
  <si>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</si>
  <si>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</si>
  <si>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</si>
  <si>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</si>
  <si>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</si>
  <si>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</si>
  <si>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</si>
  <si>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</si>
  <si>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</si>
  <si>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</si>
  <si>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</si>
  <si>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</si>
  <si>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</si>
  <si>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</si>
  <si>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</si>
  <si>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</si>
  <si>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</si>
  <si>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</si>
  <si>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</si>
  <si>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</si>
  <si>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</si>
  <si>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</si>
  <si>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</si>
  <si>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</si>
  <si>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</si>
  <si>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</si>
  <si>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</si>
  <si>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</si>
  <si>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</si>
  <si>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</si>
  <si>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</si>
  <si>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</si>
  <si>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</si>
  <si>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</si>
  <si>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</si>
  <si>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</si>
  <si>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</si>
  <si>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</si>
  <si>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</si>
  <si>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</si>
  <si>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</si>
  <si>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</si>
  <si>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</si>
  <si>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</si>
  <si>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</si>
  <si>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</si>
  <si>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</si>
  <si>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</si>
  <si>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</si>
  <si>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</si>
  <si>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</si>
  <si>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</si>
  <si>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</si>
  <si>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</si>
  <si>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</si>
  <si>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</si>
  <si>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</si>
  <si>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</si>
  <si>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</si>
  <si>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</si>
  <si>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</si>
  <si>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</si>
  <si>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</si>
  <si>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</si>
  <si>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</si>
  <si>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</si>
  <si>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</si>
  <si>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</si>
  <si>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</si>
  <si>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</si>
  <si>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</si>
  <si>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</si>
  <si>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</si>
  <si>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</si>
  <si>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</si>
  <si>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</si>
  <si>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</si>
  <si>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</si>
  <si>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</si>
  <si>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</si>
  <si>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</si>
  <si>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</si>
  <si>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</si>
  <si>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</si>
  <si>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</si>
  <si>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</si>
  <si>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</si>
  <si>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</si>
  <si>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</si>
  <si>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</si>
  <si>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</si>
  <si>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</si>
  <si>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</si>
  <si>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</si>
  <si>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</si>
  <si>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</si>
  <si>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</si>
  <si>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</si>
  <si>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</si>
  <si>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</si>
  <si>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</si>
  <si>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</si>
  <si>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</si>
  <si>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</si>
  <si>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</si>
  <si>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</si>
  <si>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</si>
  <si>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</si>
  <si>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</si>
  <si>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</si>
  <si>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</si>
  <si>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</si>
  <si>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</si>
  <si>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</si>
  <si>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</si>
  <si>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</si>
  <si>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</si>
  <si>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</si>
  <si>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</si>
  <si>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</si>
  <si>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</si>
  <si>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</si>
  <si>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</si>
  <si>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</si>
  <si>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</si>
  <si>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</si>
  <si>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</si>
  <si>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</si>
  <si>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</si>
  <si>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</si>
  <si>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</si>
  <si>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</si>
  <si>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</si>
  <si>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</si>
  <si>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</si>
  <si>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</si>
  <si>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</si>
  <si>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</si>
  <si>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</si>
  <si>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</si>
  <si>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</si>
  <si>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</si>
  <si>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</si>
  <si>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</si>
  <si>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</si>
  <si>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</si>
  <si>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</si>
  <si>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</si>
  <si>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</si>
  <si>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</si>
  <si>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</si>
  <si>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</si>
  <si>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</si>
  <si>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</si>
  <si>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</si>
  <si>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</si>
  <si>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</si>
  <si>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</si>
  <si>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</si>
  <si>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</si>
  <si>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</si>
  <si>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</si>
  <si>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</si>
  <si>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</si>
  <si>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</si>
  <si>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</si>
  <si>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</si>
  <si>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</si>
  <si>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</si>
  <si>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</si>
  <si>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</si>
  <si>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</si>
  <si>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</si>
  <si>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</si>
  <si>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</si>
  <si>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</si>
  <si>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</si>
  <si>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</si>
  <si>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</si>
  <si>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</si>
  <si>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</si>
  <si>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</si>
  <si>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</si>
  <si>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</si>
  <si>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</si>
  <si>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</si>
  <si>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</si>
  <si>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</si>
  <si>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</si>
  <si>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</si>
  <si>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</si>
  <si>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</si>
  <si>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</si>
  <si>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</si>
  <si>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</si>
  <si>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</si>
  <si>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</si>
  <si>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</si>
  <si>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</si>
  <si>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</si>
  <si>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</si>
  <si>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</si>
  <si>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</si>
  <si>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</si>
  <si>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</si>
  <si>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</si>
  <si>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</si>
  <si>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</si>
  <si>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</si>
  <si>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</si>
  <si>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</si>
  <si>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</si>
  <si>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</si>
  <si>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</si>
  <si>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</si>
  <si>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</si>
  <si>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</si>
  <si>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</si>
  <si>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</si>
  <si>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</si>
  <si>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</si>
  <si>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</si>
  <si>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</si>
  <si>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</si>
  <si>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</si>
  <si>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</si>
  <si>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</si>
  <si>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</si>
  <si>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</si>
  <si>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</si>
  <si>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</si>
  <si>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</si>
  <si>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</si>
  <si>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</si>
  <si>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</si>
  <si>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</si>
  <si>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</si>
  <si>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</si>
  <si>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</si>
  <si>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</si>
  <si>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</si>
  <si>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</si>
  <si>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</si>
  <si>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</si>
  <si>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</si>
  <si>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</si>
  <si>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</si>
  <si>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</si>
  <si>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</si>
  <si>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</si>
  <si>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</si>
  <si>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</si>
  <si>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</si>
  <si>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</si>
  <si>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</si>
  <si>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</si>
  <si>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</si>
  <si>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</si>
  <si>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</si>
  <si>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</si>
  <si>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</si>
  <si>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</si>
  <si>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</si>
  <si>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</si>
  <si>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</si>
  <si>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</si>
  <si>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</si>
  <si>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</si>
  <si>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</si>
  <si>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</si>
  <si>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</si>
  <si>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</si>
  <si>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</si>
  <si>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</si>
  <si>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</si>
  <si>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</si>
  <si>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</si>
  <si>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</si>
  <si>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</si>
  <si>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</si>
  <si>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</si>
  <si>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</si>
  <si>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</si>
  <si>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</si>
  <si>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</si>
  <si>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</si>
  <si>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</si>
  <si>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</si>
  <si>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</si>
  <si>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</si>
  <si>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</si>
  <si>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</si>
  <si>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</si>
  <si>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</si>
  <si>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</si>
  <si>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</si>
  <si>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</si>
  <si>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</si>
  <si>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</si>
  <si>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</si>
  <si>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</si>
  <si>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</si>
  <si>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</si>
  <si>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</si>
  <si>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</si>
  <si>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</si>
  <si>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</si>
  <si>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</si>
  <si>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</si>
  <si>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</si>
  <si>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</si>
  <si>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</si>
  <si>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</si>
  <si>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</si>
  <si>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</si>
  <si>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</si>
  <si>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</si>
  <si>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</si>
  <si>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</si>
  <si>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</si>
  <si>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</si>
  <si>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</si>
  <si>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</si>
  <si>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</si>
  <si>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</si>
  <si>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</si>
  <si>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</si>
  <si>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</si>
  <si>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</si>
  <si>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</si>
  <si>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</si>
  <si>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</si>
  <si>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</si>
  <si>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</si>
  <si>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</si>
  <si>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</si>
  <si>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</si>
  <si>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</si>
  <si>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</si>
  <si>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</si>
  <si>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</si>
  <si>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</si>
  <si>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</si>
  <si>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</si>
  <si>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</si>
  <si>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</si>
  <si>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</si>
  <si>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</si>
  <si>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</si>
  <si>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</si>
  <si>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</si>
  <si>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</si>
  <si>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</si>
  <si>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</si>
  <si>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</si>
  <si>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</si>
  <si>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</si>
  <si>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</si>
  <si>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</si>
  <si>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</si>
  <si>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</si>
  <si>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</si>
  <si>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</si>
  <si>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</si>
  <si>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</si>
  <si>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</si>
  <si>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</si>
  <si>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</si>
  <si>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</si>
  <si>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</si>
  <si>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</si>
  <si>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</si>
  <si>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</si>
  <si>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</si>
  <si>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</si>
  <si>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</si>
  <si>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</si>
  <si>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</si>
  <si>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</si>
  <si>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</si>
  <si>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</si>
  <si>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</si>
  <si>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</si>
  <si>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</si>
  <si>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</si>
  <si>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</si>
  <si>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</si>
  <si>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</si>
  <si>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</si>
  <si>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</si>
  <si>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</si>
  <si>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</si>
  <si>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</si>
  <si>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</si>
  <si>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</si>
  <si>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</si>
  <si>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</si>
  <si>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</si>
  <si>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</si>
  <si>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</si>
  <si>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</si>
  <si>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</si>
  <si>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</si>
  <si>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</si>
  <si>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</si>
  <si>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</si>
  <si>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</si>
  <si>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</si>
  <si>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</si>
  <si>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</si>
  <si>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</si>
  <si>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</si>
  <si>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</si>
  <si>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</si>
  <si>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</si>
  <si>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</si>
  <si>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</si>
  <si>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</si>
  <si>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</si>
  <si>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</si>
  <si>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</si>
  <si>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</si>
  <si>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</si>
  <si>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</si>
  <si>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</si>
  <si>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</si>
  <si>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</si>
  <si>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</si>
  <si>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</si>
  <si>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</si>
  <si>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</si>
  <si>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</si>
  <si>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</si>
  <si>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</si>
  <si>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</si>
  <si>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</si>
  <si>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</si>
  <si>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</si>
  <si>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</si>
  <si>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</si>
  <si>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</si>
  <si>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</si>
  <si>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</si>
  <si>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</si>
  <si>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</si>
  <si>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</si>
  <si>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</si>
  <si>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</si>
  <si>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</si>
  <si>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</si>
  <si>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</si>
  <si>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</si>
  <si>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</si>
  <si>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</si>
  <si>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</si>
  <si>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</si>
  <si>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</si>
  <si>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</si>
  <si>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</si>
  <si>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</si>
  <si>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</si>
  <si>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</si>
  <si>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</si>
  <si>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</si>
  <si>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</si>
  <si>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</si>
  <si>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</si>
  <si>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</si>
  <si>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</si>
  <si>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</si>
  <si>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</si>
  <si>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</si>
  <si>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</si>
  <si>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</si>
  <si>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</si>
  <si>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</si>
  <si>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</si>
  <si>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</si>
  <si>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</si>
  <si>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</si>
  <si>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</si>
  <si>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</si>
  <si>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</si>
  <si>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</si>
  <si>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</si>
  <si>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</si>
  <si>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</si>
  <si>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</si>
  <si>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</si>
  <si>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</si>
  <si>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</si>
  <si>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</si>
  <si>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</si>
  <si>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</si>
  <si>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</si>
  <si>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</si>
  <si>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</si>
  <si>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</si>
  <si>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</si>
  <si>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</si>
  <si>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</si>
  <si>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</si>
  <si>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</si>
  <si>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</si>
  <si>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</si>
  <si>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</si>
  <si>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</si>
  <si>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</si>
  <si>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</si>
  <si>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</si>
  <si>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</si>
  <si>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</si>
  <si>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</si>
  <si>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</si>
  <si>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</si>
  <si>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</si>
  <si>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</si>
  <si>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</si>
  <si>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</si>
  <si>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</si>
  <si>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</si>
  <si>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</si>
  <si>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</si>
  <si>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</si>
  <si>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</si>
  <si>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</si>
  <si>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</si>
  <si>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</si>
  <si>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</si>
  <si>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</si>
  <si>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</si>
  <si>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</si>
  <si>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</si>
  <si>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</si>
  <si>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</si>
  <si>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</si>
  <si>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</si>
  <si>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</si>
  <si>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</si>
  <si>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</si>
  <si>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</si>
  <si>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</si>
  <si>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</si>
  <si>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</si>
  <si>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</si>
  <si>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</si>
  <si>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</si>
  <si>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</si>
  <si>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</si>
  <si>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</si>
  <si>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</si>
  <si>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</si>
  <si>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</si>
  <si>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</si>
  <si>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</si>
  <si>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</si>
  <si>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</si>
  <si>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</si>
  <si>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</si>
  <si>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</si>
  <si>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</si>
  <si>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</si>
  <si>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</si>
  <si>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</si>
  <si>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</si>
  <si>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</si>
  <si>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</si>
  <si>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</si>
  <si>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</si>
  <si>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</si>
  <si>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</si>
  <si>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</si>
  <si>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</si>
  <si>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</si>
  <si>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</si>
  <si>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</si>
  <si>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</si>
  <si>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</si>
  <si>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</si>
  <si>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</si>
  <si>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</si>
  <si>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</si>
  <si>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</si>
  <si>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</si>
  <si>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</si>
  <si>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</si>
  <si>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</si>
  <si>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</si>
  <si>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</si>
  <si>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</si>
  <si>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</si>
  <si>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</si>
  <si>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</si>
  <si>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</si>
  <si>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</si>
  <si>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</si>
  <si>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</si>
  <si>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</si>
  <si>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</si>
  <si>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</si>
  <si>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</si>
  <si>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</si>
  <si>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</si>
  <si>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</si>
  <si>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</si>
  <si>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</si>
  <si>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</si>
  <si>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</si>
  <si>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</si>
  <si>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</si>
  <si>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</si>
  <si>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</si>
  <si>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</si>
  <si>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</si>
  <si>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</si>
  <si>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</si>
  <si>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</si>
  <si>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</si>
  <si>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</si>
  <si>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</si>
  <si>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</si>
  <si>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</si>
  <si>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</si>
  <si>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</si>
  <si>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</si>
  <si>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</si>
  <si>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</si>
  <si>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</si>
  <si>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</si>
  <si>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</si>
  <si>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</si>
  <si>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</si>
  <si>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</si>
  <si>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</si>
  <si>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</si>
  <si>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</si>
  <si>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</si>
  <si>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</si>
  <si>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</si>
  <si>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</si>
  <si>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</si>
  <si>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</si>
  <si>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</si>
  <si>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</si>
  <si>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</si>
  <si>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</si>
  <si>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</si>
  <si>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</si>
  <si>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</si>
  <si>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</si>
  <si>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</si>
  <si>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</si>
  <si>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</si>
  <si>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</si>
  <si>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</si>
  <si>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</si>
  <si>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</si>
  <si>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</si>
  <si>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</si>
  <si>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</si>
  <si>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</si>
  <si>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</si>
  <si>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</si>
  <si>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</si>
  <si>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</si>
  <si>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</si>
  <si>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</si>
  <si>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</si>
  <si>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</si>
  <si>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</si>
  <si>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</si>
  <si>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</si>
  <si>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</si>
  <si>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</si>
  <si>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</si>
  <si>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</si>
  <si>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</si>
  <si>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</si>
  <si>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</si>
  <si>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</si>
  <si>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</si>
  <si>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</si>
  <si>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</si>
  <si>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</si>
  <si>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</si>
  <si>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</si>
  <si>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</si>
  <si>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</si>
  <si>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</si>
  <si>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</si>
  <si>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</si>
  <si>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</si>
  <si>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</si>
  <si>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</si>
  <si>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</si>
  <si>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</si>
  <si>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</si>
  <si>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</si>
  <si>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</si>
  <si>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</si>
  <si>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</si>
  <si>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</si>
  <si>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</si>
  <si>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</si>
  <si>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</si>
  <si>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</si>
  <si>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</si>
  <si>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</si>
  <si>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</si>
  <si>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</si>
  <si>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</si>
  <si>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</si>
  <si>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</si>
  <si>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</si>
  <si>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</si>
  <si>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</si>
  <si>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</si>
  <si>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</si>
  <si>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</si>
  <si>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</si>
  <si>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</si>
  <si>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</si>
  <si>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</si>
  <si>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</si>
  <si>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</si>
  <si>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</si>
  <si>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</si>
  <si>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</si>
  <si>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</si>
  <si>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</si>
  <si>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</si>
  <si>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</si>
  <si>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</si>
  <si>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</si>
  <si>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</si>
  <si>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</si>
  <si>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</si>
  <si>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</si>
  <si>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</si>
  <si>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</si>
  <si>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</si>
  <si>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</si>
  <si>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</si>
  <si>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</si>
  <si>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</si>
  <si>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</si>
  <si>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</si>
  <si>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</si>
  <si>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</si>
  <si>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</si>
  <si>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</si>
  <si>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</si>
  <si>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</si>
  <si>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</si>
  <si>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</si>
  <si>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</si>
  <si>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</si>
  <si>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</si>
  <si>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</si>
  <si>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</si>
  <si>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</si>
  <si>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</si>
  <si>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</si>
  <si>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</si>
  <si>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</si>
  <si>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</si>
  <si>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</si>
  <si>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</si>
  <si>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</si>
  <si>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</si>
  <si>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</si>
  <si>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</si>
  <si>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</si>
  <si>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</si>
  <si>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</si>
  <si>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</si>
  <si>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</si>
  <si>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</si>
  <si>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</si>
  <si>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</si>
  <si>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</si>
  <si>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</si>
  <si>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</si>
  <si>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</si>
  <si>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</si>
  <si>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</si>
  <si>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</si>
  <si>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</si>
  <si>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</si>
  <si>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</si>
  <si>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</si>
  <si>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</si>
  <si>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</si>
  <si>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</si>
  <si>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</si>
  <si>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</si>
  <si>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</si>
  <si>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</si>
  <si>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</si>
  <si>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</si>
  <si>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</si>
  <si>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</si>
  <si>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</si>
  <si>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</si>
  <si>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</si>
  <si>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</si>
  <si>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</si>
  <si>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</si>
  <si>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</si>
  <si>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</si>
  <si>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</si>
  <si>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</si>
  <si>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</si>
  <si>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</si>
  <si>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</si>
  <si>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</si>
  <si>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</si>
  <si>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</si>
  <si>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</si>
  <si>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</si>
  <si>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</si>
  <si>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</si>
  <si>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</si>
  <si>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</si>
  <si>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</si>
  <si>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</si>
  <si>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</si>
  <si>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</si>
  <si>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</si>
  <si>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</si>
  <si>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</si>
  <si>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</si>
  <si>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</si>
  <si>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</si>
  <si>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</si>
  <si>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</si>
  <si>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</si>
  <si>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</si>
  <si>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</si>
  <si>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</si>
  <si>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</si>
  <si>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</si>
  <si>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</si>
  <si>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</si>
  <si>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</si>
  <si>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</si>
  <si>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</si>
  <si>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</si>
  <si>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</si>
  <si>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</si>
  <si>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</si>
  <si>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</si>
  <si>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</si>
  <si>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</si>
  <si>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</si>
  <si>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</si>
  <si>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</si>
  <si>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</si>
  <si>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</si>
  <si>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</si>
  <si>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</si>
  <si>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</si>
  <si>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</si>
  <si>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</si>
  <si>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</si>
  <si>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</si>
  <si>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</si>
  <si>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</si>
  <si>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</si>
  <si>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</si>
  <si>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</si>
  <si>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</si>
  <si>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</si>
  <si>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</si>
  <si>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</si>
  <si>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</si>
  <si>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</si>
  <si>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</si>
  <si>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</si>
  <si>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</si>
  <si>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</si>
  <si>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</si>
  <si>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</si>
  <si>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</si>
  <si>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</si>
  <si>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</si>
  <si>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</si>
  <si>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</si>
  <si>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</si>
  <si>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</si>
  <si>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</si>
  <si>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</si>
  <si>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</si>
  <si>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</si>
  <si>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</si>
  <si>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</si>
  <si>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</si>
  <si>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</si>
  <si>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</si>
  <si>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</si>
  <si>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</si>
  <si>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</si>
  <si>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</si>
  <si>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</si>
  <si>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</si>
  <si>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</si>
  <si>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</si>
  <si>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</si>
  <si>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</si>
  <si>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</si>
  <si>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</si>
  <si>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</si>
  <si>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</si>
  <si>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</si>
  <si>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</si>
  <si>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</si>
  <si>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</si>
  <si>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</si>
  <si>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</si>
  <si>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</si>
  <si>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</si>
  <si>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</si>
  <si>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</si>
  <si>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</si>
  <si>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</si>
  <si>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</si>
  <si>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</si>
  <si>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</si>
  <si>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</si>
  <si>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</si>
  <si>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</si>
  <si>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</si>
  <si>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</si>
  <si>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</si>
  <si>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</si>
  <si>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</si>
  <si>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</si>
  <si>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</si>
  <si>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</si>
  <si>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</si>
  <si>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</si>
  <si>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</si>
  <si>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</si>
  <si>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</si>
  <si>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</si>
  <si>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</si>
  <si>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</si>
  <si>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</si>
  <si>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</si>
  <si>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</si>
  <si>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</si>
  <si>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</si>
  <si>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</si>
  <si>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</si>
  <si>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</si>
  <si>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</si>
  <si>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</si>
  <si>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</si>
  <si>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</si>
  <si>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</si>
  <si>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</si>
  <si>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</si>
  <si>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</si>
  <si>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</si>
  <si>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</si>
  <si>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</si>
  <si>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</si>
  <si>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</si>
  <si>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</si>
  <si>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</si>
  <si>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</si>
  <si>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</si>
  <si>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</si>
  <si>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</si>
  <si>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</si>
  <si>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</si>
  <si>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</si>
  <si>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</si>
  <si>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</si>
  <si>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</si>
  <si>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</si>
  <si>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</si>
  <si>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</si>
  <si>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</si>
  <si>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</si>
  <si>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</si>
  <si>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</si>
  <si>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</si>
  <si>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</si>
  <si>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</si>
  <si>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</si>
  <si>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</si>
  <si>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</si>
  <si>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</si>
  <si>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</si>
  <si>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</si>
  <si>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</si>
  <si>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</si>
  <si>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</si>
  <si>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</si>
  <si>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</si>
  <si>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</si>
  <si>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</si>
  <si>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</si>
  <si>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</si>
  <si>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</si>
  <si>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</si>
  <si>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</si>
  <si>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</si>
  <si>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</si>
  <si>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</si>
  <si>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</si>
  <si>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</si>
  <si>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</si>
  <si>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</si>
  <si>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</si>
  <si>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</si>
  <si>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</si>
  <si>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</si>
  <si>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</si>
  <si>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</si>
  <si>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</si>
  <si>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</si>
  <si>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</si>
  <si>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</si>
  <si>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</si>
  <si>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</si>
  <si>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</si>
  <si>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</si>
  <si>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</si>
  <si>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</si>
  <si>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</si>
  <si>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</si>
  <si>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</si>
  <si>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</si>
  <si>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</si>
  <si>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</si>
  <si>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</si>
  <si>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</si>
  <si>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</si>
  <si>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</si>
  <si>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</si>
  <si>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</si>
  <si>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</si>
  <si>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</si>
  <si>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</si>
  <si>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</si>
  <si>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</si>
  <si>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</si>
  <si>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</si>
  <si>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</si>
  <si>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</si>
  <si>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</si>
  <si>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</si>
  <si>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</si>
  <si>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</si>
  <si>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</si>
  <si>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</si>
  <si>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</si>
  <si>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</si>
  <si>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</si>
  <si>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</si>
  <si>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</si>
  <si>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</si>
  <si>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</si>
  <si>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</si>
  <si>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</si>
  <si>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</si>
  <si>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</si>
  <si>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</si>
  <si>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</si>
  <si>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</si>
  <si>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</si>
  <si>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</si>
  <si>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</si>
  <si>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</si>
  <si>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</si>
  <si>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</si>
  <si>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</si>
  <si>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</si>
  <si>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</si>
  <si>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</si>
  <si>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</si>
  <si>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</si>
  <si>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</si>
  <si>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</si>
  <si>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</si>
  <si>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</si>
  <si>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</si>
  <si>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</si>
  <si>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</si>
  <si>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</si>
  <si>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</si>
  <si>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</si>
  <si>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</si>
  <si>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</si>
  <si>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</si>
  <si>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</si>
  <si>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</si>
  <si>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</si>
  <si>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</si>
  <si>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</si>
  <si>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</si>
  <si>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</si>
  <si>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</si>
  <si>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</si>
  <si>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</si>
  <si>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</si>
  <si>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</si>
  <si>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</si>
  <si>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</si>
  <si>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</si>
  <si>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</si>
  <si>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</si>
  <si>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</si>
  <si>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</si>
  <si>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</si>
  <si>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</si>
  <si>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</si>
  <si>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</si>
  <si>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</si>
  <si>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</si>
  <si>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</si>
  <si>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</si>
  <si>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</si>
  <si>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</si>
  <si>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</si>
  <si>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</si>
  <si>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</si>
  <si>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</si>
  <si>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</si>
  <si>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</si>
  <si>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</si>
  <si>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</si>
  <si>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</si>
  <si>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</si>
  <si>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</si>
  <si>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</si>
  <si>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</si>
  <si>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</si>
  <si>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</si>
  <si>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</si>
  <si>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</si>
  <si>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</si>
  <si>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</si>
  <si>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</si>
  <si>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</si>
  <si>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</si>
  <si>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</si>
  <si>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</si>
  <si>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</si>
  <si>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</si>
  <si>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</si>
  <si>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</si>
  <si>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</si>
  <si>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</si>
  <si>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</si>
  <si>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</si>
  <si>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</si>
  <si>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</si>
  <si>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</si>
  <si>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</si>
  <si>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</si>
  <si>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</si>
  <si>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</si>
  <si>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</si>
  <si>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</si>
  <si>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</si>
  <si>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</si>
  <si>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</si>
  <si>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</si>
  <si>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</si>
  <si>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</si>
  <si>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</si>
  <si>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</si>
  <si>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</si>
  <si>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</si>
  <si>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</si>
  <si>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</si>
  <si>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</si>
  <si>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</si>
  <si>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</si>
  <si>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</si>
  <si>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</si>
  <si>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</si>
  <si>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</si>
  <si>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</si>
  <si>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</si>
  <si>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</si>
  <si>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</si>
  <si>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</si>
  <si>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</si>
  <si>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</si>
  <si>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</si>
  <si>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</si>
  <si>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</si>
  <si>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</si>
  <si>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</si>
  <si>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</si>
  <si>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</si>
  <si>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</si>
  <si>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</si>
  <si>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</si>
  <si>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</si>
  <si>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</si>
  <si>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</si>
  <si>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</si>
  <si>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</si>
  <si>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</si>
  <si>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</si>
  <si>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</si>
  <si>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</si>
  <si>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</si>
  <si>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</si>
  <si>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</si>
  <si>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</si>
  <si>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</si>
  <si>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</si>
  <si>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</si>
  <si>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</si>
  <si>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</si>
  <si>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</si>
  <si>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</si>
  <si>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</si>
  <si>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</si>
  <si>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</si>
  <si>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</si>
  <si>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</si>
  <si>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</si>
  <si>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</si>
  <si>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</si>
  <si>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</si>
  <si>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</si>
  <si>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</si>
  <si>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</si>
  <si>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</si>
  <si>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</si>
  <si>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</si>
  <si>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</si>
  <si>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</si>
  <si>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</si>
  <si>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</si>
  <si>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</si>
  <si>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</si>
  <si>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</si>
  <si>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</si>
  <si>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</si>
  <si>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</si>
  <si>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</si>
  <si>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</si>
  <si>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</si>
  <si>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</si>
  <si>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</si>
  <si>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</si>
  <si>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</si>
  <si>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</si>
  <si>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</si>
  <si>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</si>
  <si>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</si>
  <si>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</si>
  <si>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</si>
  <si>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</si>
  <si>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</si>
  <si>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</si>
  <si>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</si>
  <si>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</si>
  <si>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</si>
  <si>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</si>
  <si>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</si>
  <si>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</si>
  <si>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</si>
  <si>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</si>
  <si>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</si>
  <si>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</si>
  <si>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</si>
  <si>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</si>
  <si>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</si>
  <si>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</si>
  <si>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</si>
  <si>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</si>
  <si>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</si>
  <si>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</si>
  <si>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</si>
  <si>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</si>
  <si>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</si>
  <si>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</si>
  <si>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</si>
  <si>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</si>
  <si>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</si>
  <si>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</si>
  <si>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</si>
  <si>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</si>
  <si>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</si>
  <si>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</si>
  <si>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</si>
  <si>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</si>
  <si>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</si>
  <si>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</si>
  <si>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</si>
  <si>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</si>
  <si>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</si>
  <si>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</si>
  <si>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</si>
  <si>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</si>
  <si>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</si>
  <si>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</si>
  <si>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</si>
  <si>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</si>
  <si>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</si>
  <si>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</si>
  <si>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</si>
  <si>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</si>
  <si>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</si>
  <si>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</si>
  <si>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</si>
  <si>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</si>
  <si>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</si>
  <si>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</si>
  <si>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</si>
  <si>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</si>
  <si>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</si>
  <si>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</si>
  <si>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</si>
  <si>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</si>
  <si>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</si>
  <si>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</si>
  <si>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</si>
  <si>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</si>
  <si>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</si>
  <si>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</si>
  <si>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</si>
  <si>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</si>
  <si>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</si>
  <si>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</si>
  <si>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</si>
  <si>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</si>
  <si>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</si>
  <si>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</si>
  <si>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</si>
  <si>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</si>
  <si>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</si>
  <si>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</si>
  <si>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</si>
  <si>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</si>
  <si>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</si>
  <si>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</si>
  <si>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</si>
  <si>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</si>
  <si>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</si>
  <si>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</si>
  <si>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</si>
  <si>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</si>
  <si>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</si>
  <si>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</si>
  <si>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</si>
  <si>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</si>
  <si>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</si>
  <si>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</si>
  <si>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</si>
  <si>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</si>
  <si>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</si>
  <si>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</si>
  <si>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</si>
  <si>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</si>
  <si>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</si>
  <si>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</si>
  <si>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</si>
  <si>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</si>
  <si>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</si>
  <si>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</si>
  <si>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</si>
  <si>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</si>
  <si>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</si>
  <si>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</si>
  <si>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</si>
  <si>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</si>
  <si>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</si>
  <si>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</si>
  <si>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</si>
  <si>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</si>
  <si>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</si>
  <si>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</si>
  <si>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</si>
  <si>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</si>
  <si>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</si>
  <si>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</si>
  <si>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</si>
  <si>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</si>
  <si>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</si>
  <si>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</si>
  <si>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</si>
  <si>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</si>
  <si>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</si>
  <si>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</si>
  <si>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</si>
  <si>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</si>
  <si>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</si>
  <si>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</si>
  <si>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</si>
  <si>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</si>
  <si>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</si>
  <si>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</si>
  <si>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</si>
  <si>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</si>
  <si>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</si>
  <si>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</si>
  <si>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</si>
  <si>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</si>
  <si>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</si>
  <si>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</si>
  <si>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</si>
  <si>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</si>
  <si>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</si>
  <si>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</si>
  <si>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</si>
  <si>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</si>
  <si>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</si>
  <si>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</si>
  <si>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</si>
  <si>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</si>
  <si>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</si>
  <si>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</si>
  <si>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</si>
  <si>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</si>
  <si>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</si>
  <si>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</si>
  <si>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</si>
  <si>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</si>
  <si>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</si>
  <si>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</si>
  <si>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</si>
  <si>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</si>
  <si>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</si>
  <si>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</si>
  <si>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</si>
  <si>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</si>
  <si>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</si>
  <si>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</si>
  <si>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</si>
  <si>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</si>
  <si>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</si>
  <si>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</si>
  <si>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</si>
  <si>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</si>
  <si>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</si>
  <si>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</si>
  <si>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</si>
  <si>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</si>
  <si>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</si>
  <si>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</si>
  <si>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</si>
  <si>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</si>
  <si>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</si>
  <si>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</si>
  <si>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</si>
  <si>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</si>
  <si>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</si>
  <si>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</si>
  <si>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</si>
  <si>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</si>
  <si>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</si>
  <si>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</si>
  <si>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</si>
  <si>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</si>
  <si>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</si>
  <si>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</si>
  <si>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</si>
  <si>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</si>
  <si>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</si>
  <si>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</si>
  <si>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</si>
  <si>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</si>
  <si>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</si>
  <si>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</si>
  <si>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</si>
  <si>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</si>
  <si>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</si>
  <si>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</si>
  <si>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</si>
  <si>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</si>
  <si>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</si>
  <si>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</si>
  <si>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</si>
  <si>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</si>
  <si>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</si>
  <si>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</si>
  <si>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</si>
  <si>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</si>
  <si>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</si>
  <si>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</si>
  <si>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</si>
  <si>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</si>
  <si>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</si>
  <si>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</si>
  <si>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</si>
  <si>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</si>
  <si>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</si>
  <si>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</si>
  <si>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</si>
  <si>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</si>
  <si>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</si>
  <si>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</si>
  <si>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</si>
  <si>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</si>
  <si>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</si>
  <si>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</si>
  <si>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</si>
  <si>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</si>
  <si>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</si>
  <si>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</si>
  <si>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</si>
  <si>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</si>
  <si>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</si>
  <si>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</si>
  <si>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</si>
  <si>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</si>
  <si>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</si>
  <si>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</si>
  <si>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</si>
  <si>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</si>
  <si>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</si>
  <si>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</si>
  <si>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</si>
  <si>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</si>
  <si>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</si>
  <si>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</si>
  <si>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</si>
  <si>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</si>
  <si>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</si>
  <si>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</si>
  <si>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</si>
  <si>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</si>
  <si>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</si>
  <si>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</si>
  <si>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</si>
  <si>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</si>
  <si>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</si>
  <si>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</si>
  <si>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</si>
  <si>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</si>
  <si>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</si>
  <si>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</si>
  <si>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</si>
  <si>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</si>
  <si>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</si>
  <si>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</si>
  <si>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</si>
  <si>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</si>
  <si>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</si>
  <si>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</si>
  <si>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</si>
  <si>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</si>
  <si>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</si>
  <si>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</si>
  <si>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</si>
  <si>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</si>
  <si>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</si>
  <si>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</si>
  <si>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</si>
  <si>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</si>
  <si>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</si>
  <si>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</si>
  <si>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</si>
  <si>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</si>
  <si>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</si>
  <si>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</si>
  <si>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</si>
  <si>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</si>
  <si>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</si>
  <si>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</si>
  <si>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</si>
  <si>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</si>
  <si>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</si>
  <si>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</si>
  <si>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</si>
  <si>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</si>
  <si>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</si>
  <si>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</si>
  <si>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</si>
  <si>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</si>
  <si>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</si>
  <si>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</si>
  <si>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</si>
  <si>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</si>
  <si>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</si>
  <si>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</si>
  <si>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</si>
  <si>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</si>
  <si>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</si>
  <si>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</si>
  <si>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</si>
  <si>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</si>
  <si>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</si>
  <si>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</si>
  <si>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</si>
  <si>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</si>
  <si>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</si>
  <si>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</si>
  <si>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</si>
  <si>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</si>
  <si>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</si>
  <si>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</si>
  <si>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</si>
  <si>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</si>
  <si>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</si>
  <si>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</si>
  <si>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</si>
  <si>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</si>
  <si>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</si>
  <si>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</si>
  <si>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</si>
  <si>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</si>
  <si>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</si>
  <si>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</si>
  <si>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</si>
  <si>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</si>
  <si>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</si>
  <si>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</si>
  <si>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</si>
  <si>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</si>
  <si>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</si>
  <si>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</si>
  <si>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</si>
  <si>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</si>
  <si>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</si>
  <si>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</si>
  <si>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</si>
  <si>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</si>
  <si>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</si>
  <si>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</si>
  <si>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</si>
  <si>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</si>
  <si>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</si>
  <si>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</si>
  <si>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</si>
  <si>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</si>
  <si>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</si>
  <si>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</si>
  <si>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</si>
  <si>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</si>
  <si>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</si>
  <si>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</si>
  <si>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</si>
  <si>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</si>
  <si>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</si>
  <si>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</si>
  <si>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</si>
  <si>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</si>
  <si>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</si>
  <si>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</si>
  <si>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</si>
  <si>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</si>
  <si>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</si>
  <si>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</si>
  <si>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</si>
  <si>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</si>
  <si>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</si>
  <si>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</si>
  <si>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</si>
  <si>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</si>
  <si>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</si>
  <si>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</si>
  <si>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</si>
  <si>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</si>
  <si>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</si>
  <si>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</si>
  <si>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</si>
  <si>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</si>
  <si>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</si>
  <si>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</si>
  <si>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</si>
  <si>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</si>
  <si>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</si>
  <si>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</si>
  <si>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</si>
  <si>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</si>
  <si>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</si>
  <si>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</si>
  <si>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</si>
  <si>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</si>
  <si>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</si>
  <si>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</si>
  <si>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</si>
  <si>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</si>
  <si>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</si>
  <si>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</si>
  <si>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</si>
  <si>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</si>
  <si>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</si>
  <si>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</si>
  <si>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</si>
  <si>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</si>
  <si>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</si>
  <si>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</si>
  <si>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</si>
  <si>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</si>
  <si>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</si>
  <si>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</si>
  <si>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</si>
  <si>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</si>
  <si>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</si>
  <si>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</si>
  <si>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</si>
  <si>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</si>
  <si>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</si>
  <si>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</si>
  <si>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</si>
  <si>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</si>
  <si>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</si>
  <si>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</si>
  <si>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</si>
  <si>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</si>
  <si>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</si>
  <si>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</si>
  <si>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</si>
  <si>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</si>
  <si>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</si>
  <si>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</si>
  <si>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</si>
  <si>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</si>
  <si>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</si>
  <si>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</si>
  <si>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</si>
  <si>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</si>
  <si>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</si>
  <si>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</si>
  <si>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</si>
  <si>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</si>
  <si>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</si>
  <si>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</si>
  <si>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</si>
  <si>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</si>
  <si>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</si>
  <si>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</si>
  <si>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</si>
  <si>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</si>
  <si>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</si>
  <si>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</si>
  <si>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</si>
  <si>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</si>
  <si>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</si>
  <si>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</si>
  <si>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</si>
  <si>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</si>
  <si>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</si>
  <si>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</si>
  <si>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</si>
  <si>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</si>
  <si>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</si>
  <si>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</si>
  <si>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</si>
  <si>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</si>
  <si>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</si>
  <si>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</si>
  <si>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</si>
  <si>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</si>
  <si>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</si>
  <si>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</si>
  <si>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</si>
  <si>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</si>
  <si>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</si>
  <si>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</si>
  <si>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</si>
  <si>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</si>
  <si>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</si>
  <si>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</si>
  <si>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</si>
  <si>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</si>
  <si>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</si>
  <si>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</si>
  <si>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</si>
  <si>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</si>
  <si>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</si>
  <si>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</si>
  <si>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</si>
  <si>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</si>
  <si>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</si>
  <si>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</si>
  <si>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</si>
  <si>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</si>
  <si>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</si>
  <si>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</si>
  <si>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</si>
  <si>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</si>
  <si>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</si>
  <si>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</si>
  <si>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</si>
  <si>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</si>
  <si>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</si>
  <si>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</si>
  <si>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</si>
  <si>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</si>
  <si>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</si>
  <si>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</si>
  <si>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</si>
  <si>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</si>
  <si>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</si>
  <si>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</si>
  <si>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</si>
  <si>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</si>
  <si>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</si>
  <si>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</si>
  <si>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</si>
  <si>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</si>
  <si>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</si>
  <si>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</si>
  <si>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</si>
  <si>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</si>
  <si>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</si>
  <si>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</si>
  <si>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</si>
  <si>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</si>
  <si>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</si>
  <si>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</si>
  <si>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</si>
  <si>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</si>
  <si>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</si>
  <si>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</si>
  <si>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</si>
  <si>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</si>
  <si>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</si>
  <si>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</si>
  <si>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</si>
  <si>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</si>
  <si>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</si>
  <si>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</si>
  <si>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</si>
  <si>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</si>
  <si>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</si>
  <si>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</si>
  <si>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</si>
  <si>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</si>
  <si>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</si>
  <si>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</si>
  <si>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</si>
  <si>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</si>
  <si>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</si>
  <si>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</si>
  <si>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</si>
  <si>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</si>
  <si>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</si>
  <si>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</si>
  <si>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</si>
  <si>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</si>
  <si>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</si>
  <si>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</si>
  <si>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</si>
  <si>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</si>
  <si>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</si>
  <si>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</si>
  <si>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</si>
  <si>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</si>
  <si>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</si>
  <si>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</si>
  <si>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</si>
  <si>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</si>
  <si>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</si>
  <si>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</si>
  <si>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</si>
  <si>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</si>
  <si>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</si>
  <si>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</si>
  <si>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</si>
  <si>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</si>
  <si>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</si>
  <si>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</si>
  <si>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</si>
  <si>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</si>
  <si>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</si>
  <si>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</si>
  <si>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</si>
  <si>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</si>
  <si>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</si>
  <si>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</si>
  <si>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</si>
  <si>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</si>
  <si>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</si>
  <si>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</si>
  <si>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</si>
  <si>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</si>
  <si>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</si>
  <si>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</si>
  <si>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</si>
  <si>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</si>
  <si>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</si>
  <si>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</si>
  <si>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</si>
  <si>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</si>
  <si>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</si>
  <si>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</si>
  <si>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</si>
  <si>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</si>
  <si>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</si>
  <si>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</si>
  <si>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</si>
  <si>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</si>
  <si>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</si>
  <si>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</si>
  <si>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</si>
  <si>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</si>
  <si>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</si>
  <si>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</si>
  <si>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</si>
  <si>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</si>
  <si>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</si>
  <si>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</si>
  <si>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</si>
  <si>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</si>
  <si>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</si>
  <si>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</si>
  <si>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</si>
  <si>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</si>
  <si>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</si>
  <si>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</si>
  <si>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</si>
  <si>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</si>
  <si>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</si>
  <si>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</si>
  <si>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</si>
  <si>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</si>
  <si>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</si>
  <si>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</si>
  <si>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</si>
  <si>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</si>
  <si>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</si>
  <si>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</si>
  <si>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</si>
  <si>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</si>
  <si>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</si>
  <si>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</si>
  <si>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</si>
  <si>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</si>
  <si>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</si>
  <si>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</si>
  <si>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</si>
  <si>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</si>
  <si>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</si>
  <si>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</si>
  <si>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</si>
  <si>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</si>
  <si>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</si>
  <si>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</si>
  <si>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</si>
  <si>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</si>
  <si>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</si>
  <si>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</si>
  <si>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</si>
  <si>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</si>
  <si>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</si>
  <si>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</si>
  <si>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</si>
  <si>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</si>
  <si>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</si>
  <si>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</si>
  <si>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</si>
  <si>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</si>
  <si>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</si>
  <si>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</si>
  <si>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</si>
  <si>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</si>
  <si>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</si>
  <si>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</si>
  <si>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</si>
  <si>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</si>
  <si>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</si>
  <si>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</si>
  <si>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</si>
  <si>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</si>
  <si>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</si>
  <si>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</si>
  <si>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</si>
  <si>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</si>
  <si>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</si>
  <si>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</si>
  <si>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</si>
  <si>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</si>
  <si>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</si>
  <si>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</si>
  <si>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</si>
  <si>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</si>
  <si>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</si>
  <si>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</si>
  <si>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</si>
  <si>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</si>
  <si>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</si>
  <si>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</si>
  <si>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</si>
  <si>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</si>
  <si>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</si>
  <si>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</si>
  <si>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</si>
  <si>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</si>
  <si>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</si>
  <si>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</si>
  <si>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</si>
  <si>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</si>
  <si>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</si>
  <si>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</si>
  <si>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</si>
  <si>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</si>
  <si>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</si>
  <si>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</si>
  <si>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</si>
  <si>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</si>
  <si>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</si>
  <si>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</si>
  <si>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</si>
  <si>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</si>
  <si>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</si>
  <si>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</si>
  <si>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</si>
  <si>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</si>
  <si>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</si>
  <si>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</si>
  <si>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</si>
  <si>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</si>
  <si>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</si>
  <si>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</si>
  <si>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</si>
  <si>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</si>
  <si>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</si>
  <si>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</si>
  <si>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</si>
  <si>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</si>
  <si>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</si>
  <si>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</si>
  <si>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</si>
  <si>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</si>
  <si>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</si>
  <si>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</si>
  <si>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</si>
  <si>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</si>
  <si>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</si>
  <si>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</si>
  <si>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</si>
  <si>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</si>
  <si>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</si>
  <si>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</si>
  <si>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</si>
  <si>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</si>
  <si>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</si>
  <si>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</si>
  <si>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</si>
  <si>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</si>
  <si>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</si>
  <si>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</si>
  <si>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</si>
  <si>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</si>
  <si>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</si>
  <si>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</si>
  <si>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</si>
  <si>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</si>
  <si>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</si>
  <si>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</si>
  <si>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</si>
  <si>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</si>
  <si>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</si>
  <si>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</si>
  <si>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</si>
  <si>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</si>
  <si>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</si>
  <si>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</si>
  <si>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</si>
  <si>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</si>
  <si>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</si>
  <si>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</si>
  <si>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</si>
  <si>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</si>
  <si>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</si>
  <si>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</si>
  <si>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</si>
  <si>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</si>
  <si>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</si>
  <si>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</si>
  <si>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</si>
  <si>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</si>
  <si>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</si>
  <si>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</si>
  <si>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</si>
  <si>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</si>
  <si>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</si>
  <si>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</si>
  <si>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</si>
  <si>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</si>
  <si>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</si>
  <si>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</si>
  <si>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</si>
  <si>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</si>
  <si>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</si>
  <si>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</si>
  <si>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</si>
  <si>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</si>
  <si>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</si>
  <si>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</si>
  <si>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</si>
  <si>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</si>
  <si>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</si>
  <si>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</si>
  <si>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</si>
  <si>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</si>
  <si>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</si>
  <si>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</si>
  <si>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</si>
  <si>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</si>
  <si>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</si>
  <si>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</si>
  <si>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</si>
  <si>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</si>
  <si>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</si>
  <si>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</si>
  <si>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</si>
  <si>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</si>
  <si>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</si>
  <si>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</si>
  <si>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</si>
  <si>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</si>
  <si>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</si>
  <si>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</si>
  <si>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</si>
  <si>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</si>
  <si>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</si>
  <si>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</si>
  <si>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</si>
  <si>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</si>
  <si>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</si>
  <si>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</si>
  <si>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</si>
  <si>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</si>
  <si>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</si>
  <si>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</si>
  <si>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</si>
  <si>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</si>
  <si>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</si>
  <si>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</si>
  <si>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</si>
  <si>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</si>
  <si>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</si>
  <si>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</si>
  <si>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</si>
  <si>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</si>
  <si>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</si>
  <si>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</si>
  <si>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</si>
  <si>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</si>
  <si>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</si>
  <si>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</si>
  <si>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</si>
  <si>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</si>
  <si>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</si>
  <si>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</si>
  <si>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</si>
  <si>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</si>
  <si>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</si>
  <si>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</si>
  <si>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</si>
  <si>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</si>
  <si>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</si>
  <si>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</si>
  <si>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</si>
  <si>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</si>
  <si>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</si>
  <si>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</si>
  <si>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</si>
  <si>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</si>
  <si>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</si>
  <si>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</si>
  <si>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</si>
  <si>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</si>
  <si>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</si>
  <si>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</si>
  <si>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</si>
  <si>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</si>
  <si>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</si>
  <si>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</si>
  <si>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</si>
  <si>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</si>
  <si>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</si>
  <si>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</si>
  <si>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</si>
  <si>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</si>
  <si>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</si>
  <si>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</si>
  <si>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</si>
  <si>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</si>
  <si>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</si>
  <si>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</si>
  <si>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</si>
  <si>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</si>
  <si>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</si>
  <si>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</si>
  <si>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</si>
  <si>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</si>
  <si>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</si>
  <si>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</si>
  <si>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</si>
  <si>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</si>
  <si>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</si>
  <si>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</si>
  <si>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</si>
  <si>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</si>
  <si>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</si>
  <si>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</si>
  <si>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</si>
  <si>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</si>
  <si>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</si>
  <si>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</si>
  <si>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</si>
  <si>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</si>
  <si>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</si>
  <si>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</si>
  <si>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</si>
  <si>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</si>
  <si>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</si>
  <si>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</si>
  <si>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</si>
  <si>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</si>
  <si>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</si>
  <si>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</si>
  <si>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</si>
  <si>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</si>
  <si>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</si>
  <si>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</si>
  <si>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</si>
  <si>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</si>
  <si>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</si>
  <si>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</si>
  <si>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</si>
  <si>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</si>
  <si>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</si>
  <si>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</si>
  <si>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</si>
  <si>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</si>
  <si>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</si>
  <si>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</si>
  <si>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</si>
  <si>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</si>
  <si>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</si>
  <si>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</si>
  <si>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</si>
  <si>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</si>
  <si>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</si>
  <si>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</si>
  <si>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</si>
  <si>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</si>
  <si>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</si>
  <si>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</si>
  <si>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</si>
  <si>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</si>
  <si>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</si>
  <si>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</si>
  <si>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</si>
  <si>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</si>
  <si>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</si>
  <si>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</si>
  <si>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</si>
  <si>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</si>
  <si>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</si>
  <si>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</si>
  <si>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</si>
  <si>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</si>
  <si>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</si>
  <si>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</si>
  <si>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</si>
  <si>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</si>
  <si>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</si>
  <si>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</si>
  <si>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</si>
  <si>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</si>
  <si>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</si>
  <si>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</si>
  <si>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</si>
  <si>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</si>
  <si>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</si>
  <si>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</si>
  <si>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</si>
  <si>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</si>
  <si>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</si>
  <si>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</si>
  <si>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</si>
  <si>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</si>
  <si>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</si>
  <si>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</si>
  <si>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</si>
  <si>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</si>
  <si>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</si>
  <si>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</si>
  <si>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</si>
  <si>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</si>
  <si>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</si>
  <si>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</si>
  <si>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</si>
  <si>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</si>
  <si>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</si>
  <si>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</si>
  <si>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</si>
  <si>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</si>
  <si>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</si>
  <si>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</si>
  <si>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</si>
  <si>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</si>
  <si>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</si>
  <si>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</si>
  <si>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</si>
  <si>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</si>
  <si>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</si>
  <si>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</si>
  <si>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</si>
  <si>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</si>
  <si>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</si>
  <si>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</si>
  <si>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</si>
  <si>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</si>
  <si>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</si>
  <si>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</si>
  <si>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</si>
  <si>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</si>
  <si>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</si>
  <si>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</si>
  <si>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</si>
  <si>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</si>
  <si>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</si>
  <si>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</si>
  <si>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</si>
  <si>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</si>
  <si>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</si>
  <si>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</si>
  <si>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</si>
  <si>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</si>
  <si>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</si>
  <si>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</si>
  <si>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</si>
  <si>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</si>
  <si>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</si>
  <si>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</si>
  <si>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</si>
  <si>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</si>
  <si>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</si>
  <si>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</si>
  <si>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</si>
  <si>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</si>
  <si>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</si>
  <si>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</si>
  <si>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</si>
  <si>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</si>
  <si>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</si>
  <si>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</si>
  <si>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</si>
  <si>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</si>
  <si>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</si>
  <si>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</si>
  <si>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</si>
  <si>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</si>
  <si>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</si>
  <si>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</si>
  <si>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</si>
  <si>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</si>
  <si>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</si>
  <si>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</si>
  <si>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</si>
  <si>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</si>
  <si>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</si>
  <si>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</si>
  <si>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</si>
  <si>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</si>
  <si>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</si>
  <si>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</si>
  <si>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</si>
  <si>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</si>
  <si>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</si>
  <si>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</si>
  <si>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</si>
  <si>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</si>
  <si>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</si>
  <si>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</si>
  <si>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</si>
  <si>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</si>
  <si>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</si>
  <si>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</si>
  <si>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</si>
  <si>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</si>
  <si>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</si>
  <si>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</si>
  <si>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</si>
  <si>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</si>
  <si>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</si>
  <si>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</si>
  <si>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</si>
  <si>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</si>
  <si>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</si>
  <si>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</si>
  <si>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</si>
  <si>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</si>
  <si>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</si>
  <si>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</si>
  <si>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</si>
  <si>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</si>
  <si>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</si>
  <si>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</si>
  <si>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</si>
  <si>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</si>
  <si>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</si>
  <si>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</si>
  <si>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</si>
  <si>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</si>
  <si>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</si>
  <si>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</si>
  <si>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</si>
  <si>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</si>
  <si>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</si>
  <si>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</si>
  <si>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</si>
  <si>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</si>
  <si>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</si>
  <si>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</si>
  <si>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</si>
  <si>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</si>
  <si>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</si>
  <si>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</si>
  <si>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</si>
  <si>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</si>
  <si>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</si>
  <si>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</si>
  <si>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</si>
  <si>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</si>
  <si>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</si>
  <si>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</si>
  <si>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</si>
  <si>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</si>
  <si>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</si>
  <si>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</si>
  <si>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</si>
  <si>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</si>
  <si>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</si>
  <si>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</si>
  <si>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</si>
  <si>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</si>
  <si>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</si>
  <si>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</si>
  <si>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</si>
  <si>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</si>
  <si>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</si>
  <si>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</si>
  <si>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</si>
  <si>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</si>
  <si>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</si>
  <si>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</si>
  <si>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</si>
  <si>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</si>
  <si>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</si>
  <si>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</si>
  <si>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</si>
  <si>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</si>
  <si>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</si>
  <si>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</si>
  <si>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</si>
  <si>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</si>
  <si>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</si>
  <si>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</si>
  <si>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</si>
  <si>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</si>
  <si>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</si>
  <si>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</si>
  <si>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</si>
  <si>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</si>
  <si>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</si>
  <si>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</si>
  <si>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</si>
  <si>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</si>
  <si>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</si>
  <si>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</si>
  <si>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</si>
  <si>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</si>
  <si>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</si>
  <si>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</si>
  <si>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</si>
  <si>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</si>
  <si>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</si>
  <si>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</si>
  <si>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</si>
  <si>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</si>
  <si>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</si>
  <si>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</si>
  <si>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</si>
  <si>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</si>
  <si>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</si>
  <si>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</si>
  <si>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</si>
  <si>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</si>
  <si>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</si>
  <si>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</si>
  <si>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</si>
  <si>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</si>
  <si>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</si>
  <si>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</si>
  <si>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</si>
  <si>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</si>
  <si>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</si>
  <si>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</si>
  <si>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</si>
  <si>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</si>
  <si>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</si>
  <si>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</si>
  <si>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</si>
  <si>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</si>
  <si>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</si>
  <si>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</si>
  <si>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</si>
  <si>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</si>
  <si>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</si>
  <si>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</si>
  <si>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</si>
  <si>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</si>
  <si>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</si>
  <si>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</si>
  <si>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</si>
  <si>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</si>
  <si>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</si>
  <si>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</si>
  <si>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</si>
  <si>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</si>
  <si>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</si>
  <si>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</si>
  <si>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</si>
  <si>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</si>
  <si>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</si>
  <si>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</si>
  <si>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</si>
  <si>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</si>
  <si>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</si>
  <si>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</si>
  <si>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</si>
  <si>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</si>
  <si>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</si>
  <si>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</si>
  <si>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</si>
  <si>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</si>
  <si>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</si>
  <si>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</si>
  <si>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</si>
  <si>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</si>
  <si>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</si>
  <si>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</si>
  <si>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</si>
  <si>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</si>
  <si>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</si>
  <si>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</si>
  <si>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</si>
  <si>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</si>
  <si>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</si>
  <si>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</si>
  <si>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</si>
  <si>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</si>
  <si>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</si>
  <si>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</si>
  <si>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</si>
  <si>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</si>
  <si>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</si>
  <si>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</si>
  <si>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</si>
  <si>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</si>
  <si>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</si>
  <si>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</si>
  <si>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</si>
  <si>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</si>
  <si>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</si>
  <si>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</si>
  <si>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</si>
  <si>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</si>
  <si>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</si>
  <si>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</si>
  <si>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</si>
  <si>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</si>
  <si>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</si>
  <si>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</si>
  <si>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</si>
  <si>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</si>
  <si>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</si>
  <si>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</si>
  <si>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</si>
  <si>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</si>
  <si>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</si>
  <si>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</si>
  <si>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</si>
  <si>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</si>
  <si>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</si>
  <si>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</si>
  <si>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</si>
  <si>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</si>
  <si>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</si>
  <si>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</si>
  <si>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</si>
  <si>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</si>
  <si>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</si>
  <si>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</si>
  <si>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</si>
  <si>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</si>
  <si>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</si>
  <si>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</si>
  <si>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</si>
  <si>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</si>
  <si>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</si>
  <si>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</si>
  <si>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</si>
  <si>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</si>
  <si>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</si>
  <si>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</si>
  <si>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</si>
  <si>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</si>
  <si>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</si>
  <si>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</si>
  <si>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</si>
  <si>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</si>
  <si>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</si>
  <si>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</si>
  <si>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</si>
  <si>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</si>
  <si>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</si>
  <si>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</si>
  <si>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</si>
  <si>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</si>
  <si>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</si>
  <si>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</si>
  <si>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</si>
  <si>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</si>
  <si>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</si>
  <si>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</si>
  <si>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</si>
  <si>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</si>
  <si>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</si>
  <si>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</si>
  <si>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</si>
  <si>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</si>
  <si>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</si>
  <si>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</si>
  <si>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</si>
  <si>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</si>
  <si>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</si>
  <si>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</si>
  <si>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</si>
  <si>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</si>
  <si>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</si>
  <si>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</si>
  <si>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</si>
  <si>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</si>
  <si>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</si>
  <si>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</si>
  <si>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</si>
  <si>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</si>
  <si>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</si>
  <si>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</si>
  <si>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</si>
  <si>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</si>
  <si>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</si>
  <si>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</si>
  <si>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</si>
  <si>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</si>
  <si>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</si>
  <si>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</si>
  <si>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</si>
  <si>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</si>
  <si>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</si>
  <si>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</si>
  <si>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</si>
  <si>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</si>
  <si>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</si>
  <si>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</si>
  <si>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</si>
  <si>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</si>
  <si>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</si>
  <si>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</si>
  <si>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</si>
  <si>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</si>
  <si>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</si>
  <si>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</si>
  <si>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</si>
  <si>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</si>
  <si>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</si>
  <si>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</si>
  <si>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</si>
  <si>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</si>
  <si>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</si>
  <si>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</si>
  <si>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</si>
  <si>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</si>
  <si>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</si>
  <si>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</si>
  <si>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</si>
  <si>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</si>
  <si>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</si>
  <si>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</si>
  <si>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</si>
  <si>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</si>
  <si>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</si>
  <si>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</si>
  <si>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</si>
  <si>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</si>
  <si>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</si>
  <si>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</si>
  <si>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</si>
  <si>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</si>
  <si>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</si>
  <si>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</si>
  <si>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</si>
  <si>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</si>
  <si>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</si>
  <si>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</si>
  <si>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</si>
  <si>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</si>
  <si>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</si>
  <si>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</si>
  <si>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</si>
  <si>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</si>
  <si>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</si>
  <si>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</si>
  <si>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</si>
  <si>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</si>
  <si>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</si>
  <si>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</si>
  <si>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</si>
  <si>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</si>
  <si>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</si>
  <si>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</si>
  <si>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</si>
  <si>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</si>
  <si>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</si>
  <si>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</si>
  <si>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</si>
  <si>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</si>
  <si>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</si>
  <si>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</si>
  <si>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</si>
  <si>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</si>
  <si>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</si>
  <si>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</si>
  <si>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</si>
  <si>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</si>
  <si>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</si>
  <si>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</si>
  <si>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</si>
  <si>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</si>
  <si>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</si>
  <si>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</si>
  <si>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</si>
  <si>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</si>
  <si>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</si>
  <si>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</si>
  <si>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</si>
  <si>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</si>
  <si>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</si>
  <si>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</si>
  <si>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</si>
  <si>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</si>
  <si>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</si>
  <si>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</si>
  <si>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</si>
  <si>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</si>
  <si>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</si>
  <si>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</si>
  <si>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</si>
  <si>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</si>
  <si>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</si>
  <si>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</si>
  <si>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</si>
  <si>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</si>
  <si>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</si>
  <si>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</si>
  <si>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</si>
  <si>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</si>
  <si>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</si>
  <si>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</si>
  <si>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</si>
  <si>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</si>
  <si>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</si>
  <si>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</si>
  <si>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</si>
  <si>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</si>
  <si>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</si>
  <si>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</si>
  <si>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</si>
  <si>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</si>
  <si>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</si>
  <si>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</si>
  <si>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</si>
  <si>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</si>
  <si>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</si>
  <si>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</si>
  <si>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</si>
  <si>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</si>
  <si>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</si>
  <si>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</si>
  <si>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</si>
  <si>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</si>
  <si>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</si>
  <si>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</si>
  <si>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</si>
  <si>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</si>
  <si>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</si>
  <si>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</si>
  <si>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</si>
  <si>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</si>
  <si>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</si>
  <si>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</si>
  <si>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</si>
  <si>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</si>
  <si>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</si>
  <si>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</si>
  <si>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</si>
  <si>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</si>
  <si>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</si>
  <si>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</si>
  <si>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</si>
  <si>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</si>
  <si>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</si>
  <si>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</si>
  <si>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</si>
  <si>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</si>
  <si>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</si>
  <si>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</si>
  <si>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</si>
  <si>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</si>
  <si>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</si>
  <si>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</si>
  <si>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</si>
  <si>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</si>
  <si>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</si>
  <si>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</si>
  <si>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</si>
  <si>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</si>
  <si>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</si>
  <si>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</si>
  <si>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</si>
  <si>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</si>
  <si>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</si>
  <si>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</si>
  <si>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</si>
  <si>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</si>
  <si>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</si>
  <si>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</si>
  <si>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</si>
  <si>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</si>
  <si>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</si>
  <si>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</si>
  <si>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</si>
  <si>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</si>
  <si>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</si>
  <si>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</si>
  <si>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</si>
  <si>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</si>
  <si>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</si>
  <si>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</si>
  <si>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</si>
  <si>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</si>
  <si>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</si>
  <si>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</si>
  <si>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</si>
  <si>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</si>
  <si>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</si>
  <si>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</si>
  <si>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</si>
  <si>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</si>
  <si>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</si>
  <si>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</si>
  <si>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</si>
  <si>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</si>
  <si>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</si>
  <si>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</si>
  <si>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</si>
  <si>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</si>
  <si>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</si>
  <si>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</si>
  <si>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</si>
  <si>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</si>
  <si>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</si>
  <si>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</si>
  <si>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</si>
  <si>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</si>
  <si>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</si>
  <si>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</si>
  <si>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</si>
  <si>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</si>
  <si>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</si>
  <si>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</si>
  <si>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</si>
  <si>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</si>
  <si>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</si>
  <si>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</si>
  <si>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</si>
  <si>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</si>
  <si>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</si>
  <si>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</si>
  <si>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</si>
  <si>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</si>
  <si>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</si>
  <si>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</si>
  <si>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</si>
  <si>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</si>
  <si>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</si>
  <si>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</si>
  <si>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</si>
  <si>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</si>
  <si>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</si>
  <si>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</si>
  <si>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</si>
  <si>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</si>
  <si>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</si>
  <si>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</si>
  <si>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</si>
  <si>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</si>
  <si>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</si>
  <si>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</si>
  <si>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</si>
  <si>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</si>
  <si>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</si>
  <si>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</si>
  <si>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</si>
  <si>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</si>
  <si>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</si>
  <si>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</si>
  <si>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</si>
  <si>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</si>
  <si>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</si>
  <si>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</si>
  <si>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</si>
  <si>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</si>
  <si>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</si>
  <si>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</si>
  <si>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</si>
  <si>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</si>
  <si>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</si>
  <si>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</si>
  <si>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</si>
  <si>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</si>
  <si>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</si>
  <si>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</si>
  <si>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</si>
  <si>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</si>
  <si>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</si>
  <si>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</si>
  <si>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</si>
  <si>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</si>
  <si>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</si>
  <si>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</si>
  <si>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</si>
  <si>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</si>
  <si>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</si>
  <si>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</si>
  <si>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</si>
  <si>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</si>
  <si>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</si>
  <si>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</si>
  <si>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</si>
  <si>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</si>
  <si>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</si>
  <si>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</si>
  <si>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</si>
  <si>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</si>
  <si>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</si>
  <si>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</si>
  <si>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</si>
  <si>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</si>
  <si>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</si>
  <si>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</si>
  <si>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</si>
  <si>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</si>
  <si>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</si>
  <si>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</si>
  <si>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</si>
  <si>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</si>
  <si>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</si>
  <si>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</si>
  <si>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</si>
  <si>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</si>
  <si>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</si>
  <si>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</si>
  <si>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</si>
  <si>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</si>
  <si>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</si>
  <si>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</si>
  <si>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</si>
  <si>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</si>
  <si>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</si>
  <si>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</si>
  <si>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</si>
  <si>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</si>
  <si>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</si>
  <si>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</si>
  <si>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</si>
  <si>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</si>
  <si>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</si>
  <si>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</si>
  <si>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</si>
  <si>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</si>
  <si>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</si>
  <si>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</si>
  <si>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</si>
  <si>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</si>
  <si>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</si>
  <si>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</si>
  <si>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</si>
  <si>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</si>
  <si>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</si>
  <si>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</si>
  <si>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</si>
  <si>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</si>
  <si>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</si>
  <si>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</si>
  <si>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</si>
  <si>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</si>
  <si>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</si>
  <si>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</si>
  <si>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</si>
  <si>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</si>
  <si>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</si>
  <si>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</si>
  <si>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</si>
  <si>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</si>
  <si>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</si>
  <si>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</si>
  <si>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</si>
  <si>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</si>
  <si>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</si>
  <si>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</si>
  <si>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</si>
  <si>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</si>
  <si>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</si>
  <si>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</si>
  <si>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</si>
  <si>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</si>
  <si>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</si>
  <si>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</si>
  <si>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</si>
  <si>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</si>
  <si>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</si>
  <si>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</si>
  <si>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</si>
  <si>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</si>
  <si>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</si>
  <si>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</si>
  <si>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</si>
  <si>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</si>
  <si>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</si>
  <si>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</si>
  <si>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</si>
  <si>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</si>
  <si>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</si>
  <si>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</si>
  <si>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</si>
  <si>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</si>
  <si>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</si>
  <si>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</si>
  <si>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</si>
  <si>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</si>
  <si>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</si>
  <si>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</si>
  <si>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</si>
  <si>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</si>
  <si>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</si>
  <si>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</si>
  <si>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</si>
  <si>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</si>
  <si>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</si>
  <si>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</si>
  <si>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</si>
  <si>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</si>
  <si>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</si>
  <si>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</si>
  <si>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</si>
  <si>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</si>
  <si>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</si>
  <si>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</si>
  <si>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</si>
  <si>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</si>
  <si>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</si>
  <si>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</si>
  <si>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</si>
  <si>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</si>
  <si>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</si>
  <si>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</si>
  <si>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</si>
  <si>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</si>
  <si>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</si>
  <si>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</si>
  <si>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</si>
  <si>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</si>
  <si>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</si>
  <si>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</si>
  <si>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</si>
  <si>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</si>
  <si>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</si>
  <si>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</si>
  <si>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</si>
  <si>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</si>
  <si>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</si>
  <si>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</si>
  <si>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</si>
  <si>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</si>
  <si>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</si>
  <si>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</si>
  <si>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</si>
  <si>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</si>
  <si>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</si>
  <si>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</si>
  <si>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</si>
  <si>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</si>
  <si>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</si>
  <si>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</si>
  <si>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</si>
  <si>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</si>
  <si>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</si>
  <si>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</si>
  <si>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</si>
  <si>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</si>
  <si>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</si>
  <si>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</si>
  <si>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</si>
  <si>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</si>
  <si>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</si>
  <si>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</si>
  <si>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</si>
  <si>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</si>
  <si>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</si>
  <si>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</si>
  <si>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</si>
  <si>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</si>
  <si>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</si>
  <si>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</si>
  <si>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</si>
  <si>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</si>
  <si>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</si>
  <si>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</si>
  <si>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</si>
  <si>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</si>
  <si>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</si>
  <si>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</si>
  <si>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</si>
  <si>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</si>
  <si>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</si>
  <si>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</si>
  <si>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</si>
  <si>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</si>
  <si>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</si>
  <si>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</si>
  <si>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</si>
  <si>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</si>
  <si>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</si>
  <si>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</si>
  <si>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</si>
  <si>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</si>
  <si>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</si>
  <si>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</si>
  <si>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</si>
  <si>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</si>
  <si>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</si>
  <si>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</si>
  <si>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</si>
  <si>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</si>
  <si>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</si>
  <si>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</si>
  <si>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</si>
  <si>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</si>
  <si>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</si>
  <si>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</si>
  <si>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</si>
  <si>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</si>
  <si>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</si>
  <si>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</si>
  <si>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</si>
  <si>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</si>
  <si>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</si>
  <si>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</si>
  <si>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</si>
  <si>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</si>
  <si>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</si>
  <si>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</si>
  <si>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</si>
  <si>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</si>
  <si>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</si>
  <si>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</si>
  <si>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</si>
  <si>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</si>
  <si>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</si>
  <si>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</si>
  <si>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</si>
  <si>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</si>
  <si>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</si>
  <si>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</si>
  <si>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</si>
  <si>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</si>
  <si>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</si>
  <si>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</si>
  <si>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</si>
  <si>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</si>
  <si>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</si>
  <si>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</si>
  <si>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</si>
  <si>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</si>
  <si>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</si>
  <si>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</si>
  <si>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</si>
  <si>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</si>
  <si>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</si>
  <si>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</si>
  <si>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</si>
  <si>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</si>
  <si>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</si>
  <si>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</si>
  <si>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</si>
  <si>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</si>
  <si>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</si>
  <si>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</si>
  <si>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</si>
  <si>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</si>
  <si>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</si>
  <si>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</si>
  <si>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</si>
  <si>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</si>
  <si>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</si>
  <si>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</si>
  <si>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</si>
  <si>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</si>
  <si>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</si>
  <si>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</si>
  <si>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</si>
  <si>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</si>
  <si>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</si>
  <si>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</si>
  <si>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</si>
  <si>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</si>
  <si>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</si>
  <si>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</si>
  <si>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</si>
  <si>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</si>
  <si>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</si>
  <si>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</si>
  <si>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</si>
  <si>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</si>
  <si>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</si>
  <si>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</si>
  <si>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</si>
  <si>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</si>
  <si>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</si>
  <si>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</si>
  <si>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</si>
  <si>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</si>
  <si>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</si>
  <si>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</si>
  <si>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</si>
  <si>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</si>
  <si>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</si>
  <si>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</si>
  <si>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</si>
  <si>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</si>
  <si>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</si>
  <si>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</si>
  <si>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</si>
  <si>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</si>
  <si>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</si>
  <si>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</si>
  <si>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</si>
  <si>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</si>
  <si>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</si>
  <si>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</si>
  <si>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</si>
  <si>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</si>
  <si>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</si>
  <si>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</si>
  <si>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</si>
  <si>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</si>
  <si>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</si>
  <si>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</si>
  <si>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</si>
  <si>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</si>
  <si>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</si>
  <si>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</si>
  <si>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</si>
  <si>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</si>
  <si>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</si>
  <si>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</si>
  <si>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</si>
  <si>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</si>
  <si>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</si>
  <si>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</si>
  <si>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</si>
  <si>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</si>
  <si>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</si>
  <si>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</si>
  <si>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</si>
  <si>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</si>
  <si>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</si>
  <si>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</si>
  <si>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</si>
  <si>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</si>
  <si>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</si>
  <si>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</si>
  <si>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</si>
  <si>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</si>
  <si>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</si>
  <si>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</si>
  <si>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</si>
  <si>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</si>
  <si>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</si>
  <si>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</si>
  <si>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</si>
  <si>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</si>
  <si>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</si>
  <si>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</si>
  <si>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</si>
  <si>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</si>
  <si>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</si>
  <si>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</si>
  <si>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</si>
  <si>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</si>
  <si>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</si>
  <si>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</si>
  <si>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</si>
  <si>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</si>
  <si>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</si>
  <si>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</si>
  <si>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</si>
  <si>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</si>
  <si>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</si>
  <si>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</si>
  <si>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</si>
  <si>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</si>
  <si>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</si>
  <si>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</si>
  <si>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</si>
  <si>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</si>
  <si>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</si>
  <si>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</si>
  <si>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</si>
  <si>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</si>
  <si>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</si>
  <si>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</si>
  <si>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</si>
  <si>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</si>
  <si>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</si>
  <si>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</si>
  <si>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</si>
  <si>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</si>
  <si>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</si>
  <si>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</si>
  <si>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</si>
  <si>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</si>
  <si>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</si>
  <si>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</si>
  <si>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</si>
  <si>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</si>
  <si>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</si>
  <si>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</si>
  <si>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</si>
  <si>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</si>
  <si>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</si>
  <si>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</si>
  <si>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</si>
  <si>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</si>
  <si>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</si>
  <si>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</si>
  <si>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</si>
  <si>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</si>
  <si>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</si>
  <si>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</si>
  <si>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</si>
  <si>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</si>
  <si>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</si>
  <si>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</si>
  <si>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</si>
  <si>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</si>
  <si>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</si>
  <si>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</si>
  <si>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</si>
  <si>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</si>
  <si>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</si>
  <si>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</si>
  <si>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</si>
  <si>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</si>
  <si>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</si>
  <si>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</si>
  <si>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</si>
  <si>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</si>
  <si>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</si>
  <si>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</si>
  <si>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</si>
  <si>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</si>
  <si>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</si>
  <si>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</si>
  <si>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</si>
  <si>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</si>
  <si>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</si>
  <si>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</si>
  <si>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</si>
  <si>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</si>
  <si>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</si>
  <si>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</si>
  <si>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</si>
  <si>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</si>
  <si>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</si>
  <si>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</si>
  <si>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</si>
  <si>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</si>
  <si>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</si>
  <si>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</si>
  <si>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</si>
  <si>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</si>
  <si>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</si>
  <si>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</si>
  <si>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</si>
  <si>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</si>
  <si>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</si>
  <si>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</si>
  <si>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</si>
  <si>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</si>
  <si>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</si>
  <si>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</si>
  <si>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</si>
  <si>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</si>
  <si>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</si>
  <si>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</si>
  <si>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</si>
  <si>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</si>
  <si>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</si>
  <si>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</si>
  <si>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</si>
  <si>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</si>
  <si>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</si>
  <si>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</si>
  <si>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</si>
  <si>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</si>
  <si>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</si>
  <si>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</si>
  <si>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</si>
  <si>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</si>
  <si>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</si>
  <si>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</si>
  <si>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</si>
  <si>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</si>
  <si>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</si>
  <si>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</si>
  <si>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</si>
  <si>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</si>
  <si>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</si>
  <si>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</si>
  <si>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</si>
  <si>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</si>
  <si>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</si>
  <si>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</si>
  <si>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</si>
  <si>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</si>
  <si>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</si>
  <si>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</si>
  <si>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</si>
  <si>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</si>
  <si>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</si>
  <si>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</si>
  <si>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</si>
  <si>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</si>
  <si>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</si>
  <si>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</si>
  <si>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</si>
  <si>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</si>
  <si>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</si>
  <si>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</si>
  <si>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</si>
  <si>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</si>
  <si>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</si>
  <si>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</si>
  <si>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</si>
  <si>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</si>
  <si>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</si>
  <si>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</si>
  <si>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</si>
  <si>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</si>
  <si>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</si>
  <si>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</si>
  <si>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</si>
  <si>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</si>
  <si>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</si>
  <si>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</si>
  <si>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</si>
  <si>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</si>
  <si>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</si>
  <si>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</si>
  <si>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</si>
  <si>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</si>
  <si>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</si>
  <si>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</si>
  <si>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</si>
  <si>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</si>
  <si>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</si>
  <si>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</si>
  <si>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</si>
  <si>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</si>
  <si>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</si>
  <si>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</si>
  <si>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</si>
  <si>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</si>
  <si>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</si>
  <si>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</si>
  <si>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</si>
  <si>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</si>
  <si>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</si>
  <si>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</si>
  <si>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</si>
  <si>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</si>
  <si>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</si>
  <si>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</si>
  <si>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</si>
  <si>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</si>
  <si>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</si>
  <si>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</si>
  <si>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</si>
  <si>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</si>
  <si>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</si>
  <si>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</si>
  <si>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</si>
  <si>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</si>
  <si>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</si>
  <si>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</si>
  <si>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</si>
  <si>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</si>
  <si>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</si>
  <si>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</si>
  <si>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</si>
  <si>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</si>
  <si>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</si>
  <si>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</si>
  <si>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</si>
  <si>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</si>
  <si>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</si>
  <si>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</si>
  <si>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</si>
  <si>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</si>
  <si>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</si>
  <si>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</si>
  <si>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</si>
  <si>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</si>
  <si>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</si>
  <si>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</si>
  <si>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</si>
  <si>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</si>
  <si>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</si>
  <si>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</si>
  <si>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</si>
  <si>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</si>
  <si>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</si>
  <si>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</si>
  <si>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</si>
  <si>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</si>
  <si>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</si>
  <si>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</si>
  <si>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</si>
  <si>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</si>
  <si>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</si>
  <si>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</si>
  <si>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</si>
  <si>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</si>
  <si>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</si>
  <si>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</si>
  <si>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</si>
  <si>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</si>
  <si>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</si>
  <si>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</si>
  <si>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</si>
  <si>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</si>
  <si>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</si>
  <si>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</si>
  <si>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</si>
  <si>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</si>
  <si>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</si>
  <si>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</si>
  <si>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</si>
  <si>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</si>
  <si>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</si>
  <si>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</si>
  <si>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</si>
  <si>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</si>
  <si>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</si>
  <si>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</si>
  <si>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</si>
  <si>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</si>
  <si>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</si>
  <si>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</si>
  <si>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</si>
  <si>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</si>
  <si>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</si>
  <si>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</si>
  <si>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</si>
  <si>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</si>
  <si>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</si>
  <si>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</si>
  <si>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</si>
  <si>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</si>
  <si>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</si>
  <si>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</si>
  <si>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</si>
  <si>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</si>
  <si>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</si>
  <si>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</si>
  <si>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</si>
  <si>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</si>
  <si>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</si>
  <si>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</si>
  <si>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</si>
  <si>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</si>
  <si>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</si>
  <si>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</si>
  <si>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</si>
  <si>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</si>
  <si>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</si>
  <si>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</si>
  <si>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</si>
  <si>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</si>
  <si>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</si>
  <si>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</si>
  <si>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</si>
  <si>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</si>
  <si>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</si>
  <si>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</si>
  <si>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</si>
  <si>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</si>
  <si>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</si>
  <si>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</si>
  <si>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</si>
  <si>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</si>
  <si>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</si>
  <si>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</si>
  <si>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</si>
  <si>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</si>
  <si>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</si>
  <si>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</si>
  <si>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</si>
  <si>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</si>
  <si>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</si>
  <si>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</si>
  <si>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</si>
  <si>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</si>
  <si>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</si>
  <si>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</si>
  <si>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</si>
  <si>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</si>
  <si>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</si>
  <si>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</si>
  <si>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</si>
  <si>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</si>
  <si>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</si>
  <si>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</si>
  <si>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</si>
  <si>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</si>
  <si>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</si>
  <si>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</si>
  <si>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</si>
  <si>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</si>
  <si>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</si>
  <si>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</si>
  <si>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</si>
  <si>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</si>
  <si>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</si>
  <si>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</si>
  <si>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</si>
  <si>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</si>
  <si>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</si>
  <si>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</si>
  <si>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</si>
  <si>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</si>
  <si>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</si>
  <si>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</si>
  <si>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</si>
  <si>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</si>
  <si>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</si>
  <si>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</si>
  <si>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</si>
  <si>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</si>
  <si>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</si>
  <si>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</si>
  <si>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</si>
  <si>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</si>
  <si>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</si>
  <si>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</si>
  <si>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</si>
  <si>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</si>
  <si>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</si>
  <si>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</si>
  <si>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</si>
  <si>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</si>
  <si>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</si>
  <si>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</si>
  <si>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</si>
  <si>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</si>
  <si>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</si>
  <si>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</si>
  <si>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</si>
  <si>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</si>
  <si>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</si>
  <si>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</si>
  <si>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</si>
  <si>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</si>
  <si>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</si>
  <si>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</si>
  <si>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</si>
  <si>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</si>
  <si>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</si>
  <si>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</si>
  <si>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</si>
  <si>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</si>
  <si>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</si>
  <si>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</si>
  <si>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</si>
  <si>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</si>
  <si>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</si>
  <si>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</si>
  <si>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</si>
  <si>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</si>
  <si>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</si>
  <si>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</si>
  <si>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</si>
  <si>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</si>
  <si>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</si>
  <si>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</si>
  <si>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</si>
  <si>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</si>
  <si>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</si>
  <si>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</si>
  <si>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</si>
  <si>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</si>
  <si>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</si>
  <si>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</si>
  <si>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</si>
  <si>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</si>
  <si>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</si>
  <si>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</si>
  <si>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</si>
  <si>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</si>
  <si>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</si>
  <si>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</si>
  <si>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</si>
  <si>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</si>
  <si>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</si>
  <si>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</si>
  <si>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</si>
  <si>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</si>
  <si>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</si>
  <si>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</si>
  <si>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</si>
  <si>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</si>
  <si>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</si>
  <si>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</si>
  <si>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</si>
  <si>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</si>
  <si>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</si>
  <si>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</si>
  <si>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</si>
  <si>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</si>
  <si>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</si>
  <si>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</si>
  <si>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</si>
  <si>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</si>
  <si>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</si>
  <si>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</si>
  <si>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</si>
  <si>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</si>
  <si>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</si>
  <si>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</si>
  <si>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</si>
  <si>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</si>
  <si>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</si>
  <si>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</si>
  <si>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</si>
  <si>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</si>
  <si>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</si>
  <si>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</si>
  <si>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</si>
  <si>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</si>
  <si>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</si>
  <si>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</si>
  <si>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</si>
  <si>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</si>
  <si>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</si>
  <si>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</si>
  <si>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</si>
  <si>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</si>
  <si>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</si>
  <si>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</si>
  <si>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</si>
  <si>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</si>
  <si>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</si>
  <si>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</si>
  <si>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</si>
  <si>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</si>
  <si>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</si>
  <si>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</si>
  <si>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</si>
  <si>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</si>
  <si>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</si>
  <si>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</si>
  <si>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</si>
  <si>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</si>
  <si>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</si>
  <si>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</si>
  <si>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</si>
  <si>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</si>
  <si>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</si>
  <si>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</si>
  <si>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</si>
  <si>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</si>
  <si>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</si>
  <si>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</si>
  <si>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</si>
  <si>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</si>
  <si>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</si>
  <si>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</si>
  <si>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</si>
  <si>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</si>
  <si>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</si>
  <si>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</si>
  <si>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</si>
  <si>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</si>
  <si>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</si>
  <si>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</si>
  <si>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</si>
  <si>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</si>
  <si>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</si>
  <si>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</si>
  <si>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</si>
  <si>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</si>
  <si>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</si>
  <si>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</si>
  <si>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</si>
  <si>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</si>
  <si>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</si>
  <si>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</si>
  <si>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</si>
  <si>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</si>
  <si>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</si>
  <si>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</si>
  <si>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</si>
  <si>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</si>
  <si>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</si>
  <si>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</si>
  <si>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</si>
  <si>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</si>
  <si>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</si>
  <si>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</si>
  <si>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</si>
  <si>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</si>
  <si>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</si>
  <si>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</si>
  <si>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</si>
  <si>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</si>
  <si>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</si>
  <si>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</si>
  <si>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</si>
  <si>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</si>
  <si>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</si>
  <si>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</si>
  <si>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</si>
  <si>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</si>
  <si>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</si>
  <si>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</si>
  <si>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</si>
  <si>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</si>
  <si>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</si>
  <si>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</si>
  <si>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</si>
  <si>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</si>
  <si>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</si>
  <si>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</si>
  <si>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</si>
  <si>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</si>
  <si>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</si>
  <si>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</si>
  <si>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</si>
  <si>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</si>
  <si>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</si>
  <si>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</si>
  <si>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</si>
  <si>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</si>
  <si>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</si>
  <si>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</si>
  <si>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</si>
  <si>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</si>
  <si>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</si>
  <si>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</si>
  <si>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</si>
  <si>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</si>
  <si>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</si>
  <si>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</si>
  <si>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</si>
  <si>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</si>
  <si>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</si>
  <si>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</si>
  <si>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</si>
  <si>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</si>
  <si>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</si>
  <si>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</si>
  <si>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</si>
  <si>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</si>
  <si>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</si>
  <si>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</si>
  <si>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</si>
  <si>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</si>
  <si>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</si>
  <si>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</si>
  <si>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</si>
  <si>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</si>
  <si>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</si>
  <si>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</si>
  <si>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</si>
  <si>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</si>
  <si>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</si>
  <si>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</si>
  <si>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</si>
  <si>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</si>
  <si>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</si>
  <si>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</si>
  <si>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</si>
  <si>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</si>
  <si>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</si>
  <si>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</si>
  <si>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</si>
  <si>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</si>
  <si>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</si>
  <si>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</si>
  <si>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</si>
  <si>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</si>
  <si>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</si>
  <si>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</si>
  <si>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</si>
  <si>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</si>
  <si>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</si>
  <si>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</si>
  <si>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</si>
  <si>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</si>
  <si>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</si>
  <si>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</si>
  <si>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</si>
  <si>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</si>
  <si>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</si>
  <si>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</si>
  <si>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</si>
  <si>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</si>
  <si>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</si>
  <si>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</si>
  <si>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</si>
  <si>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</si>
  <si>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</si>
  <si>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</si>
  <si>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</si>
  <si>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</si>
  <si>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</si>
  <si>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</si>
  <si>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</si>
  <si>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</si>
  <si>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</si>
  <si>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</si>
  <si>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</si>
  <si>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</si>
  <si>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</si>
  <si>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</si>
  <si>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</si>
  <si>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</si>
  <si>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</si>
  <si>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</si>
  <si>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</si>
  <si>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</si>
  <si>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</si>
  <si>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</si>
  <si>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</si>
  <si>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</si>
  <si>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</si>
  <si>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</si>
  <si>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</si>
  <si>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</si>
  <si>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</si>
  <si>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</si>
  <si>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</si>
  <si>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</si>
  <si>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</si>
  <si>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</si>
  <si>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</si>
  <si>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</si>
  <si>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</si>
  <si>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</si>
  <si>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</si>
  <si>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</si>
  <si>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</si>
  <si>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</si>
  <si>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</si>
  <si>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</si>
  <si>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</si>
  <si>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</si>
  <si>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</si>
  <si>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</si>
  <si>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</si>
  <si>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</si>
  <si>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</si>
  <si>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</si>
  <si>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</si>
  <si>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</si>
  <si>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</si>
  <si>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</si>
  <si>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</si>
  <si>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</si>
  <si>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</si>
  <si>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</si>
  <si>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</si>
  <si>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</si>
  <si>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</si>
  <si>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</si>
  <si>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</si>
  <si>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</si>
  <si>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</si>
  <si>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</si>
  <si>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</si>
  <si>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</si>
  <si>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</si>
  <si>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</si>
  <si>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</si>
  <si>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</si>
  <si>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</si>
  <si>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</si>
  <si>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</si>
  <si>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</si>
  <si>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</si>
  <si>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</si>
  <si>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</si>
  <si>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</si>
  <si>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</si>
  <si>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</si>
  <si>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</si>
  <si>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</si>
  <si>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</si>
  <si>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</si>
  <si>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</si>
  <si>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</si>
  <si>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</si>
  <si>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</si>
  <si>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</si>
  <si>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</si>
  <si>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</si>
  <si>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</si>
  <si>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</si>
  <si>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</si>
  <si>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</si>
  <si>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</si>
  <si>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</si>
  <si>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</si>
  <si>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</si>
  <si>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</si>
  <si>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</si>
  <si>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</si>
  <si>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</si>
  <si>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</si>
  <si>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</si>
  <si>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</si>
  <si>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</si>
  <si>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</si>
  <si>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</si>
  <si>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</si>
  <si>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</si>
  <si>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</si>
  <si>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</si>
  <si>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</si>
  <si>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</si>
  <si>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</si>
  <si>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</si>
  <si>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</si>
  <si>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</si>
  <si>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</si>
  <si>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</si>
  <si>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</si>
  <si>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</si>
  <si>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</si>
  <si>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</si>
  <si>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</si>
  <si>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</si>
  <si>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</si>
  <si>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</si>
  <si>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</si>
  <si>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</si>
  <si>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</si>
  <si>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</si>
  <si>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</si>
  <si>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</si>
  <si>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</si>
  <si>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</si>
  <si>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</si>
  <si>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</si>
  <si>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</si>
  <si>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</si>
  <si>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</si>
  <si>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</si>
  <si>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</si>
  <si>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</si>
  <si>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</si>
  <si>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</si>
  <si>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</si>
  <si>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</si>
  <si>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</si>
  <si>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</si>
  <si>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</si>
  <si>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</si>
  <si>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</si>
  <si>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</si>
  <si>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</si>
  <si>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</si>
  <si>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</si>
  <si>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</si>
  <si>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</si>
  <si>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</si>
  <si>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</si>
  <si>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</si>
  <si>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</si>
  <si>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</si>
  <si>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</si>
  <si>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</si>
  <si>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</si>
  <si>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</si>
  <si>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</si>
  <si>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</si>
  <si>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</si>
  <si>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</si>
  <si>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</si>
  <si>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</si>
  <si>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</si>
  <si>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</si>
  <si>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</si>
  <si>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</si>
  <si>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</si>
  <si>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</si>
  <si>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</si>
  <si>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</si>
  <si>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</si>
  <si>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</si>
  <si>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</si>
  <si>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</si>
  <si>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</si>
  <si>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</si>
  <si>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</si>
  <si>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</si>
  <si>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</si>
  <si>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</si>
  <si>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</si>
  <si>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</si>
  <si>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</si>
  <si>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</si>
  <si>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</si>
  <si>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</si>
  <si>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</si>
  <si>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</si>
  <si>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</si>
  <si>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</si>
  <si>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</si>
  <si>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</si>
  <si>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</si>
  <si>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</si>
  <si>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</si>
  <si>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</si>
  <si>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</si>
  <si>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</si>
  <si>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</si>
  <si>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</si>
  <si>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</si>
  <si>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</si>
  <si>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</si>
  <si>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</si>
  <si>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</si>
  <si>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</si>
  <si>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</si>
  <si>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</si>
  <si>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</si>
  <si>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</si>
  <si>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</si>
  <si>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</si>
  <si>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</si>
  <si>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</si>
  <si>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</si>
  <si>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</si>
  <si>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</si>
  <si>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</si>
  <si>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</si>
  <si>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</si>
  <si>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</si>
  <si>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</si>
  <si>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</si>
  <si>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</si>
  <si>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</si>
  <si>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</si>
  <si>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</si>
  <si>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</si>
  <si>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</si>
  <si>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</si>
  <si>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</si>
  <si>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</si>
  <si>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</si>
  <si>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</si>
  <si>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</si>
  <si>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</si>
  <si>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</si>
  <si>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</si>
  <si>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</si>
  <si>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</si>
  <si>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</si>
  <si>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</si>
  <si>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</si>
  <si>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</si>
  <si>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</si>
  <si>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</si>
  <si>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</si>
  <si>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</si>
  <si>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</si>
  <si>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</si>
  <si>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</si>
  <si>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</si>
  <si>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</si>
  <si>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</si>
  <si>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</si>
  <si>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</si>
  <si>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</si>
  <si>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</si>
  <si>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</si>
  <si>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</si>
  <si>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</si>
  <si>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</si>
  <si>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</si>
  <si>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</si>
  <si>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</si>
  <si>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</si>
  <si>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</si>
  <si>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</si>
  <si>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</si>
  <si>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</si>
  <si>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</si>
  <si>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</si>
  <si>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</si>
  <si>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</si>
  <si>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</si>
  <si>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</si>
  <si>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</si>
  <si>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</si>
  <si>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</si>
  <si>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</si>
  <si>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</si>
  <si>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</si>
  <si>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</si>
  <si>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</si>
  <si>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</si>
  <si>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</si>
  <si>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</si>
  <si>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</si>
  <si>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</si>
  <si>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</si>
  <si>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</si>
  <si>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</si>
  <si>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</si>
  <si>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</si>
  <si>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</si>
  <si>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</si>
  <si>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</si>
  <si>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</si>
  <si>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</si>
  <si>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</si>
  <si>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</si>
  <si>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</si>
  <si>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</si>
  <si>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</si>
  <si>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</si>
  <si>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</si>
  <si>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</si>
  <si>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</si>
  <si>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</si>
  <si>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</si>
  <si>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</si>
  <si>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</si>
  <si>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</si>
  <si>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</si>
  <si>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</si>
  <si>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</si>
  <si>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</si>
  <si>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</si>
  <si>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</si>
  <si>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</si>
  <si>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</si>
  <si>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</si>
  <si>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</si>
  <si>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</si>
  <si>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</si>
  <si>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</si>
  <si>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</si>
  <si>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</si>
  <si>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</si>
  <si>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</si>
  <si>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</si>
  <si>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</si>
  <si>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</si>
  <si>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</si>
  <si>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</si>
  <si>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</si>
  <si>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</si>
  <si>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</si>
  <si>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</si>
  <si>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</si>
  <si>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</si>
  <si>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</si>
  <si>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</si>
  <si>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</si>
  <si>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</si>
  <si>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</si>
  <si>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</si>
  <si>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</si>
  <si>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</si>
  <si>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</si>
  <si>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</si>
  <si>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</si>
  <si>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</si>
  <si>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</si>
  <si>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</si>
  <si>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</si>
  <si>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</si>
  <si>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</si>
  <si>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</si>
  <si>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</si>
  <si>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</si>
  <si>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</si>
  <si>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</si>
  <si>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</si>
  <si>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</si>
  <si>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</si>
  <si>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</si>
  <si>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</si>
  <si>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</si>
  <si>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</si>
  <si>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</si>
  <si>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</si>
  <si>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</si>
  <si>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</si>
  <si>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</si>
  <si>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</si>
  <si>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</si>
  <si>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</si>
  <si>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</si>
  <si>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</si>
  <si>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</si>
  <si>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</si>
  <si>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</si>
  <si>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</si>
  <si>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</si>
  <si>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</si>
  <si>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</si>
  <si>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</si>
  <si>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</si>
  <si>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</si>
  <si>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</si>
  <si>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</si>
  <si>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</si>
  <si>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</si>
  <si>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</si>
  <si>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</si>
  <si>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</si>
  <si>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</si>
  <si>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</si>
  <si>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</si>
  <si>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</si>
  <si>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</si>
  <si>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</si>
  <si>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</si>
  <si>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</si>
  <si>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</si>
  <si>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</si>
  <si>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</si>
  <si>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</si>
  <si>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</si>
  <si>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</si>
  <si>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</si>
  <si>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</si>
  <si>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</si>
  <si>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</si>
  <si>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</si>
  <si>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</si>
  <si>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</si>
  <si>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</si>
  <si>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</si>
  <si>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</si>
  <si>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</si>
  <si>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</si>
  <si>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</si>
  <si>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</si>
  <si>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</si>
  <si>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</si>
  <si>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</si>
  <si>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</si>
  <si>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</si>
  <si>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</si>
  <si>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</si>
  <si>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</si>
  <si>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</si>
  <si>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</si>
  <si>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</si>
  <si>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</si>
  <si>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</si>
  <si>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</si>
  <si>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</si>
  <si>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</si>
  <si>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</si>
  <si>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</si>
  <si>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</si>
  <si>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</si>
  <si>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</si>
  <si>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</si>
  <si>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</si>
  <si>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</si>
  <si>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</si>
  <si>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</si>
  <si>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</si>
  <si>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</si>
  <si>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</si>
  <si>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</si>
  <si>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</si>
  <si>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</si>
  <si>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</si>
  <si>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</si>
  <si>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</si>
  <si>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</si>
  <si>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</si>
  <si>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</si>
  <si>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</si>
  <si>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</si>
  <si>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</si>
  <si>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</si>
  <si>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</si>
  <si>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</si>
  <si>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</si>
  <si>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</si>
  <si>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</si>
  <si>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</si>
  <si>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</si>
  <si>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</si>
  <si>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</si>
  <si>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</si>
  <si>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</si>
  <si>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</si>
  <si>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</si>
  <si>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</si>
  <si>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</si>
  <si>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</si>
  <si>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</si>
  <si>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</si>
  <si>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</si>
  <si>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</si>
  <si>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</si>
  <si>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</si>
  <si>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</si>
  <si>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</si>
  <si>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</si>
  <si>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</si>
  <si>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</si>
  <si>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</si>
  <si>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</si>
  <si>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</si>
  <si>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</si>
  <si>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</si>
  <si>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</si>
  <si>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</si>
  <si>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</si>
  <si>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</si>
  <si>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</si>
  <si>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</si>
  <si>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</si>
  <si>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</si>
  <si>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</si>
  <si>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</si>
  <si>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</si>
  <si>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</si>
  <si>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</si>
  <si>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</si>
  <si>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</si>
  <si>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</si>
  <si>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</si>
  <si>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</si>
  <si>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</si>
  <si>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</si>
  <si>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</si>
  <si>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</si>
  <si>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</si>
  <si>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</si>
  <si>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</si>
  <si>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</si>
  <si>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</si>
  <si>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</si>
  <si>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</si>
  <si>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</si>
  <si>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</si>
  <si>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</si>
  <si>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</si>
  <si>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</si>
  <si>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</si>
  <si>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</si>
  <si>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</si>
  <si>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</si>
  <si>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</si>
  <si>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</si>
  <si>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</si>
  <si>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</si>
  <si>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</si>
  <si>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</si>
  <si>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</si>
  <si>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</si>
  <si>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</si>
  <si>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</si>
  <si>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</si>
  <si>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</si>
  <si>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</si>
  <si>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</si>
  <si>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</si>
  <si>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</si>
  <si>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</si>
  <si>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</si>
  <si>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</si>
  <si>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</si>
  <si>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</si>
  <si>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</si>
  <si>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</si>
  <si>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</si>
  <si>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</si>
  <si>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</si>
  <si>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</si>
  <si>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</si>
  <si>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</si>
  <si>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</si>
  <si>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</si>
  <si>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</si>
  <si>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</si>
  <si>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</si>
  <si>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</si>
  <si>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</si>
  <si>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</si>
  <si>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</si>
  <si>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</si>
  <si>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</si>
  <si>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</si>
  <si>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</si>
  <si>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</si>
  <si>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</si>
  <si>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</si>
  <si>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</si>
  <si>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</si>
  <si>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</si>
  <si>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</si>
  <si>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</si>
  <si>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</si>
  <si>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</si>
  <si>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</si>
  <si>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</si>
  <si>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</si>
  <si>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</si>
  <si>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</si>
  <si>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</si>
  <si>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</si>
  <si>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</si>
  <si>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</si>
  <si>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</si>
  <si>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</si>
  <si>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</si>
  <si>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</si>
  <si>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</si>
  <si>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</si>
  <si>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</si>
  <si>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</si>
  <si>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</si>
  <si>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</si>
  <si>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</si>
  <si>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</si>
  <si>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</si>
  <si>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</si>
  <si>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</si>
  <si>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</si>
  <si>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</si>
  <si>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</si>
  <si>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</si>
  <si>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</si>
  <si>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</si>
  <si>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</si>
  <si>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</si>
  <si>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</si>
  <si>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</si>
  <si>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</si>
  <si>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</si>
  <si>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</si>
  <si>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</si>
  <si>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</si>
  <si>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</si>
  <si>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</si>
  <si>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</si>
  <si>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</si>
  <si>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</si>
  <si>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</si>
  <si>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</si>
  <si>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</si>
  <si>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</si>
  <si>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</si>
  <si>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</si>
  <si>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</si>
  <si>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</si>
  <si>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</si>
  <si>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</si>
  <si>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</si>
  <si>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</si>
  <si>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</si>
  <si>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</si>
  <si>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</si>
  <si>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</si>
  <si>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</si>
  <si>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</si>
  <si>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</si>
  <si>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</si>
  <si>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</si>
  <si>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</si>
  <si>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</si>
  <si>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</si>
  <si>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</si>
  <si>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</si>
  <si>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</si>
  <si>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</si>
  <si>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</si>
  <si>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</si>
  <si>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</si>
  <si>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</si>
  <si>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</si>
  <si>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</si>
  <si>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</si>
  <si>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</si>
  <si>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</si>
  <si>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</si>
  <si>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</si>
  <si>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</si>
  <si>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</si>
  <si>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</si>
  <si>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</si>
  <si>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</si>
  <si>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</si>
  <si>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</si>
  <si>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</si>
  <si>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</si>
  <si>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</si>
  <si>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</si>
  <si>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</si>
  <si>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</si>
  <si>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</si>
  <si>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</si>
  <si>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</si>
  <si>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</si>
  <si>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</si>
  <si>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</si>
  <si>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</si>
  <si>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</si>
  <si>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</si>
  <si>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</si>
  <si>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</si>
  <si>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</si>
  <si>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</si>
  <si>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</si>
  <si>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</si>
  <si>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</si>
  <si>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</si>
  <si>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</si>
  <si>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</si>
  <si>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</si>
  <si>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</si>
  <si>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</si>
  <si>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</si>
  <si>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</si>
  <si>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</si>
  <si>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</si>
  <si>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</si>
  <si>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</si>
  <si>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</si>
  <si>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</si>
  <si>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</si>
  <si>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</si>
  <si>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</si>
  <si>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</si>
  <si>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</si>
  <si>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</si>
  <si>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</si>
  <si>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</si>
  <si>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</si>
  <si>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</si>
  <si>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</si>
  <si>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</si>
  <si>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</si>
  <si>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</si>
  <si>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</si>
  <si>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</si>
  <si>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</si>
  <si>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</si>
  <si>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</si>
  <si>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</si>
  <si>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</si>
  <si>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</si>
  <si>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</si>
  <si>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</si>
  <si>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</si>
  <si>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</si>
  <si>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</si>
  <si>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</si>
  <si>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</si>
  <si>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</si>
  <si>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</si>
  <si>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</si>
  <si>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</si>
  <si>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</si>
  <si>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</si>
  <si>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</si>
  <si>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</si>
  <si>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</si>
  <si>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</si>
  <si>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</si>
  <si>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</si>
  <si>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</si>
  <si>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</si>
  <si>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</si>
  <si>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</si>
  <si>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</si>
  <si>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</si>
  <si>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</si>
  <si>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</si>
  <si>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</si>
  <si>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</si>
  <si>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</si>
  <si>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</si>
  <si>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</si>
  <si>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</si>
  <si>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</si>
  <si>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</si>
  <si>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</si>
  <si>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</si>
  <si>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</si>
  <si>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</si>
  <si>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</si>
  <si>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</si>
  <si>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</si>
  <si>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</si>
  <si>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</si>
  <si>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</si>
  <si>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</si>
  <si>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</si>
  <si>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</si>
  <si>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</si>
  <si>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</si>
  <si>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</si>
  <si>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</si>
  <si>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</si>
  <si>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</si>
  <si>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</si>
  <si>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</si>
  <si>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</si>
  <si>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</si>
  <si>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</si>
  <si>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</si>
  <si>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</si>
  <si>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</si>
  <si>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</si>
  <si>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</si>
  <si>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</si>
  <si>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</si>
  <si>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</si>
  <si>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</si>
  <si>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</si>
  <si>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</si>
  <si>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</si>
  <si>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</si>
  <si>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</si>
  <si>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</si>
  <si>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</si>
  <si>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</si>
  <si>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</si>
  <si>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</si>
  <si>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</si>
  <si>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</si>
  <si>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</si>
  <si>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</si>
  <si>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</si>
  <si>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</si>
  <si>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</si>
  <si>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</si>
  <si>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</si>
  <si>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</si>
  <si>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</si>
  <si>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</si>
  <si>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</si>
  <si>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</si>
  <si>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</si>
  <si>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</si>
  <si>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</si>
  <si>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</si>
  <si>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</si>
  <si>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</si>
  <si>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</si>
  <si>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</si>
  <si>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</si>
  <si>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</si>
  <si>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</si>
  <si>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</si>
  <si>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</si>
  <si>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</si>
  <si>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</si>
  <si>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</si>
  <si>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</si>
  <si>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</si>
  <si>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</si>
  <si>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</si>
  <si>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</si>
  <si>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</si>
  <si>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</si>
  <si>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</si>
  <si>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</si>
  <si>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</si>
  <si>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</si>
  <si>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</si>
  <si>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</si>
  <si>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</si>
  <si>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</si>
  <si>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</si>
  <si>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</si>
  <si>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</si>
  <si>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</si>
  <si>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</si>
  <si>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</si>
  <si>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</si>
  <si>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</si>
  <si>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</si>
  <si>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</si>
  <si>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</si>
  <si>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</si>
  <si>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</si>
  <si>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</si>
  <si>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</si>
  <si>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</si>
  <si>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</si>
  <si>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</si>
  <si>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</si>
  <si>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</si>
  <si>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</si>
  <si>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</si>
  <si>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</si>
  <si>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</si>
  <si>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</si>
  <si>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</si>
  <si>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</si>
  <si>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</si>
  <si>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</si>
  <si>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</si>
  <si>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</si>
  <si>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</si>
  <si>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</si>
  <si>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</si>
  <si>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</si>
  <si>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</si>
  <si>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</si>
  <si>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</si>
  <si>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</si>
  <si>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</si>
  <si>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</si>
  <si>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</si>
  <si>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</si>
  <si>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</si>
  <si>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</si>
  <si>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</si>
  <si>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</si>
  <si>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</si>
  <si>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</si>
  <si>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</si>
  <si>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</si>
  <si>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</si>
  <si>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</si>
  <si>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</si>
  <si>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</si>
  <si>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</si>
  <si>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</si>
  <si>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</si>
  <si>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</si>
  <si>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</si>
  <si>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</si>
  <si>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</si>
  <si>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</si>
  <si>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</si>
  <si>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</si>
  <si>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</si>
  <si>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</si>
  <si>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</si>
  <si>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</si>
  <si>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</si>
  <si>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</si>
  <si>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</si>
  <si>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</si>
  <si>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</si>
  <si>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</si>
  <si>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</si>
  <si>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</si>
  <si>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</si>
  <si>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</si>
  <si>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</si>
  <si>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</si>
  <si>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</si>
  <si>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</si>
  <si>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</si>
  <si>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</si>
  <si>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</si>
  <si>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</si>
  <si>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</si>
  <si>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</si>
  <si>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</si>
  <si>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</si>
  <si>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</si>
  <si>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</si>
  <si>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</si>
  <si>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</si>
  <si>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</si>
  <si>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</si>
  <si>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</si>
  <si>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</si>
  <si>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</si>
  <si>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</si>
  <si>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</si>
  <si>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</si>
  <si>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</si>
  <si>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</si>
  <si>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</si>
  <si>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</si>
  <si>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</si>
  <si>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</si>
  <si>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</si>
  <si>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</si>
  <si>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</si>
  <si>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</si>
  <si>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</si>
  <si>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</si>
  <si>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</si>
  <si>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</si>
  <si>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</si>
  <si>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</si>
  <si>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</si>
  <si>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</si>
  <si>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</si>
  <si>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</si>
  <si>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</si>
  <si>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</si>
  <si>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</si>
  <si>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</si>
  <si>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</si>
  <si>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</si>
  <si>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</si>
  <si>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</si>
  <si>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</si>
  <si>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</si>
  <si>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</si>
  <si>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</si>
  <si>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</si>
  <si>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</si>
  <si>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</si>
  <si>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</si>
  <si>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</si>
  <si>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</si>
  <si>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</si>
  <si>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</si>
  <si>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</si>
  <si>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</si>
  <si>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</si>
  <si>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</si>
  <si>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</si>
  <si>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</si>
  <si>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</si>
  <si>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</si>
  <si>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</si>
  <si>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</si>
  <si>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</si>
  <si>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</si>
  <si>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</si>
  <si>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</si>
  <si>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</si>
  <si>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</si>
  <si>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</si>
  <si>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</si>
  <si>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</si>
  <si>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</si>
  <si>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</si>
  <si>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</si>
  <si>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</si>
  <si>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</si>
  <si>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</si>
  <si>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</si>
  <si>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</si>
  <si>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</si>
  <si>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</si>
  <si>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</si>
  <si>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</si>
  <si>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</si>
  <si>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</si>
  <si>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</si>
  <si>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</si>
  <si>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</si>
  <si>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</si>
  <si>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</si>
  <si>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</si>
  <si>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</si>
  <si>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</si>
  <si>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</si>
  <si>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</si>
  <si>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</si>
  <si>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</si>
  <si>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</si>
  <si>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</si>
  <si>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</si>
  <si>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</si>
  <si>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</si>
  <si>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</si>
  <si>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</si>
  <si>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</si>
  <si>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</si>
  <si>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</si>
  <si>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</si>
  <si>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</si>
  <si>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</si>
  <si>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</si>
  <si>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</si>
  <si>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</si>
  <si>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</si>
  <si>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</si>
  <si>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</si>
  <si>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</si>
  <si>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</si>
  <si>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</si>
  <si>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</si>
  <si>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</si>
  <si>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</si>
  <si>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</si>
  <si>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</si>
  <si>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</si>
  <si>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</si>
  <si>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</si>
  <si>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</si>
  <si>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</si>
  <si>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</si>
  <si>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</si>
  <si>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</si>
  <si>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</si>
  <si>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</si>
  <si>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</si>
  <si>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</si>
  <si>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</si>
  <si>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</si>
  <si>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</si>
  <si>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</si>
  <si>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</si>
  <si>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</si>
  <si>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</si>
  <si>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</si>
  <si>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</si>
  <si>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</si>
  <si>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</si>
  <si>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</si>
  <si>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</si>
  <si>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</si>
  <si>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</si>
  <si>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</si>
  <si>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</si>
  <si>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</si>
  <si>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</si>
  <si>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</si>
  <si>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</si>
  <si>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</si>
  <si>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</si>
  <si>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</si>
  <si>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</si>
  <si>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</si>
  <si>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</si>
  <si>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</si>
  <si>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</si>
  <si>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</si>
  <si>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</si>
  <si>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</si>
  <si>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</si>
  <si>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</si>
  <si>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</si>
  <si>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</si>
  <si>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</si>
  <si>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</si>
  <si>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</si>
  <si>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</si>
  <si>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</si>
  <si>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</si>
  <si>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</si>
  <si>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</si>
  <si>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</si>
  <si>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</si>
  <si>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</si>
  <si>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</si>
  <si>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</si>
  <si>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</si>
  <si>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</si>
  <si>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</si>
  <si>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</si>
  <si>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</si>
  <si>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</si>
  <si>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</si>
  <si>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</si>
  <si>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</si>
  <si>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</si>
  <si>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</si>
  <si>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</si>
  <si>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</si>
  <si>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</si>
  <si>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</si>
  <si>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</si>
  <si>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</si>
  <si>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</si>
  <si>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</si>
  <si>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</si>
  <si>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</si>
  <si>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</si>
  <si>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</si>
  <si>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</si>
  <si>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</si>
  <si>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</si>
  <si>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</si>
  <si>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</si>
  <si>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</si>
  <si>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</si>
  <si>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</si>
  <si>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</si>
  <si>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</si>
  <si>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</si>
  <si>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</si>
  <si>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</si>
  <si>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</si>
  <si>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</si>
  <si>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</si>
  <si>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</si>
  <si>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</si>
  <si>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</si>
  <si>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</si>
  <si>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</si>
  <si>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</si>
  <si>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</si>
  <si>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</si>
  <si>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</si>
  <si>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</si>
  <si>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</si>
  <si>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</si>
  <si>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</si>
  <si>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</si>
  <si>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</si>
  <si>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</si>
  <si>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</si>
  <si>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</si>
  <si>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</si>
  <si>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</si>
  <si>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</si>
  <si>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</si>
  <si>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</si>
  <si>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</si>
  <si>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</si>
  <si>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</si>
  <si>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</si>
  <si>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</si>
  <si>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</si>
  <si>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</si>
  <si>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</si>
  <si>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</si>
  <si>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</si>
  <si>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</si>
  <si>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</si>
  <si>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</si>
  <si>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</si>
  <si>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</si>
  <si>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</si>
  <si>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</si>
  <si>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</si>
  <si>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</si>
  <si>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</si>
  <si>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</si>
  <si>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</si>
  <si>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</si>
  <si>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</si>
  <si>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</si>
  <si>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</si>
  <si>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</si>
  <si>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</si>
  <si>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</si>
  <si>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</si>
  <si>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</si>
  <si>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</si>
  <si>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</si>
  <si>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</si>
  <si>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</si>
  <si>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</si>
  <si>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</si>
  <si>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</si>
  <si>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</si>
  <si>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</si>
  <si>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</si>
  <si>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</si>
  <si>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</si>
  <si>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</si>
  <si>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</si>
  <si>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</si>
  <si>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</si>
  <si>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</si>
  <si>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</si>
  <si>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</si>
  <si>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</si>
  <si>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</si>
  <si>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</si>
  <si>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</si>
  <si>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</si>
  <si>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</si>
  <si>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</si>
  <si>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</si>
  <si>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</si>
  <si>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</si>
  <si>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</si>
  <si>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</si>
  <si>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</si>
  <si>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</si>
  <si>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</si>
  <si>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</si>
  <si>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</si>
  <si>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</si>
  <si>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</si>
  <si>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</si>
  <si>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</si>
  <si>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</si>
  <si>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</si>
  <si>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</si>
  <si>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</si>
  <si>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</si>
  <si>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</si>
  <si>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</si>
  <si>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</si>
  <si>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</si>
  <si>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</si>
  <si>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</si>
  <si>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</si>
  <si>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</si>
  <si>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</si>
  <si>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</si>
  <si>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</si>
  <si>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</si>
  <si>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</si>
  <si>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</si>
  <si>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</si>
  <si>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</si>
  <si>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</si>
  <si>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</si>
  <si>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</si>
  <si>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</si>
  <si>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</si>
  <si>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</si>
  <si>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</si>
  <si>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</si>
  <si>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</si>
  <si>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</si>
  <si>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</si>
  <si>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</si>
  <si>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</si>
  <si>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</si>
  <si>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</si>
  <si>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</si>
  <si>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</si>
  <si>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</si>
  <si>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</si>
  <si>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</si>
  <si>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</si>
  <si>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</si>
  <si>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</si>
  <si>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</si>
  <si>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</si>
  <si>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</si>
  <si>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</si>
  <si>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</si>
  <si>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</si>
  <si>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</si>
  <si>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</si>
  <si>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</si>
  <si>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</si>
  <si>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</si>
  <si>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</si>
  <si>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</si>
  <si>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</si>
  <si>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</si>
  <si>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</si>
  <si>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</si>
  <si>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</si>
  <si>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</si>
  <si>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</si>
  <si>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</si>
  <si>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</si>
  <si>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</si>
  <si>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</si>
  <si>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</si>
  <si>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</si>
  <si>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</si>
  <si>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</si>
  <si>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</si>
  <si>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</si>
  <si>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</si>
  <si>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</si>
  <si>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</si>
  <si>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</si>
  <si>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</si>
  <si>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</si>
  <si>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</si>
  <si>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</si>
  <si>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</si>
  <si>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</si>
  <si>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</si>
  <si>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</si>
  <si>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</si>
  <si>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</si>
  <si>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</si>
  <si>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</si>
  <si>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</si>
  <si>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</si>
  <si>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</si>
  <si>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</si>
  <si>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</si>
  <si>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</si>
  <si>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</si>
  <si>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</si>
  <si>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</si>
  <si>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</si>
  <si>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</si>
  <si>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</si>
  <si>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</si>
  <si>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</si>
  <si>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</si>
  <si>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</si>
  <si>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</si>
  <si>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</si>
  <si>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</si>
  <si>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</si>
  <si>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</si>
  <si>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</si>
  <si>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</si>
  <si>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</si>
  <si>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</si>
  <si>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</si>
  <si>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</si>
  <si>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</si>
  <si>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</si>
  <si>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</si>
  <si>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</si>
  <si>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</si>
  <si>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</si>
  <si>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</si>
  <si>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</si>
  <si>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</si>
  <si>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</si>
  <si>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</si>
  <si>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</si>
  <si>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</si>
  <si>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</si>
  <si>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</si>
  <si>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</si>
  <si>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</si>
  <si>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</si>
  <si>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</si>
  <si>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</si>
  <si>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</si>
  <si>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</si>
  <si>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</si>
  <si>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</si>
  <si>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</si>
  <si>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</si>
  <si>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</si>
  <si>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</si>
  <si>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</si>
  <si>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</si>
  <si>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</si>
  <si>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</si>
  <si>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</si>
  <si>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</si>
  <si>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</si>
  <si>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</si>
  <si>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</si>
  <si>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</si>
  <si>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</si>
  <si>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</si>
  <si>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</si>
  <si>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</si>
  <si>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</si>
  <si>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</si>
  <si>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</si>
  <si>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</si>
  <si>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</si>
  <si>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</si>
  <si>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</si>
  <si>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</si>
  <si>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</si>
  <si>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</si>
  <si>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</si>
  <si>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</si>
  <si>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</si>
  <si>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</si>
  <si>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</si>
  <si>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</si>
  <si>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</si>
  <si>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</si>
  <si>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</si>
  <si>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</si>
  <si>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</si>
  <si>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</si>
  <si>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</si>
  <si>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</si>
  <si>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</si>
  <si>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</si>
  <si>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</si>
  <si>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</si>
  <si>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</si>
  <si>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</si>
  <si>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</si>
  <si>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</si>
  <si>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</si>
  <si>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</si>
  <si>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</si>
  <si>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</si>
  <si>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</si>
  <si>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</si>
  <si>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</si>
  <si>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</si>
  <si>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</si>
  <si>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</si>
  <si>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</si>
  <si>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</si>
  <si>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</si>
  <si>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</si>
  <si>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</si>
  <si>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</si>
  <si>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</si>
  <si>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</si>
  <si>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</si>
  <si>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</si>
  <si>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</si>
  <si>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</si>
  <si>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</si>
  <si>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</si>
  <si>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</si>
  <si>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</si>
  <si>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</si>
  <si>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</si>
  <si>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</si>
  <si>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</si>
  <si>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</si>
  <si>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</si>
  <si>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</si>
  <si>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</si>
  <si>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</si>
  <si>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</si>
  <si>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</si>
  <si>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</si>
  <si>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</si>
  <si>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</si>
  <si>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</si>
  <si>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</si>
  <si>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</si>
  <si>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</si>
  <si>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</si>
  <si>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</si>
  <si>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</si>
  <si>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</si>
  <si>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</si>
  <si>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</si>
  <si>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</si>
  <si>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</si>
  <si>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</si>
  <si>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</si>
  <si>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</si>
  <si>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</si>
  <si>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</si>
  <si>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</si>
  <si>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</si>
  <si>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</si>
  <si>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</si>
  <si>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</si>
  <si>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</si>
  <si>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</si>
  <si>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</si>
  <si>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</si>
  <si>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</si>
  <si>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</si>
  <si>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</si>
  <si>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</si>
  <si>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</si>
  <si>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</si>
  <si>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</si>
  <si>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</si>
  <si>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</si>
  <si>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</si>
  <si>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</si>
  <si>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</si>
  <si>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</si>
  <si>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</si>
  <si>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</si>
  <si>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</si>
  <si>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</si>
  <si>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</si>
  <si>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</si>
  <si>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</si>
  <si>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</si>
  <si>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</si>
  <si>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</si>
  <si>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</si>
  <si>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</si>
  <si>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</si>
  <si>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</si>
  <si>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</si>
  <si>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</si>
  <si>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</si>
  <si>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</si>
  <si>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</si>
  <si>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</si>
  <si>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</si>
  <si>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</si>
  <si>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</si>
  <si>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</si>
  <si>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</si>
  <si>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</si>
  <si>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</si>
  <si>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</si>
  <si>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</si>
  <si>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</si>
  <si>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</si>
  <si>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</si>
  <si>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</si>
  <si>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</si>
  <si>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</si>
  <si>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</si>
  <si>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</si>
  <si>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</si>
  <si>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</si>
  <si>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</si>
  <si>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</si>
  <si>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</si>
  <si>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</si>
  <si>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</si>
  <si>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</si>
  <si>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</si>
  <si>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</si>
  <si>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</si>
  <si>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</si>
  <si>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</si>
  <si>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</si>
  <si>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</si>
  <si>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</si>
  <si>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</si>
  <si>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</si>
  <si>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</si>
  <si>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</si>
  <si>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</si>
  <si>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</si>
  <si>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</si>
  <si>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</si>
  <si>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</si>
  <si>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</si>
  <si>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</si>
  <si>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</si>
  <si>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</si>
  <si>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</si>
  <si>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</si>
  <si>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</si>
  <si>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</si>
  <si>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</si>
  <si>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</si>
  <si>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</si>
  <si>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</si>
  <si>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</si>
  <si>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</si>
  <si>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</si>
  <si>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</si>
  <si>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</si>
  <si>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</si>
  <si>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</si>
  <si>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</si>
  <si>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</si>
  <si>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</si>
  <si>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</si>
  <si>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</si>
  <si>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</si>
  <si>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</si>
  <si>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</si>
  <si>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</si>
  <si>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</si>
  <si>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</si>
  <si>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</si>
  <si>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</si>
  <si>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</si>
  <si>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</si>
  <si>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</si>
  <si>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</si>
  <si>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</si>
  <si>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</si>
  <si>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</si>
  <si>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</si>
  <si>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</si>
  <si>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</si>
  <si>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</si>
  <si>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</si>
  <si>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</si>
  <si>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</si>
  <si>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</si>
  <si>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</si>
  <si>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</si>
  <si>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</si>
  <si>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</si>
  <si>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</si>
  <si>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</si>
  <si>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</si>
  <si>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</si>
  <si>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</si>
  <si>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</si>
  <si>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</si>
  <si>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</si>
  <si>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</si>
  <si>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</si>
  <si>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</si>
  <si>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</si>
  <si>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</si>
  <si>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</si>
  <si>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</si>
  <si>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</si>
  <si>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</si>
  <si>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</si>
  <si>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</si>
  <si>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</si>
  <si>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</si>
  <si>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</si>
  <si>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</si>
  <si>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</si>
  <si>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</si>
  <si>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</si>
  <si>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</si>
  <si>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</si>
  <si>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</si>
  <si>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</si>
  <si>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</si>
  <si>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</si>
  <si>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</si>
  <si>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</si>
  <si>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</si>
  <si>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</si>
  <si>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</si>
  <si>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</si>
  <si>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</si>
  <si>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</si>
  <si>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</si>
  <si>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</si>
  <si>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</si>
  <si>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</si>
  <si>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</si>
  <si>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</si>
  <si>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</si>
  <si>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</si>
  <si>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</si>
  <si>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</si>
  <si>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</si>
  <si>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</si>
  <si>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</si>
  <si>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</si>
  <si>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</si>
  <si>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</si>
  <si>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</si>
  <si>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</si>
  <si>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</si>
  <si>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</si>
  <si>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</si>
  <si>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</si>
  <si>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</si>
  <si>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</si>
  <si>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</si>
  <si>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</si>
  <si>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</si>
  <si>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</si>
  <si>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</si>
  <si>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</si>
  <si>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</si>
  <si>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</si>
  <si>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</si>
  <si>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</si>
  <si>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</si>
  <si>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</si>
  <si>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</si>
  <si>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</si>
  <si>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</si>
  <si>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</si>
  <si>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</si>
  <si>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</si>
  <si>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</si>
  <si>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</si>
  <si>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</si>
  <si>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</si>
  <si>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</si>
  <si>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</si>
  <si>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</si>
  <si>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</si>
  <si>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</si>
  <si>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</si>
  <si>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</si>
  <si>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</si>
  <si>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</si>
  <si>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</si>
  <si>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</si>
  <si>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</si>
  <si>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</si>
  <si>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</si>
  <si>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</si>
  <si>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</si>
  <si>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</si>
  <si>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</si>
  <si>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</si>
  <si>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</si>
  <si>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</si>
  <si>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</si>
  <si>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</si>
  <si>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</si>
  <si>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</si>
  <si>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</si>
  <si>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</si>
  <si>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</si>
  <si>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</si>
  <si>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</si>
  <si>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</si>
  <si>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</si>
  <si>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</si>
  <si>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</si>
  <si>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</si>
  <si>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</si>
  <si>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</si>
  <si>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</si>
  <si>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</si>
  <si>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</si>
  <si>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</si>
  <si>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</si>
  <si>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</si>
  <si>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</si>
  <si>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</si>
  <si>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</si>
  <si>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</si>
  <si>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</si>
  <si>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</si>
  <si>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</si>
  <si>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</si>
  <si>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</si>
  <si>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</si>
  <si>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</si>
  <si>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</si>
  <si>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</si>
  <si>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</si>
  <si>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</si>
  <si>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</si>
  <si>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</si>
  <si>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</si>
  <si>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</si>
  <si>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</si>
  <si>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</si>
  <si>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</si>
  <si>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</si>
  <si>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</si>
  <si>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</si>
  <si>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</si>
  <si>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</si>
  <si>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</si>
  <si>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</si>
  <si>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</si>
  <si>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</si>
  <si>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</si>
  <si>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</si>
  <si>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</si>
  <si>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</si>
  <si>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</si>
  <si>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</si>
  <si>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</si>
  <si>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</si>
  <si>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</si>
  <si>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</si>
  <si>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</si>
  <si>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</si>
  <si>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</si>
  <si>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</si>
  <si>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</si>
  <si>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</si>
  <si>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</si>
  <si>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</si>
  <si>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</si>
  <si>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</si>
  <si>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</si>
  <si>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</si>
  <si>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</si>
  <si>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</si>
  <si>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</si>
  <si>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</si>
  <si>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</si>
  <si>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</si>
  <si>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</si>
  <si>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</si>
  <si>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</si>
  <si>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</si>
  <si>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</si>
  <si>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</si>
  <si>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</si>
  <si>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</si>
  <si>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</si>
  <si>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</si>
  <si>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</si>
  <si>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</si>
  <si>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</si>
  <si>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</si>
  <si>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</si>
  <si>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</si>
  <si>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</si>
  <si>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</si>
  <si>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</si>
  <si>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</si>
  <si>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</si>
  <si>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</si>
  <si>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</si>
  <si>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</si>
  <si>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</si>
  <si>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</si>
  <si>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</si>
  <si>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</si>
  <si>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</si>
  <si>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</si>
  <si>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</si>
  <si>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</si>
  <si>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</si>
  <si>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</si>
  <si>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</si>
  <si>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</si>
  <si>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</si>
  <si>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</si>
  <si>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</si>
  <si>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</si>
  <si>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</si>
  <si>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</si>
  <si>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</si>
  <si>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</si>
  <si>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</si>
  <si>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</si>
  <si>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</si>
  <si>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</si>
  <si>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</si>
  <si>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</si>
  <si>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</si>
  <si>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</si>
  <si>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</si>
  <si>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</si>
  <si>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</si>
  <si>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</si>
  <si>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</si>
  <si>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</si>
  <si>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</si>
  <si>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</si>
  <si>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</si>
  <si>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</si>
  <si>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</si>
  <si>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</si>
  <si>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</si>
  <si>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</si>
  <si>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</si>
  <si>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</si>
  <si>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</si>
  <si>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</si>
  <si>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</si>
  <si>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</si>
  <si>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</si>
  <si>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</si>
  <si>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</si>
  <si>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</si>
  <si>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</si>
  <si>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</si>
  <si>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</si>
  <si>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</si>
  <si>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</si>
  <si>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</si>
  <si>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</si>
  <si>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</si>
  <si>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</si>
  <si>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</si>
  <si>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</si>
  <si>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</si>
  <si>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</si>
  <si>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</si>
  <si>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</si>
  <si>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</si>
  <si>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</si>
  <si>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</si>
  <si>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</si>
  <si>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</si>
  <si>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</si>
  <si>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</si>
  <si>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</si>
  <si>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</si>
  <si>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</si>
  <si>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</si>
  <si>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</si>
  <si>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</si>
  <si>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</si>
  <si>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</si>
  <si>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</si>
  <si>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</si>
  <si>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</si>
  <si>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</si>
  <si>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</si>
  <si>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</si>
  <si>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</si>
  <si>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</si>
  <si>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</si>
  <si>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</si>
  <si>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</si>
  <si>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</si>
  <si>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</si>
  <si>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</si>
  <si>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</si>
  <si>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</si>
  <si>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</si>
  <si>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</si>
  <si>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</si>
  <si>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</si>
  <si>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</si>
  <si>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</si>
  <si>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</si>
  <si>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</si>
  <si>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</si>
  <si>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</si>
  <si>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</si>
  <si>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</si>
  <si>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</si>
  <si>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</si>
  <si>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</si>
  <si>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</si>
  <si>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</si>
  <si>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</si>
  <si>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</si>
  <si>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</si>
  <si>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</si>
  <si>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</si>
  <si>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</si>
  <si>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</si>
  <si>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</si>
  <si>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</si>
  <si>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</si>
  <si>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</si>
  <si>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</si>
  <si>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</si>
  <si>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</si>
  <si>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</si>
  <si>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</si>
  <si>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</si>
  <si>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</si>
  <si>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</si>
  <si>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</si>
  <si>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</si>
  <si>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</si>
  <si>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</si>
  <si>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</si>
  <si>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</si>
  <si>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</si>
  <si>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</si>
  <si>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</si>
  <si>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</si>
  <si>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</si>
  <si>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</si>
  <si>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</si>
  <si>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</si>
  <si>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</si>
  <si>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</si>
  <si>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</si>
  <si>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</si>
  <si>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</si>
  <si>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</si>
  <si>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</si>
  <si>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</si>
  <si>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</si>
  <si>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</si>
  <si>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</si>
  <si>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</si>
  <si>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</si>
  <si>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</si>
  <si>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</si>
  <si>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</si>
  <si>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</si>
  <si>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</si>
  <si>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</si>
  <si>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</si>
  <si>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</si>
  <si>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</si>
  <si>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</si>
  <si>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</si>
  <si>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</si>
  <si>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</si>
  <si>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</si>
  <si>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</si>
  <si>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</si>
  <si>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</si>
  <si>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</si>
  <si>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</si>
  <si>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</si>
  <si>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</si>
  <si>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</si>
  <si>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</si>
  <si>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</si>
  <si>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</si>
  <si>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</si>
  <si>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</si>
  <si>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</si>
  <si>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</si>
  <si>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</si>
  <si>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</si>
  <si>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</si>
  <si>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</si>
  <si>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</si>
  <si>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</si>
  <si>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</si>
  <si>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</si>
  <si>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</si>
  <si>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</si>
  <si>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</si>
  <si>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</si>
  <si>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</si>
  <si>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</si>
  <si>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</si>
  <si>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</si>
  <si>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</si>
  <si>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</si>
  <si>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</si>
  <si>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</si>
  <si>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</si>
  <si>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</si>
  <si>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</si>
  <si>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</si>
  <si>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</si>
  <si>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</si>
  <si>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</si>
  <si>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</si>
  <si>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</si>
  <si>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</si>
  <si>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</si>
  <si>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</si>
  <si>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</si>
  <si>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</si>
  <si>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</si>
  <si>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</si>
  <si>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</si>
  <si>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</si>
  <si>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</si>
  <si>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</si>
  <si>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</si>
  <si>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</si>
  <si>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</si>
  <si>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</si>
  <si>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</si>
  <si>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</si>
  <si>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</si>
  <si>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</si>
  <si>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</si>
  <si>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</si>
  <si>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</si>
  <si>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</si>
  <si>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</si>
  <si>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</si>
  <si>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</si>
  <si>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</si>
  <si>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</si>
  <si>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</si>
  <si>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</si>
  <si>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</si>
  <si>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</si>
  <si>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</si>
  <si>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</si>
  <si>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</si>
  <si>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</si>
  <si>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</si>
  <si>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</si>
  <si>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</si>
  <si>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</si>
  <si>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</si>
  <si>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</si>
  <si>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</si>
  <si>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</si>
  <si>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</si>
  <si>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</si>
  <si>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</si>
  <si>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</si>
  <si>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</si>
  <si>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</si>
  <si>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</si>
  <si>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</si>
  <si>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</si>
  <si>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</si>
  <si>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</si>
  <si>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</si>
  <si>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</si>
  <si>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</si>
  <si>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</si>
  <si>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</si>
  <si>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</si>
  <si>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</si>
  <si>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</si>
  <si>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</si>
  <si>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</si>
  <si>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</si>
  <si>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</si>
  <si>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</si>
  <si>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</si>
  <si>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</si>
  <si>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</si>
  <si>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</si>
  <si>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</si>
  <si>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</si>
  <si>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</si>
  <si>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</si>
  <si>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</si>
  <si>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</si>
  <si>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</si>
  <si>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</si>
  <si>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</si>
  <si>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</si>
  <si>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</si>
  <si>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</si>
  <si>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</si>
  <si>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</si>
  <si>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</si>
  <si>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</si>
  <si>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</si>
  <si>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</si>
  <si>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</si>
  <si>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</si>
  <si>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</si>
  <si>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</si>
  <si>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</si>
  <si>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</si>
  <si>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</si>
  <si>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</si>
  <si>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</si>
  <si>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</si>
  <si>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</si>
  <si>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</si>
  <si>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</si>
  <si>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</si>
  <si>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</si>
  <si>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</si>
  <si>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</si>
  <si>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</si>
  <si>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</si>
  <si>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</si>
  <si>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</si>
  <si>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</si>
  <si>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</si>
  <si>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</si>
  <si>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</si>
  <si>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</si>
  <si>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</si>
  <si>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</si>
  <si>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</si>
  <si>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</si>
  <si>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</si>
  <si>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</si>
  <si>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</si>
  <si>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</si>
  <si>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</si>
  <si>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</si>
  <si>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</si>
  <si>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</si>
  <si>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</si>
  <si>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</si>
  <si>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</si>
  <si>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</si>
  <si>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</si>
  <si>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</si>
  <si>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</si>
  <si>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</si>
  <si>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</si>
  <si>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</si>
  <si>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</si>
  <si>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</si>
  <si>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</si>
  <si>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</si>
  <si>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</si>
  <si>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</si>
  <si>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</si>
  <si>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</si>
  <si>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</si>
  <si>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</si>
  <si>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</si>
  <si>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</si>
  <si>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</si>
  <si>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</si>
  <si>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</si>
  <si>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</si>
  <si>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</si>
  <si>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</si>
  <si>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</si>
  <si>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</si>
  <si>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</si>
  <si>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</si>
  <si>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</si>
  <si>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</si>
  <si>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</si>
  <si>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</si>
  <si>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</si>
  <si>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</si>
  <si>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</si>
  <si>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</si>
  <si>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</si>
  <si>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</si>
  <si>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</si>
  <si>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</si>
  <si>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</si>
  <si>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</si>
  <si>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</si>
  <si>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</si>
  <si>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</si>
  <si>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</si>
  <si>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</si>
  <si>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</si>
  <si>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</si>
  <si>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</si>
  <si>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</si>
  <si>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</si>
  <si>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</si>
  <si>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</si>
  <si>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</si>
  <si>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</si>
  <si>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</si>
  <si>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</si>
  <si>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</si>
  <si>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</si>
  <si>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</si>
  <si>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</si>
  <si>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</si>
  <si>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</si>
  <si>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</si>
  <si>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</si>
  <si>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</si>
  <si>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</si>
  <si>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</si>
  <si>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</si>
  <si>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</si>
  <si>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</si>
  <si>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</si>
  <si>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</si>
  <si>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</si>
  <si>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</si>
  <si>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</si>
  <si>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</si>
  <si>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</si>
  <si>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</si>
  <si>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</si>
  <si>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</si>
  <si>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</si>
  <si>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</si>
  <si>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</si>
  <si>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</si>
  <si>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</si>
  <si>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</si>
  <si>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</si>
  <si>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</si>
  <si>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</si>
  <si>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</si>
  <si>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</si>
  <si>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</si>
  <si>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</si>
  <si>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</si>
  <si>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</si>
  <si>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</si>
  <si>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</si>
  <si>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</si>
  <si>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</si>
  <si>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</si>
  <si>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</si>
  <si>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</si>
  <si>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</si>
  <si>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</si>
  <si>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</si>
  <si>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</si>
  <si>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</si>
  <si>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</si>
  <si>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</si>
  <si>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</si>
  <si>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</si>
  <si>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</si>
  <si>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</si>
  <si>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</si>
  <si>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</si>
  <si>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</si>
  <si>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</si>
  <si>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</si>
  <si>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</si>
  <si>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</si>
  <si>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</si>
  <si>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</si>
  <si>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</si>
  <si>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</si>
  <si>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</si>
  <si>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</si>
  <si>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</si>
  <si>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</si>
  <si>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</si>
  <si>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</si>
  <si>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</si>
  <si>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</si>
  <si>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</si>
  <si>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</si>
  <si>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</si>
  <si>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</si>
  <si>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</si>
  <si>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</si>
  <si>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</si>
  <si>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</si>
  <si>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</si>
  <si>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</si>
  <si>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</si>
  <si>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</si>
  <si>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</si>
  <si>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</si>
  <si>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</si>
  <si>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</si>
  <si>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</si>
  <si>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</si>
  <si>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</si>
  <si>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</si>
  <si>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</si>
  <si>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</si>
  <si>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</si>
  <si>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</si>
  <si>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</si>
  <si>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</si>
  <si>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</si>
  <si>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</si>
  <si>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</si>
  <si>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</si>
  <si>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</si>
  <si>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</si>
  <si>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</si>
  <si>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</si>
  <si>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</si>
  <si>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</si>
  <si>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</si>
  <si>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</si>
  <si>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</si>
  <si>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</si>
  <si>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</si>
  <si>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</si>
  <si>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</si>
  <si>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</si>
  <si>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</si>
  <si>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</si>
  <si>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</si>
  <si>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</si>
  <si>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</si>
  <si>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</si>
  <si>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</si>
  <si>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</si>
  <si>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</si>
  <si>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</si>
  <si>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</si>
  <si>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</si>
  <si>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</si>
  <si>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</si>
  <si>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</si>
  <si>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</si>
  <si>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</si>
  <si>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</si>
  <si>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</si>
  <si>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</si>
  <si>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</si>
  <si>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</si>
  <si>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</si>
  <si>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</si>
  <si>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</si>
  <si>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</si>
  <si>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</si>
  <si>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</si>
  <si>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</si>
  <si>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</si>
  <si>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</si>
  <si>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</si>
  <si>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</si>
  <si>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</si>
  <si>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</si>
  <si>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</si>
  <si>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</si>
  <si>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</si>
  <si>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</si>
  <si>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</si>
  <si>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</si>
  <si>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</si>
  <si>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</si>
  <si>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</si>
  <si>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</si>
  <si>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</si>
  <si>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</si>
  <si>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</si>
  <si>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</si>
  <si>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</si>
  <si>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</si>
  <si>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</si>
  <si>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</si>
  <si>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</si>
  <si>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</si>
  <si>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</si>
  <si>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</si>
  <si>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</si>
  <si>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</si>
  <si>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</si>
  <si>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</si>
  <si>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</si>
  <si>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</si>
  <si>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</si>
  <si>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</si>
  <si>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</si>
  <si>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</si>
  <si>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</si>
  <si>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</si>
  <si>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</si>
  <si>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</si>
  <si>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</si>
  <si>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</si>
  <si>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</si>
  <si>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</si>
  <si>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</si>
  <si>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</si>
  <si>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</si>
  <si>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</si>
  <si>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</si>
  <si>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</si>
  <si>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</si>
  <si>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</si>
  <si>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</si>
  <si>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</si>
  <si>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</si>
  <si>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</si>
  <si>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</si>
  <si>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</si>
  <si>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</si>
  <si>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</si>
  <si>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</si>
  <si>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</si>
  <si>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</si>
  <si>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</si>
  <si>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</si>
  <si>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</si>
  <si>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</si>
  <si>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</si>
  <si>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</si>
  <si>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</si>
  <si>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</si>
  <si>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</si>
  <si>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</si>
  <si>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</si>
  <si>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</si>
  <si>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</si>
  <si>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</si>
  <si>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</si>
  <si>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</si>
  <si>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</si>
  <si>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</si>
  <si>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</si>
  <si>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</si>
  <si>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</si>
  <si>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</si>
  <si>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</si>
  <si>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</si>
  <si>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</si>
  <si>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</si>
  <si>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</si>
  <si>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</si>
  <si>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</si>
  <si>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</si>
  <si>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</si>
  <si>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</si>
  <si>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</si>
  <si>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</si>
  <si>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</si>
  <si>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</si>
  <si>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</si>
  <si>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</si>
  <si>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</si>
  <si>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</si>
  <si>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</si>
  <si>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</si>
  <si>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</si>
  <si>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</si>
  <si>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</si>
  <si>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</si>
  <si>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</si>
  <si>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</si>
  <si>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</si>
  <si>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</si>
  <si>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</si>
  <si>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</si>
  <si>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</si>
  <si>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</si>
  <si>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</si>
  <si>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</si>
  <si>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</si>
  <si>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</si>
  <si>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</si>
  <si>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</si>
  <si>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</si>
  <si>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</si>
  <si>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</si>
  <si>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</si>
  <si>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</si>
  <si>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</si>
  <si>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</si>
  <si>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</si>
  <si>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</si>
  <si>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</si>
  <si>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</si>
  <si>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</si>
  <si>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</si>
  <si>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</si>
  <si>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</si>
  <si>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</si>
  <si>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</si>
  <si>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</si>
  <si>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</si>
  <si>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</si>
  <si>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</si>
  <si>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</si>
  <si>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</si>
  <si>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</si>
  <si>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</si>
  <si>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</si>
  <si>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</si>
  <si>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</si>
  <si>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</si>
  <si>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</si>
  <si>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</si>
  <si>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</si>
  <si>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</si>
  <si>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</si>
  <si>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</si>
  <si>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</si>
  <si>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</si>
  <si>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</si>
  <si>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</si>
  <si>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</si>
  <si>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</si>
  <si>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</si>
  <si>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</si>
  <si>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</si>
  <si>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</si>
  <si>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</si>
  <si>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</si>
  <si>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</si>
  <si>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</si>
  <si>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</si>
  <si>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</si>
  <si>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</si>
  <si>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</si>
  <si>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</si>
  <si>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</si>
  <si>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</si>
  <si>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</si>
  <si>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</si>
  <si>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</si>
  <si>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</si>
  <si>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</si>
  <si>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</si>
  <si>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</si>
  <si>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</si>
  <si>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</si>
  <si>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</si>
  <si>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</si>
  <si>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</si>
  <si>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</si>
  <si>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</si>
  <si>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</si>
  <si>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</si>
  <si>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</si>
  <si>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</si>
  <si>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</si>
  <si>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</si>
  <si>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</si>
  <si>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</si>
  <si>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</si>
  <si>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</si>
  <si>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</si>
  <si>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</si>
  <si>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</si>
  <si>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</si>
  <si>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</si>
  <si>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</si>
  <si>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</si>
  <si>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</si>
  <si>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</si>
  <si>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</si>
  <si>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</si>
  <si>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</si>
  <si>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</si>
  <si>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</si>
  <si>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</si>
  <si>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</si>
  <si>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</si>
  <si>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</si>
  <si>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</si>
  <si>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</si>
  <si>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</si>
  <si>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</si>
  <si>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</si>
  <si>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</si>
  <si>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</si>
  <si>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</si>
  <si>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</si>
  <si>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</si>
  <si>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</si>
  <si>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</si>
  <si>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</si>
  <si>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</si>
  <si>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</si>
  <si>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</si>
  <si>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</si>
  <si>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</si>
  <si>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</si>
  <si>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</si>
  <si>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</si>
  <si>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</si>
  <si>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</si>
  <si>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</si>
  <si>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</si>
  <si>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</si>
  <si>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</si>
  <si>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</si>
  <si>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</si>
  <si>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</si>
  <si>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</si>
  <si>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</si>
  <si>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</si>
  <si>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</si>
  <si>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</si>
  <si>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</si>
  <si>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</si>
  <si>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</si>
  <si>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</si>
  <si>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</si>
  <si>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</si>
  <si>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</si>
  <si>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</si>
  <si>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</si>
  <si>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</si>
  <si>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</si>
  <si>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</si>
  <si>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</si>
  <si>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</si>
  <si>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</si>
  <si>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</si>
  <si>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</si>
  <si>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</si>
  <si>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</si>
  <si>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</si>
  <si>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</si>
  <si>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</si>
  <si>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</si>
  <si>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</si>
  <si>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</si>
  <si>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</si>
  <si>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</si>
  <si>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</si>
  <si>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</si>
  <si>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</si>
  <si>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</si>
  <si>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</si>
  <si>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</si>
  <si>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</si>
  <si>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</si>
  <si>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</si>
  <si>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</si>
  <si>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</si>
  <si>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</si>
  <si>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</si>
  <si>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</si>
  <si>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</si>
  <si>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</si>
  <si>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</si>
  <si>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</si>
  <si>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</si>
  <si>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</si>
  <si>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</si>
  <si>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</si>
  <si>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</si>
  <si>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</si>
  <si>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</si>
  <si>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</si>
  <si>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</si>
  <si>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</si>
  <si>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</si>
  <si>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</si>
  <si>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</si>
  <si>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</si>
  <si>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</si>
  <si>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</si>
  <si>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</si>
  <si>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</si>
  <si>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</si>
  <si>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</si>
  <si>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</si>
  <si>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</si>
  <si>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</si>
  <si>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</si>
  <si>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</si>
  <si>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</si>
  <si>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</si>
  <si>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</si>
  <si>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</si>
  <si>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</si>
  <si>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</si>
  <si>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</si>
  <si>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</si>
  <si>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</si>
  <si>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</si>
  <si>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</si>
  <si>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</si>
  <si>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</si>
  <si>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</si>
  <si>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</si>
  <si>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</si>
  <si>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</si>
  <si>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</si>
  <si>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</si>
  <si>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</si>
  <si>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</si>
  <si>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</si>
  <si>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</si>
  <si>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</si>
  <si>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</si>
  <si>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</si>
  <si>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</si>
  <si>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</si>
  <si>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</si>
  <si>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</si>
  <si>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</si>
  <si>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</si>
  <si>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</si>
  <si>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</si>
  <si>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</si>
  <si>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</si>
  <si>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</si>
  <si>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</si>
  <si>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</si>
  <si>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</si>
  <si>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</si>
  <si>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</si>
  <si>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</si>
  <si>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</si>
  <si>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</si>
  <si>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</si>
  <si>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</si>
  <si>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</si>
  <si>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</si>
  <si>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</si>
  <si>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</si>
  <si>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</si>
  <si>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</si>
  <si>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</si>
  <si>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</si>
  <si>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</si>
  <si>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</si>
  <si>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</si>
  <si>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</si>
  <si>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</si>
  <si>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</si>
  <si>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</si>
  <si>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</si>
  <si>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</si>
  <si>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</si>
  <si>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</si>
  <si>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</si>
  <si>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</si>
  <si>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</si>
  <si>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</si>
  <si>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</si>
  <si>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</si>
  <si>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</si>
  <si>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</si>
  <si>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</si>
  <si>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</si>
  <si>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</si>
  <si>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</si>
  <si>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</si>
  <si>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</si>
  <si>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</si>
  <si>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</si>
  <si>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</si>
  <si>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</si>
  <si>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</si>
  <si>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</si>
  <si>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</si>
  <si>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</si>
  <si>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</si>
  <si>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</si>
  <si>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</si>
  <si>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</si>
  <si>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</si>
  <si>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</si>
  <si>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</si>
  <si>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</si>
  <si>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</si>
  <si>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</si>
  <si>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</si>
  <si>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</si>
  <si>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</si>
  <si>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</si>
  <si>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</si>
  <si>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</si>
  <si>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</si>
  <si>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</si>
  <si>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</si>
  <si>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</si>
  <si>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</si>
  <si>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</si>
  <si>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</si>
  <si>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</si>
  <si>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</si>
  <si>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</si>
  <si>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</si>
  <si>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</si>
  <si>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</si>
  <si>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</si>
  <si>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</si>
  <si>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</si>
  <si>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</si>
  <si>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</si>
  <si>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</si>
  <si>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</si>
  <si>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</si>
  <si>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</si>
  <si>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</si>
  <si>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</si>
  <si>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</si>
  <si>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</si>
  <si>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</si>
  <si>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</si>
  <si>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</si>
  <si>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</si>
  <si>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</si>
  <si>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</si>
  <si>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</si>
  <si>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</si>
  <si>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</si>
  <si>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</si>
  <si>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</si>
  <si>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</si>
  <si>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</si>
  <si>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</si>
  <si>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</si>
  <si>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</si>
  <si>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</si>
  <si>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</si>
  <si>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</si>
  <si>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</si>
  <si>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</si>
  <si>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</si>
  <si>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</si>
  <si>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</si>
  <si>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</si>
  <si>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</si>
  <si>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</si>
  <si>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</si>
  <si>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</si>
  <si>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</si>
  <si>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</si>
  <si>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</si>
  <si>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</si>
  <si>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</si>
  <si>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</si>
  <si>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</si>
  <si>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</si>
  <si>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</si>
  <si>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</si>
  <si>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</si>
  <si>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</si>
  <si>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</si>
  <si>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</si>
  <si>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</si>
  <si>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</si>
  <si>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</si>
  <si>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</si>
  <si>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</si>
  <si>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</si>
  <si>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</si>
  <si>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</si>
  <si>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</si>
  <si>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</si>
  <si>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</si>
  <si>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</si>
  <si>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</si>
  <si>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</si>
  <si>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</si>
  <si>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</si>
  <si>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</si>
  <si>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</si>
  <si>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</si>
  <si>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</si>
  <si>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</si>
  <si>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</si>
  <si>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</si>
  <si>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</si>
  <si>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</si>
  <si>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</si>
  <si>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</si>
  <si>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</si>
  <si>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</si>
  <si>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</si>
  <si>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</si>
  <si>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</si>
  <si>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</si>
  <si>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</si>
  <si>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</si>
  <si>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</si>
  <si>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</si>
  <si>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</si>
  <si>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</si>
  <si>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</si>
  <si>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</si>
  <si>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</si>
  <si>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</si>
  <si>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</si>
  <si>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</si>
  <si>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</si>
  <si>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</si>
  <si>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</si>
  <si>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</si>
  <si>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</si>
  <si>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</si>
  <si>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</si>
  <si>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</si>
  <si>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</si>
  <si>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</si>
  <si>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</si>
  <si>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</si>
  <si>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</si>
  <si>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</si>
  <si>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</si>
  <si>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</si>
  <si>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</si>
  <si>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</si>
  <si>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</si>
  <si>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</si>
  <si>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</si>
  <si>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</si>
  <si>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</si>
  <si>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</si>
  <si>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</si>
  <si>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</si>
  <si>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</si>
  <si>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</si>
  <si>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</si>
  <si>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</si>
  <si>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</si>
  <si>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</si>
  <si>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</si>
  <si>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</si>
  <si>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</si>
  <si>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</si>
  <si>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</si>
  <si>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</si>
  <si>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</si>
  <si>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</si>
  <si>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</si>
  <si>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</si>
  <si>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</si>
  <si>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</si>
  <si>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</si>
  <si>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</si>
  <si>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</si>
  <si>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</si>
  <si>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</si>
  <si>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</si>
  <si>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</si>
  <si>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</si>
  <si>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</si>
  <si>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</si>
  <si>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</si>
  <si>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</si>
  <si>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</si>
  <si>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</si>
  <si>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</si>
  <si>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</si>
  <si>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</si>
  <si>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</si>
  <si>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</si>
  <si>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</si>
  <si>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</si>
  <si>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</si>
  <si>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</si>
  <si>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</si>
  <si>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</si>
  <si>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</si>
  <si>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</si>
  <si>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</si>
  <si>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</si>
  <si>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</si>
  <si>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</si>
  <si>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</si>
  <si>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</si>
  <si>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</si>
  <si>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</si>
  <si>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</si>
  <si>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</si>
  <si>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</si>
  <si>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</si>
  <si>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</si>
  <si>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</si>
  <si>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</si>
  <si>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</si>
  <si>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</si>
  <si>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</si>
  <si>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</si>
  <si>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</si>
  <si>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</si>
  <si>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</si>
  <si>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</si>
  <si>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</si>
  <si>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</si>
  <si>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</si>
  <si>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</si>
  <si>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</si>
  <si>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</si>
  <si>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</si>
  <si>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</si>
  <si>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</si>
  <si>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</si>
  <si>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</si>
  <si>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</si>
  <si>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</si>
  <si>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</si>
  <si>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</si>
  <si>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</si>
  <si>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</si>
  <si>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</si>
  <si>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</si>
  <si>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</si>
  <si>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</si>
  <si>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</si>
  <si>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</si>
  <si>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</si>
  <si>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</si>
  <si>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</si>
  <si>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</si>
  <si>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</si>
  <si>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</si>
  <si>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</si>
  <si>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</si>
  <si>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</si>
  <si>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</si>
  <si>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</si>
  <si>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</si>
  <si>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</si>
  <si>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</si>
  <si>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</si>
  <si>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</si>
  <si>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</si>
  <si>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</si>
  <si>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</si>
  <si>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</si>
  <si>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</si>
  <si>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</si>
  <si>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</si>
  <si>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</si>
  <si>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</si>
  <si>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</si>
  <si>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</si>
  <si>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</si>
  <si>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</si>
  <si>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</si>
  <si>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</si>
  <si>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</si>
  <si>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</si>
  <si>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</si>
  <si>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</si>
  <si>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</si>
  <si>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</si>
  <si>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</si>
  <si>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</si>
  <si>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</si>
  <si>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</si>
  <si>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</si>
  <si>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</si>
  <si>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</si>
  <si>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</si>
  <si>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</si>
  <si>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</si>
  <si>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</si>
  <si>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</si>
  <si>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</si>
  <si>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</si>
  <si>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</si>
  <si>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</si>
  <si>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</si>
  <si>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</si>
  <si>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</si>
  <si>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</si>
  <si>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</si>
  <si>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</si>
  <si>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</si>
  <si>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</si>
  <si>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</si>
  <si>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</si>
  <si>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</si>
  <si>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</si>
  <si>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</si>
  <si>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</si>
  <si>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</si>
  <si>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</si>
  <si>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</si>
  <si>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</si>
  <si>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</si>
  <si>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</si>
  <si>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</si>
  <si>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</si>
  <si>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</si>
  <si>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</si>
  <si>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</si>
  <si>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</si>
  <si>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</si>
  <si>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</si>
  <si>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</si>
  <si>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</si>
  <si>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</si>
  <si>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</si>
  <si>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</si>
  <si>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</si>
  <si>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</si>
  <si>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</si>
  <si>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</si>
  <si>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</si>
  <si>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</si>
  <si>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</si>
  <si>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</si>
  <si>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</si>
  <si>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</si>
  <si>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</si>
  <si>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</si>
  <si>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</si>
  <si>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</si>
  <si>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</si>
  <si>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</si>
  <si>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</si>
  <si>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</si>
  <si>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</si>
  <si>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</si>
  <si>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</si>
  <si>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</si>
  <si>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</si>
  <si>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</si>
  <si>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</si>
  <si>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</si>
  <si>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</si>
  <si>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</si>
  <si>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</si>
  <si>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</si>
  <si>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</si>
  <si>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</si>
  <si>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</si>
  <si>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</si>
  <si>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</si>
  <si>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</si>
  <si>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</si>
  <si>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</si>
  <si>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</si>
  <si>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</si>
  <si>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</si>
  <si>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</si>
  <si>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</si>
  <si>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</si>
  <si>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</si>
  <si>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</si>
  <si>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</si>
  <si>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</si>
  <si>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</si>
  <si>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</si>
  <si>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</si>
  <si>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</si>
  <si>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</si>
  <si>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</si>
  <si>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</si>
  <si>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</si>
  <si>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</si>
  <si>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</si>
  <si>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</si>
  <si>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</si>
  <si>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</si>
  <si>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</si>
  <si>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</si>
  <si>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</si>
  <si>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</si>
  <si>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</si>
  <si>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</si>
  <si>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</si>
  <si>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</si>
  <si>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</si>
  <si>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</si>
  <si>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</si>
  <si>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</si>
  <si>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</si>
  <si>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</si>
  <si>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</si>
  <si>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</si>
  <si>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</si>
  <si>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</si>
  <si>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</si>
  <si>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</si>
  <si>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</si>
  <si>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</si>
  <si>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</si>
  <si>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</si>
  <si>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</si>
  <si>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</si>
  <si>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</si>
  <si>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</si>
  <si>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</si>
  <si>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</si>
  <si>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</si>
  <si>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</si>
  <si>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</si>
  <si>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</si>
  <si>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</si>
  <si>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</si>
  <si>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</si>
  <si>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</si>
  <si>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</si>
  <si>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</si>
  <si>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</si>
  <si>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</si>
  <si>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</si>
  <si>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</si>
  <si>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</si>
  <si>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</si>
  <si>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</si>
  <si>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</si>
  <si>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</si>
  <si>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</si>
  <si>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</si>
  <si>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</si>
  <si>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</si>
  <si>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</si>
  <si>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</si>
  <si>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</si>
  <si>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</si>
  <si>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</si>
  <si>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</si>
  <si>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</si>
  <si>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</si>
  <si>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</si>
  <si>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</si>
  <si>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</si>
  <si>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</si>
  <si>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</si>
  <si>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</si>
  <si>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</si>
  <si>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</si>
  <si>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</si>
  <si>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</si>
  <si>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</si>
  <si>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</si>
  <si>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</si>
  <si>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</si>
  <si>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</si>
  <si>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</si>
  <si>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</si>
  <si>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</si>
  <si>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</si>
  <si>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</si>
  <si>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</si>
  <si>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</si>
  <si>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</si>
  <si>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</si>
  <si>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</si>
  <si>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</si>
  <si>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</si>
  <si>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</si>
  <si>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</si>
  <si>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</si>
  <si>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</si>
  <si>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</si>
  <si>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</si>
  <si>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</si>
  <si>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</si>
  <si>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</si>
  <si>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</si>
  <si>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</si>
  <si>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</si>
  <si>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</si>
  <si>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</si>
  <si>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</si>
  <si>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</si>
  <si>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</si>
  <si>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</si>
  <si>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</si>
  <si>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</si>
  <si>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</si>
  <si>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</si>
  <si>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</si>
  <si>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</si>
  <si>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</si>
  <si>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</si>
  <si>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</si>
  <si>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</si>
  <si>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</si>
  <si>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</si>
  <si>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</si>
  <si>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</si>
  <si>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</si>
  <si>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</si>
  <si>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</si>
  <si>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</si>
  <si>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</si>
  <si>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</si>
  <si>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</si>
  <si>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</si>
  <si>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</si>
  <si>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</si>
  <si>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</si>
  <si>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</si>
  <si>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</si>
  <si>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</si>
  <si>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</si>
  <si>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</si>
  <si>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</si>
  <si>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</si>
  <si>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</si>
  <si>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</si>
  <si>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</si>
  <si>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</si>
  <si>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</si>
  <si>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</si>
  <si>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</si>
  <si>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</si>
  <si>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</si>
  <si>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</si>
  <si>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</si>
  <si>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</si>
  <si>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</si>
  <si>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</si>
  <si>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</si>
  <si>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</si>
  <si>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</si>
  <si>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</si>
  <si>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</si>
  <si>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</si>
  <si>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</si>
  <si>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</si>
  <si>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</si>
  <si>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</si>
  <si>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</si>
  <si>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</si>
  <si>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</si>
  <si>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</si>
  <si>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</si>
  <si>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</si>
  <si>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</si>
  <si>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</si>
  <si>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</si>
  <si>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</si>
  <si>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</si>
  <si>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</si>
  <si>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</si>
  <si>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</si>
  <si>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</si>
  <si>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</si>
  <si>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</si>
  <si>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</si>
  <si>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</si>
  <si>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</si>
  <si>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</si>
  <si>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</si>
  <si>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</si>
  <si>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</si>
  <si>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</si>
  <si>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</si>
  <si>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</si>
  <si>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</si>
  <si>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</si>
  <si>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</si>
  <si>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</si>
  <si>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</si>
  <si>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</si>
  <si>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</si>
  <si>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</si>
  <si>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</si>
  <si>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</si>
  <si>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</si>
  <si>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</si>
  <si>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</si>
  <si>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</si>
  <si>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</si>
  <si>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</si>
  <si>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</si>
  <si>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</si>
  <si>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</si>
  <si>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</si>
  <si>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</si>
  <si>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</si>
  <si>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</si>
  <si>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</si>
  <si>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</si>
  <si>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</si>
  <si>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</si>
  <si>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</si>
  <si>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</si>
  <si>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</si>
  <si>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</si>
  <si>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</si>
  <si>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</si>
  <si>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</si>
  <si>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</si>
  <si>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</si>
  <si>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</si>
  <si>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</si>
  <si>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</si>
  <si>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</si>
  <si>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</si>
  <si>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</si>
  <si>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</si>
  <si>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</si>
  <si>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</si>
  <si>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</si>
  <si>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</si>
  <si>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</si>
  <si>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</si>
  <si>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</si>
  <si>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</si>
  <si>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</si>
  <si>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</si>
  <si>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</si>
  <si>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</si>
  <si>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</si>
  <si>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</si>
  <si>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</si>
  <si>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</si>
  <si>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</si>
  <si>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</si>
  <si>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</si>
  <si>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</si>
  <si>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</si>
  <si>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</si>
  <si>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</si>
  <si>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</si>
  <si>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</si>
  <si>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</si>
  <si>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</si>
  <si>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</si>
  <si>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</si>
  <si>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</si>
  <si>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</si>
  <si>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</si>
  <si>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</si>
  <si>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</si>
  <si>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</si>
  <si>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</si>
  <si>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</si>
  <si>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</si>
  <si>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</si>
  <si>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</si>
  <si>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</si>
  <si>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</si>
  <si>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</si>
  <si>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</si>
  <si>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</si>
  <si>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</si>
  <si>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</si>
  <si>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</si>
  <si>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</si>
  <si>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</si>
  <si>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</si>
  <si>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</si>
  <si>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</si>
  <si>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</si>
  <si>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</si>
  <si>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</si>
  <si>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</si>
  <si>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</si>
  <si>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</si>
  <si>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</si>
  <si>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</si>
  <si>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</si>
  <si>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</si>
  <si>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</si>
  <si>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</si>
  <si>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</si>
  <si>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</si>
  <si>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</si>
  <si>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</si>
  <si>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</si>
  <si>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</si>
  <si>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</si>
  <si>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</si>
  <si>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</si>
  <si>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</si>
  <si>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</si>
  <si>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</si>
  <si>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</si>
  <si>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</si>
  <si>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</si>
  <si>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</si>
  <si>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</si>
  <si>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</si>
  <si>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</si>
  <si>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</si>
  <si>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</si>
  <si>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</si>
  <si>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</si>
  <si>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</si>
  <si>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</si>
  <si>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</si>
  <si>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</si>
  <si>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</si>
  <si>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</si>
  <si>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Backers</t>
  </si>
  <si>
    <t>Number Successful</t>
  </si>
  <si>
    <t>Number Failed</t>
  </si>
  <si>
    <t>Number Canceled</t>
  </si>
  <si>
    <t>Total Projects</t>
  </si>
  <si>
    <t>Percentage Successful</t>
  </si>
  <si>
    <t>Percentages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</si>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</sst>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1" applyNumberFormat="1" applyFont="1"/>
    <xf numFmtId="9" fontId="0" fillId="0" borderId="0" xfId="2" applyFont="1"/>
    <xf numFmtId="9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Copy.xlsx]Theater Outcomes by Launch Date!PivotTable3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FB-4CE3-865E-64029E5D80F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FB-4CE3-865E-64029E5D80F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FB-4CE3-865E-64029E5D8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77423"/>
        <c:axId val="119059535"/>
      </c:lineChart>
      <c:catAx>
        <c:axId val="11907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59535"/>
        <c:crosses val="autoZero"/>
        <c:auto val="1"/>
        <c:lblAlgn val="ctr"/>
        <c:lblOffset val="100"/>
        <c:noMultiLvlLbl val="0"/>
      </c:catAx>
      <c:valAx>
        <c:axId val="11905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7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CF-43FA-ACFA-CFCF8B1AE3A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Percentages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CF-43FA-ACFA-CFCF8B1AE3A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CF-43FA-ACFA-CFCF8B1AE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4648352"/>
        <c:axId val="1884649184"/>
      </c:lineChart>
      <c:catAx>
        <c:axId val="188464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649184"/>
        <c:crosses val="autoZero"/>
        <c:auto val="1"/>
        <c:lblAlgn val="ctr"/>
        <c:lblOffset val="100"/>
        <c:noMultiLvlLbl val="0"/>
      </c:catAx>
      <c:valAx>
        <c:axId val="188464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64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6B-46C0-91A5-1513C56E163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6B-46C0-91A5-1513C56E163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6B-46C0-91A5-1513C56E163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26B-46C0-91A5-1513C56E1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7062255"/>
        <c:axId val="577063087"/>
      </c:lineChart>
      <c:catAx>
        <c:axId val="57706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063087"/>
        <c:crosses val="autoZero"/>
        <c:auto val="1"/>
        <c:lblAlgn val="ctr"/>
        <c:lblOffset val="100"/>
        <c:noMultiLvlLbl val="0"/>
      </c:catAx>
      <c:valAx>
        <c:axId val="57706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06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 </a:t>
            </a:r>
          </a:p>
        </c:rich>
      </c:tx>
      <c:layout>
        <c:manualLayout>
          <c:xMode val="edge"/>
          <c:yMode val="edge"/>
          <c:x val="0.32816380501754427"/>
          <c:y val="6.057916090785680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A0-4C55-B501-24D0341D8DA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A0-4C55-B501-24D0341D8DA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A0-4C55-B501-24D0341D8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0447263"/>
        <c:axId val="920448511"/>
      </c:barChart>
      <c:catAx>
        <c:axId val="920447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448511"/>
        <c:crosses val="autoZero"/>
        <c:auto val="1"/>
        <c:lblAlgn val="ctr"/>
        <c:lblOffset val="100"/>
        <c:noMultiLvlLbl val="0"/>
      </c:catAx>
      <c:valAx>
        <c:axId val="92044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447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 </a:t>
            </a:r>
            <a:endParaRPr lang="en-US"/>
          </a:p>
        </c:rich>
      </c:tx>
      <c:layout>
        <c:manualLayout>
          <c:xMode val="edge"/>
          <c:yMode val="edge"/>
          <c:x val="0.30248429620454748"/>
          <c:y val="7.487262600249744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CC-450B-9D91-DD711C6D8D5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CC-450B-9D91-DD711C6D8D5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CC-450B-9D91-DD711C6D8D5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CC-450B-9D91-DD711C6D8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4430799"/>
        <c:axId val="594431215"/>
      </c:barChart>
      <c:catAx>
        <c:axId val="594430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431215"/>
        <c:crosses val="autoZero"/>
        <c:auto val="1"/>
        <c:lblAlgn val="ctr"/>
        <c:lblOffset val="100"/>
        <c:noMultiLvlLbl val="0"/>
      </c:catAx>
      <c:valAx>
        <c:axId val="59443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430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200024</xdr:colOff>
      <xdr:row>2</xdr:row>
      <xdr:rowOff>71437</xdr:rowOff>
    </xdr:from>
    <xdr:to>
      <xdr:col>16</xdr:col>
      <xdr:colOff>171449</xdr:colOff>
      <xdr:row>21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61E264-D97A-4E5C-3C96-E0636973B6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13</xdr:row>
      <xdr:rowOff>157161</xdr:rowOff>
    </xdr:from>
    <xdr:to>
      <xdr:col>11</xdr:col>
      <xdr:colOff>552450</xdr:colOff>
      <xdr:row>35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0148C9-57ED-A9E9-7E02-003687B322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771525</xdr:colOff>
      <xdr:row>3</xdr:row>
      <xdr:rowOff>100012</xdr:rowOff>
    </xdr:from>
    <xdr:to>
      <xdr:col>13</xdr:col>
      <xdr:colOff>309562</xdr:colOff>
      <xdr:row>17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D42CD0-D94F-F561-4D80-985F9FD1B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504824</xdr:colOff>
      <xdr:row>4</xdr:row>
      <xdr:rowOff>176211</xdr:rowOff>
    </xdr:from>
    <xdr:to>
      <xdr:col>18</xdr:col>
      <xdr:colOff>76199</xdr:colOff>
      <xdr:row>27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7C9DED-2ACD-8425-34A7-B08D081BDD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180975</xdr:colOff>
      <xdr:row>3</xdr:row>
      <xdr:rowOff>138111</xdr:rowOff>
    </xdr:from>
    <xdr:to>
      <xdr:col>13</xdr:col>
      <xdr:colOff>1009650</xdr:colOff>
      <xdr:row>20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61ECC-B6B4-76C3-09BC-BF49E00DE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ctor Salazar" refreshedDate="44781.011250925927" createdVersion="8" refreshedVersion="8" minRefreshableVersion="3" recordCount="4114" xr:uid="{7496D242-85D4-42F6-A690-2BBA7C276C1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ctor Salazar" refreshedDate="44781.046370601849" createdVersion="8" refreshedVersion="8" minRefreshableVersion="3" recordCount="4114" xr:uid="{C751AFBC-26AA-4E38-BAC9-7427F10739C4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364184539"/>
        <n v="1485254052"/>
        <n v="1384488000"/>
        <n v="1406149689"/>
        <n v="1465232520"/>
        <n v="1468019014"/>
        <n v="1368564913"/>
        <n v="1339484400"/>
        <n v="1470466800"/>
        <n v="1370001600"/>
        <n v="1458104697"/>
        <n v="1452553200"/>
        <n v="1467128723"/>
        <n v="1457758800"/>
        <n v="1436680958"/>
        <n v="1482307140"/>
        <n v="1400137131"/>
        <n v="1398952890"/>
        <n v="1483397940"/>
        <n v="1430981880"/>
        <n v="1439998674"/>
        <n v="1425132059"/>
        <n v="1480727273"/>
        <n v="1461306772"/>
        <n v="1447909140"/>
        <n v="1434139200"/>
        <n v="1408021098"/>
        <n v="1486708133"/>
        <n v="1428033540"/>
        <n v="1450511940"/>
        <n v="1411326015"/>
        <n v="1474563621"/>
        <n v="1409090440"/>
        <n v="1484085540"/>
        <n v="1459684862"/>
        <n v="1455933653"/>
        <n v="1429391405"/>
        <n v="1359743139"/>
        <n v="1470896916"/>
        <n v="1480568340"/>
        <n v="1415722236"/>
        <n v="1489532220"/>
        <n v="1450486800"/>
        <n v="1374769288"/>
        <n v="1337799600"/>
        <n v="1434017153"/>
        <n v="1433996746"/>
        <n v="1450971684"/>
        <n v="1431100918"/>
        <n v="1479890743"/>
        <n v="1470319203"/>
        <n v="1446217183"/>
        <n v="1487738622"/>
        <n v="1480777515"/>
        <n v="1399669200"/>
        <n v="1332385200"/>
        <n v="1385521320"/>
        <n v="1481842800"/>
        <n v="1369323491"/>
        <n v="1465652372"/>
        <n v="1417611645"/>
        <n v="1394233140"/>
        <n v="1427740319"/>
        <n v="1405002663"/>
        <n v="1401459035"/>
        <n v="1470423668"/>
        <n v="1481173140"/>
        <n v="1458807098"/>
        <n v="1446019200"/>
        <n v="1477972740"/>
        <n v="1349495940"/>
        <n v="1347530822"/>
        <n v="1485191143"/>
        <n v="1466168390"/>
        <n v="1385136000"/>
        <n v="1342330951"/>
        <n v="1478516737"/>
        <n v="1440082240"/>
        <n v="1393005600"/>
        <n v="1461333311"/>
        <n v="1394316695"/>
        <n v="1429228800"/>
        <n v="1432314209"/>
        <n v="1364078561"/>
        <n v="1399271911"/>
        <n v="1428514969"/>
        <n v="1456385101"/>
        <n v="1303446073"/>
        <n v="1471564491"/>
        <n v="1444525200"/>
        <n v="1364286239"/>
        <n v="1407549600"/>
        <n v="1362863299"/>
        <n v="1436364023"/>
        <n v="1325961309"/>
        <n v="1468108198"/>
        <n v="1418849028"/>
        <n v="1419151341"/>
        <n v="1439618400"/>
        <n v="1480536919"/>
        <n v="1387958429"/>
        <n v="1363889015"/>
        <n v="1462629432"/>
        <n v="1446350400"/>
        <n v="1426532437"/>
        <n v="1366222542"/>
        <n v="1319860740"/>
        <n v="1419123600"/>
        <n v="1481778000"/>
        <n v="1376899269"/>
        <n v="1414544400"/>
        <n v="1354233296"/>
        <n v="1398959729"/>
        <n v="1389812400"/>
        <n v="1482134340"/>
        <n v="1417690734"/>
        <n v="1432416219"/>
        <n v="1381934015"/>
        <n v="1479704340"/>
        <n v="1383264000"/>
        <n v="1439455609"/>
        <n v="1490752800"/>
        <n v="1462161540"/>
        <n v="1441234143"/>
        <n v="1451776791"/>
        <n v="1415779140"/>
        <n v="1447963219"/>
        <n v="1413575739"/>
        <n v="1432677240"/>
        <n v="1420765200"/>
        <n v="1386025140"/>
        <n v="1410017131"/>
        <n v="1374858000"/>
        <n v="1488390735"/>
        <n v="1433538000"/>
        <n v="1308359666"/>
        <n v="1448125935"/>
        <n v="1481328004"/>
        <n v="1366429101"/>
        <n v="1475390484"/>
        <n v="1416988740"/>
        <n v="1381424452"/>
        <n v="1461955465"/>
        <n v="1450555279"/>
        <n v="1417653540"/>
        <n v="1428643974"/>
        <n v="1459012290"/>
        <n v="1483286127"/>
        <n v="1447507200"/>
        <n v="1404986951"/>
        <n v="1426866851"/>
        <n v="1482208233"/>
        <n v="1312747970"/>
        <n v="1340683393"/>
        <n v="1466002800"/>
        <n v="1402892700"/>
        <n v="1425272340"/>
        <n v="1471579140"/>
        <n v="1433106000"/>
        <n v="1475553540"/>
        <n v="1409274000"/>
        <n v="1351304513"/>
        <n v="1460038591"/>
        <n v="1420648906"/>
        <n v="1435388154"/>
        <n v="1405479600"/>
        <n v="1438964063"/>
        <n v="1406129150"/>
        <n v="1349203203"/>
        <n v="1360938109"/>
        <n v="1439473248"/>
        <n v="1433036578"/>
        <n v="1445624695"/>
        <n v="1410426250"/>
        <n v="1469119526"/>
        <n v="1410444068"/>
        <n v="1332699285"/>
        <n v="1366635575"/>
        <n v="1266876000"/>
        <n v="1416089324"/>
        <n v="1488862800"/>
        <n v="1398477518"/>
        <n v="1447505609"/>
        <n v="1413304708"/>
        <n v="1489006800"/>
        <n v="1460066954"/>
        <n v="1454277540"/>
        <n v="1467817258"/>
        <n v="1466171834"/>
        <n v="1477841138"/>
        <n v="1441783869"/>
        <n v="1468128537"/>
        <n v="1327167780"/>
        <n v="1490196830"/>
        <n v="1419180304"/>
        <n v="1450297080"/>
        <n v="1417420994"/>
        <n v="1350003539"/>
        <n v="1408114822"/>
        <n v="1446771600"/>
        <n v="1425055079"/>
        <n v="1428493379"/>
        <n v="1412492445"/>
        <n v="1341799647"/>
        <n v="1487617200"/>
        <n v="1465272091"/>
        <n v="1463198340"/>
        <n v="1399033810"/>
        <n v="1315616422"/>
        <n v="1442501991"/>
        <n v="1399668319"/>
        <n v="1401487756"/>
        <n v="1413442740"/>
        <n v="1450467539"/>
        <n v="1415827200"/>
        <n v="1416704506"/>
        <n v="1346344425"/>
        <n v="1337540518"/>
        <n v="1442345940"/>
        <n v="1465797540"/>
        <n v="1463670162"/>
        <n v="1381895940"/>
        <n v="1391641440"/>
        <n v="1478605386"/>
        <n v="1451001600"/>
        <n v="1368763140"/>
        <n v="1329084231"/>
        <n v="1430421827"/>
        <n v="1450673940"/>
        <n v="1489207808"/>
        <n v="1443499140"/>
        <n v="1447909401"/>
        <n v="1441857540"/>
        <n v="1458716340"/>
        <n v="1381928503"/>
        <n v="1484752597"/>
        <n v="1433125200"/>
        <n v="1397225746"/>
        <n v="1330657200"/>
        <n v="1481716868"/>
        <n v="1372701600"/>
        <n v="1446331500"/>
        <n v="1362938851"/>
        <n v="1324609200"/>
        <n v="1398052740"/>
        <n v="1428620334"/>
        <n v="1333909178"/>
        <n v="1416285300"/>
        <n v="1482901546"/>
        <n v="1401058740"/>
        <n v="1439344800"/>
        <n v="1471849140"/>
        <n v="1436396313"/>
        <n v="1379614128"/>
        <n v="1385870520"/>
        <n v="1410958856"/>
        <n v="1461904788"/>
        <n v="1456047228"/>
        <n v="1376654340"/>
        <n v="1370525691"/>
        <n v="1395861033"/>
        <n v="1388649600"/>
        <n v="1441383062"/>
        <n v="1413604800"/>
        <n v="1332561600"/>
        <n v="1421656200"/>
        <n v="1412434136"/>
        <n v="1405209600"/>
        <n v="1401565252"/>
        <n v="1471985640"/>
        <n v="1458742685"/>
        <n v="1484024400"/>
        <n v="1415934000"/>
        <n v="1483729500"/>
        <n v="1409770107"/>
        <n v="1456487532"/>
        <n v="1387688400"/>
        <n v="1372136400"/>
        <n v="1451485434"/>
        <n v="1386778483"/>
        <n v="1426777228"/>
        <n v="1437933600"/>
        <n v="1432612382"/>
        <n v="1388383353"/>
        <n v="1440702910"/>
        <n v="1417906649"/>
        <n v="1417012840"/>
        <n v="1347017083"/>
        <n v="1478866253"/>
        <n v="1348786494"/>
        <n v="1447427918"/>
        <n v="1476486000"/>
        <n v="1466449140"/>
        <n v="1435258800"/>
        <n v="1489283915"/>
        <n v="1473566340"/>
        <n v="1440546729"/>
        <n v="1463111940"/>
        <n v="1453737600"/>
        <n v="1419051540"/>
        <n v="1415163600"/>
        <n v="1351801368"/>
        <n v="1369637940"/>
        <n v="1445047200"/>
        <n v="1429740037"/>
        <n v="1453185447"/>
        <n v="1476316800"/>
        <n v="1408068000"/>
        <n v="1483481019"/>
        <n v="1367674009"/>
        <n v="1468524340"/>
        <n v="1463146848"/>
        <n v="1488160860"/>
        <n v="1443363640"/>
        <n v="1423235071"/>
        <n v="1416582101"/>
        <n v="1405609146"/>
        <n v="1433085875"/>
        <n v="1351828800"/>
        <n v="1323280391"/>
        <n v="1398009714"/>
        <n v="1466323800"/>
        <n v="1476994315"/>
        <n v="1482085857"/>
        <n v="1337885168"/>
        <n v="1343624400"/>
        <n v="1429852797"/>
        <n v="1476961513"/>
        <n v="1431143940"/>
        <n v="1367208140"/>
        <n v="1489500155"/>
        <n v="1393031304"/>
        <n v="1377960012"/>
        <n v="1402494243"/>
        <n v="1434307537"/>
        <n v="1303686138"/>
        <n v="1415213324"/>
        <n v="1415941920"/>
        <n v="1345660334"/>
        <n v="1377867220"/>
        <n v="1418430311"/>
        <n v="1472020881"/>
        <n v="1405738800"/>
        <n v="1488549079"/>
        <n v="1451389601"/>
        <n v="1470469938"/>
        <n v="1360276801"/>
        <n v="1475294340"/>
        <n v="1375908587"/>
        <n v="1477767600"/>
        <n v="1417845600"/>
        <n v="1455548400"/>
        <n v="1410862734"/>
        <n v="1406257200"/>
        <n v="1454248563"/>
        <n v="1458826056"/>
        <n v="1415319355"/>
        <n v="1344826800"/>
        <n v="1408566243"/>
        <n v="1419292800"/>
        <n v="1486391011"/>
        <n v="1468445382"/>
        <n v="1440907427"/>
        <n v="1477414800"/>
        <n v="1476395940"/>
        <n v="1437633997"/>
        <n v="1420569947"/>
        <n v="1374674558"/>
        <n v="1416113833"/>
        <n v="1458943200"/>
        <n v="1479952800"/>
        <n v="1478754909"/>
        <n v="1467694740"/>
        <n v="1473213600"/>
        <n v="1462125358"/>
        <n v="1434074400"/>
        <n v="1486702800"/>
        <n v="1432230988"/>
        <n v="1460223453"/>
        <n v="1388303940"/>
        <n v="1299009600"/>
        <n v="1352511966"/>
        <n v="1487113140"/>
        <n v="1470506400"/>
        <n v="1416470398"/>
        <n v="1339080900"/>
        <n v="1346695334"/>
        <n v="1466697983"/>
        <n v="1481716800"/>
        <n v="1440179713"/>
        <n v="1450825200"/>
        <n v="1423092149"/>
        <n v="1414193160"/>
        <n v="1482479940"/>
        <n v="1441378800"/>
        <n v="1335662023"/>
        <n v="1325404740"/>
        <n v="1417463945"/>
        <n v="1355585777"/>
        <n v="1435418568"/>
        <n v="1306904340"/>
        <n v="1455814827"/>
        <n v="1403880281"/>
        <n v="1384374155"/>
        <n v="1460764800"/>
        <n v="1443826980"/>
        <n v="1473306300"/>
        <n v="1361681940"/>
        <n v="1455299144"/>
        <n v="1411743789"/>
        <n v="1430452740"/>
        <n v="1324169940"/>
        <n v="1482962433"/>
        <n v="1450018912"/>
        <n v="1399672800"/>
        <n v="1442264400"/>
        <n v="1427063747"/>
        <n v="1427585511"/>
        <n v="1419780026"/>
        <n v="1489537560"/>
        <n v="1360009774"/>
        <n v="1479483812"/>
        <n v="1486311939"/>
        <n v="1455253140"/>
        <n v="1410955331"/>
        <n v="1421640665"/>
        <n v="1438185565"/>
        <n v="1400006636"/>
        <n v="1465054872"/>
        <n v="1426773920"/>
        <n v="1381541465"/>
        <n v="1450901872"/>
        <n v="1476649800"/>
        <n v="1481224736"/>
        <n v="1315450800"/>
        <n v="1462316400"/>
        <n v="1418961600"/>
        <n v="1386565140"/>
        <n v="1475762400"/>
        <n v="1407520800"/>
        <n v="1401159600"/>
        <n v="1449644340"/>
        <n v="1363458467"/>
        <n v="1402389180"/>
        <n v="1489536000"/>
        <n v="1289975060"/>
        <n v="1432161590"/>
        <n v="1281542340"/>
        <n v="1393542000"/>
        <n v="1416964500"/>
        <n v="1475333917"/>
        <n v="1478926800"/>
        <n v="1429920000"/>
        <n v="1430712060"/>
        <n v="1407167973"/>
        <n v="1336062672"/>
        <n v="1459418400"/>
        <n v="1372741200"/>
        <n v="1355597528"/>
        <n v="1478785027"/>
        <n v="1452574800"/>
        <n v="1420773970"/>
        <n v="1347249300"/>
        <n v="1489345200"/>
        <n v="1418273940"/>
        <n v="1444824021"/>
        <n v="1473750300"/>
        <n v="1353201444"/>
        <n v="1420060088"/>
        <n v="1433083527"/>
        <n v="1299003054"/>
        <n v="1458676860"/>
        <n v="1472864400"/>
        <n v="1429152600"/>
        <n v="1447295460"/>
        <n v="1364236524"/>
        <n v="1489690141"/>
        <n v="1434212714"/>
        <n v="1301792590"/>
        <n v="1458579568"/>
        <n v="1405761278"/>
        <n v="1367773211"/>
        <n v="1341668006"/>
        <n v="1480662000"/>
        <n v="1443214800"/>
        <n v="1346765347"/>
        <n v="1466377200"/>
        <n v="1489376405"/>
        <n v="1449000061"/>
        <n v="1484841471"/>
        <n v="1412285825"/>
        <n v="1383389834"/>
        <n v="1458075600"/>
        <n v="1446418800"/>
        <n v="1434917049"/>
        <n v="1482418752"/>
        <n v="1412121600"/>
        <n v="1447858804"/>
        <n v="1333774740"/>
        <n v="1260383040"/>
        <n v="1459010340"/>
        <n v="1393597999"/>
        <n v="1350074261"/>
        <n v="1440515112"/>
        <n v="1444264372"/>
        <n v="1458835264"/>
        <n v="1446346800"/>
        <n v="1467361251"/>
        <n v="1446814809"/>
        <n v="1363711335"/>
        <n v="1411005600"/>
        <n v="1447523371"/>
        <n v="1487944080"/>
        <n v="1369355437"/>
        <n v="1437156660"/>
        <n v="1429991962"/>
        <n v="1439189940"/>
        <n v="1292665405"/>
        <n v="1471291782"/>
        <n v="1414465860"/>
        <n v="1393259107"/>
        <n v="1413849600"/>
        <n v="1404077484"/>
        <n v="1489352400"/>
        <n v="1463166263"/>
        <n v="1327133580"/>
        <n v="1410324720"/>
        <n v="1454338123"/>
        <n v="1324381790"/>
        <n v="1488464683"/>
        <n v="1444876253"/>
        <n v="1339701851"/>
        <n v="1402855525"/>
        <n v="1359680939"/>
        <n v="1457721287"/>
        <n v="1417804229"/>
        <n v="1369699200"/>
        <n v="1364342151"/>
        <n v="1439245037"/>
        <n v="1411522897"/>
        <n v="1486624607"/>
        <n v="1379708247"/>
        <n v="1395624170"/>
        <n v="1373751325"/>
        <n v="1413312194"/>
        <n v="1447484460"/>
        <n v="1378180800"/>
        <n v="1447600389"/>
        <n v="1444778021"/>
        <n v="1441425540"/>
        <n v="1449506836"/>
        <n v="1461354544"/>
        <n v="1450602000"/>
        <n v="1389012940"/>
        <n v="1342731811"/>
        <n v="1449205200"/>
        <n v="1293857940"/>
        <n v="1481727623"/>
        <n v="1370964806"/>
        <n v="1403796143"/>
        <n v="1444903198"/>
        <n v="1433736000"/>
        <n v="1427331809"/>
        <n v="1454433998"/>
        <n v="1326330000"/>
        <n v="1434197351"/>
        <n v="1426426322"/>
        <n v="1403693499"/>
        <n v="1283312640"/>
        <n v="1444943468"/>
        <n v="1386640856"/>
        <n v="1443675540"/>
        <n v="1433995140"/>
        <n v="1423922991"/>
        <n v="1437004800"/>
        <n v="1467106895"/>
        <n v="1412611905"/>
        <n v="1411150092"/>
        <n v="1299775210"/>
        <n v="1485722053"/>
        <n v="1419220800"/>
        <n v="1351495284"/>
        <n v="1422759240"/>
        <n v="1457024514"/>
        <n v="1369612474"/>
        <n v="1488394800"/>
        <n v="1298245954"/>
        <n v="1453481974"/>
        <n v="1404359940"/>
        <n v="1463098208"/>
        <n v="1349567475"/>
        <n v="1452038100"/>
        <n v="1419984000"/>
        <n v="1477255840"/>
        <n v="1474426800"/>
        <n v="1437621060"/>
        <n v="1477886400"/>
        <n v="1369282044"/>
        <n v="1398791182"/>
        <n v="1428178757"/>
        <n v="1450307284"/>
        <n v="1474694787"/>
        <n v="1402896600"/>
        <n v="1487937508"/>
        <n v="1405523866"/>
        <n v="1445660045"/>
        <n v="1407456000"/>
        <n v="1410601041"/>
        <n v="1444291193"/>
        <n v="1330359423"/>
        <n v="1419780149"/>
        <n v="1467469510"/>
        <n v="1420178188"/>
        <n v="1421208000"/>
        <n v="1422140895"/>
        <n v="1426197512"/>
        <n v="1407506040"/>
        <n v="1423165441"/>
        <n v="1439707236"/>
        <n v="1488830400"/>
        <n v="1415865720"/>
        <n v="1412740868"/>
        <n v="1347382053"/>
        <n v="1437620400"/>
        <n v="1405615846"/>
        <n v="1486830030"/>
        <n v="1282622400"/>
        <n v="1408320490"/>
        <n v="1488750490"/>
        <n v="1433055540"/>
        <n v="1425937761"/>
        <n v="1332704042"/>
        <n v="1469109600"/>
        <n v="1464960682"/>
        <n v="1430505545"/>
        <n v="1408177077"/>
        <n v="1477603140"/>
        <n v="1352488027"/>
        <n v="1442425412"/>
        <n v="1412640373"/>
        <n v="1385009940"/>
        <n v="1403305200"/>
        <n v="1462661451"/>
        <n v="1282498800"/>
        <n v="1397961361"/>
        <n v="1400297400"/>
        <n v="1427040435"/>
        <n v="1459483200"/>
        <n v="1428184740"/>
        <n v="1433504876"/>
        <n v="1442030340"/>
        <n v="1317538740"/>
        <n v="1464390916"/>
        <n v="1362955108"/>
        <n v="1437473005"/>
        <n v="1425528000"/>
        <n v="1414622700"/>
        <n v="1378494000"/>
        <n v="1353551160"/>
        <n v="1476460800"/>
        <n v="1436151600"/>
        <n v="1420088340"/>
        <n v="1335562320"/>
        <n v="1463972400"/>
        <n v="1417321515"/>
        <n v="1404194400"/>
        <n v="1450290010"/>
        <n v="1398834000"/>
        <n v="1398460127"/>
        <n v="1435835824"/>
        <n v="1478923200"/>
        <n v="1460917119"/>
        <n v="1431147600"/>
        <n v="1279360740"/>
        <n v="1330671540"/>
        <n v="1443018086"/>
        <n v="1485642930"/>
        <n v="1279778400"/>
        <n v="1404983269"/>
        <n v="1445054400"/>
        <n v="1446868800"/>
        <n v="1365395580"/>
        <n v="1483138233"/>
        <n v="1464732537"/>
        <n v="1330018426"/>
        <n v="1388017937"/>
        <n v="1353621600"/>
        <n v="1407414107"/>
        <n v="1488171540"/>
        <n v="1411787307"/>
        <n v="1476158340"/>
        <n v="1367384340"/>
        <n v="1440165916"/>
        <n v="1411765492"/>
        <n v="1416385679"/>
        <n v="1416423172"/>
        <n v="1426787123"/>
        <n v="1404360045"/>
        <n v="1470068523"/>
        <n v="1432612740"/>
        <n v="1450249140"/>
        <n v="1383332400"/>
        <n v="1358117313"/>
        <n v="1283562180"/>
        <n v="1442102400"/>
        <n v="1410580800"/>
        <n v="1379279400"/>
        <n v="1470887940"/>
        <n v="1431716400"/>
        <n v="1425495563"/>
        <n v="1451063221"/>
        <n v="1431007264"/>
        <n v="1472338409"/>
        <n v="1487347500"/>
        <n v="1471503540"/>
        <n v="1461096304"/>
        <n v="1403661600"/>
        <n v="1304225940"/>
        <n v="1476381627"/>
        <n v="1330115638"/>
        <n v="1417579200"/>
        <n v="1491181200"/>
        <n v="1409266414"/>
        <n v="1405511376"/>
        <n v="1424692503"/>
        <n v="1466463600"/>
        <n v="1422913152"/>
        <n v="1361129129"/>
        <n v="1406900607"/>
        <n v="1326690000"/>
        <n v="1452174420"/>
        <n v="1461440421"/>
        <n v="1398268773"/>
        <n v="1413269940"/>
        <n v="1331392049"/>
        <n v="1307838049"/>
        <n v="1467242995"/>
        <n v="1389474145"/>
        <n v="1443826800"/>
        <n v="1402974000"/>
        <n v="1407758629"/>
        <n v="1417049663"/>
        <n v="1432248478"/>
        <n v="1476109970"/>
        <n v="1447426800"/>
        <n v="1356004725"/>
        <n v="1485759540"/>
        <n v="1428091353"/>
        <n v="1430334126"/>
        <n v="1399421189"/>
        <n v="1480784606"/>
        <n v="1403301540"/>
        <n v="1489374000"/>
        <n v="1275364740"/>
        <n v="1445363722"/>
        <n v="1361696955"/>
        <n v="1453323048"/>
        <n v="1405033300"/>
        <n v="1323742396"/>
        <n v="1481731140"/>
        <n v="1451530800"/>
        <n v="1431885600"/>
        <n v="1467680867"/>
        <n v="1272828120"/>
        <n v="1409099481"/>
        <n v="1447862947"/>
        <n v="1365973432"/>
        <n v="1410616600"/>
        <n v="1461931860"/>
        <n v="1472920909"/>
        <n v="1459493940"/>
        <n v="1486616400"/>
        <n v="1336086026"/>
        <n v="1485547530"/>
        <n v="1450220974"/>
        <n v="1451620800"/>
        <n v="1323151140"/>
        <n v="1431122400"/>
        <n v="1489775641"/>
        <n v="1411444740"/>
        <n v="1405688952"/>
        <n v="1303675296"/>
        <n v="1481099176"/>
        <n v="1422734313"/>
        <n v="1443242021"/>
        <n v="1438441308"/>
        <n v="1451419200"/>
        <n v="1418580591"/>
        <n v="1433298676"/>
        <n v="1433779200"/>
        <n v="1483417020"/>
        <n v="1300275482"/>
        <n v="1432101855"/>
        <n v="1406854800"/>
        <n v="1428128525"/>
        <n v="1402710250"/>
        <n v="1448175540"/>
        <n v="1485907200"/>
        <n v="1315242360"/>
        <n v="1471242025"/>
        <n v="1480174071"/>
        <n v="1315413339"/>
        <n v="1367867536"/>
        <n v="1469721518"/>
        <n v="1420060920"/>
        <n v="1368792499"/>
        <n v="1309809140"/>
        <n v="1450051200"/>
        <n v="1362160868"/>
        <n v="1456416513"/>
        <n v="1407427009"/>
        <n v="1386910740"/>
        <n v="1409187600"/>
        <n v="1444348800"/>
        <n v="1404858840"/>
        <n v="1325310336"/>
        <n v="1322454939"/>
        <n v="1474649070"/>
        <n v="1443808800"/>
        <n v="1433775600"/>
        <n v="1395876250"/>
        <n v="1401024758"/>
        <n v="1361029958"/>
        <n v="1392574692"/>
        <n v="1315602163"/>
        <n v="1434452400"/>
        <n v="1427775414"/>
        <n v="1425830905"/>
        <n v="1461369600"/>
        <n v="1356976800"/>
        <n v="1453064400"/>
        <n v="1385932867"/>
        <n v="1437627540"/>
        <n v="1426870560"/>
        <n v="1300930838"/>
        <n v="1373174903"/>
        <n v="1426158463"/>
        <n v="1388617736"/>
        <n v="1488484300"/>
        <n v="1365489000"/>
        <n v="1299138561"/>
        <n v="1372536787"/>
        <n v="1340914571"/>
        <n v="1481184000"/>
        <n v="1417057200"/>
        <n v="1433198520"/>
        <n v="1429976994"/>
        <n v="1342648398"/>
        <n v="1482372000"/>
        <n v="1406745482"/>
        <n v="1355840400"/>
        <n v="1313957157"/>
        <n v="1431372751"/>
        <n v="1333310458"/>
        <n v="1434142800"/>
        <n v="1346464800"/>
        <n v="1467432000"/>
        <n v="1408464000"/>
        <n v="1316208031"/>
        <n v="1465169610"/>
        <n v="1430459197"/>
        <n v="1443711623"/>
        <n v="1487093020"/>
        <n v="1469122200"/>
        <n v="1384322340"/>
        <n v="1317438000"/>
        <n v="1376049615"/>
        <n v="1375033836"/>
        <n v="1414025347"/>
        <n v="1403323140"/>
        <n v="1458152193"/>
        <n v="1303688087"/>
        <n v="1488622352"/>
        <n v="1293073733"/>
        <n v="1415392207"/>
        <n v="1384363459"/>
        <n v="1419136200"/>
        <n v="1462545358"/>
        <n v="1356552252"/>
        <n v="1348256294"/>
        <n v="1403370772"/>
        <n v="1401465600"/>
        <n v="1489903200"/>
        <n v="1359434672"/>
        <n v="1407736740"/>
        <n v="1355437052"/>
        <n v="1426523752"/>
        <n v="1481749278"/>
        <n v="1487613600"/>
        <n v="1431022342"/>
        <n v="1384557303"/>
        <n v="1407972712"/>
        <n v="1370547157"/>
        <n v="1342382587"/>
        <n v="1478402804"/>
        <n v="1309447163"/>
        <n v="1420751861"/>
        <n v="1452744011"/>
        <n v="1411505176"/>
        <n v="1363204800"/>
        <n v="1439625059"/>
        <n v="1358702480"/>
        <n v="1373738400"/>
        <n v="1402334811"/>
        <n v="1372297751"/>
        <n v="1372651140"/>
        <n v="1421952370"/>
        <n v="1429595940"/>
        <n v="1450328340"/>
        <n v="1326633269"/>
        <n v="1336751220"/>
        <n v="1414608843"/>
        <n v="1328029200"/>
        <n v="1323747596"/>
        <n v="1312642800"/>
        <n v="1439583533"/>
        <n v="1418803140"/>
        <n v="1436587140"/>
        <n v="1481432340"/>
        <n v="1421319240"/>
        <n v="1459414016"/>
        <n v="1471244400"/>
        <n v="1409813940"/>
        <n v="1370196192"/>
        <n v="1383526800"/>
        <n v="1484444119"/>
        <n v="1473680149"/>
        <n v="1432455532"/>
        <n v="1481809189"/>
        <n v="1476720840"/>
        <n v="1287200340"/>
        <n v="1460786340"/>
        <n v="1424380783"/>
        <n v="1443636000"/>
        <n v="1371785496"/>
        <n v="1460988000"/>
        <n v="1464310475"/>
        <n v="1485886100"/>
        <n v="1409194810"/>
        <n v="1249932360"/>
        <n v="1459474059"/>
        <n v="1403507050"/>
        <n v="1333560803"/>
        <n v="1466346646"/>
        <n v="1444276740"/>
        <n v="1397924379"/>
        <n v="1460936694"/>
        <n v="1425821477"/>
        <n v="1440100839"/>
        <n v="1393966800"/>
        <n v="1444169825"/>
        <n v="1470369540"/>
        <n v="1429505400"/>
        <n v="1430331268"/>
        <n v="1423871882"/>
        <n v="1362872537"/>
        <n v="1451226045"/>
        <n v="1431608122"/>
        <n v="1398366667"/>
        <n v="1469656800"/>
        <n v="1299902400"/>
        <n v="1488053905"/>
        <n v="1405699451"/>
        <n v="1469670580"/>
        <n v="1475697054"/>
        <n v="1430579509"/>
        <n v="1327212000"/>
        <n v="1435611438"/>
        <n v="1471939818"/>
        <n v="1332636975"/>
        <n v="1333609140"/>
        <n v="1348516012"/>
        <n v="1392929333"/>
        <n v="1372985760"/>
        <n v="1423119540"/>
        <n v="1487592090"/>
        <n v="1445817540"/>
        <n v="1461560340"/>
        <n v="1324789200"/>
        <n v="1415921848"/>
        <n v="1468593246"/>
        <n v="1475398800"/>
        <n v="1420938172"/>
        <n v="1392408000"/>
        <n v="1406130880"/>
        <n v="1475209620"/>
        <n v="1316979167"/>
        <n v="1397941475"/>
        <n v="1427864340"/>
        <n v="1383676790"/>
        <n v="1347854700"/>
        <n v="1441153705"/>
        <n v="1318006732"/>
        <n v="1385932652"/>
        <n v="1438552800"/>
        <n v="1338177540"/>
        <n v="1405259940"/>
        <n v="1253937540"/>
        <n v="1312182000"/>
        <n v="1324014521"/>
        <n v="1461276000"/>
        <n v="1442805076"/>
        <n v="1429183656"/>
        <n v="1423555140"/>
        <n v="1471834800"/>
        <n v="1472270340"/>
        <n v="1331174635"/>
        <n v="1473047940"/>
        <n v="1482515937"/>
        <n v="1437934759"/>
        <n v="1367366460"/>
        <n v="1448074800"/>
        <n v="1461769107"/>
        <n v="1298699828"/>
        <n v="1364597692"/>
        <n v="1427469892"/>
        <n v="1405802330"/>
        <n v="1418904533"/>
        <n v="1488482355"/>
        <n v="1463333701"/>
        <n v="1336747995"/>
        <n v="1364917965"/>
        <n v="1335574674"/>
        <n v="1425108736"/>
        <n v="1402632000"/>
        <n v="1403983314"/>
        <n v="1466697625"/>
        <n v="1468029540"/>
        <n v="1439337600"/>
        <n v="1466179200"/>
        <n v="1348337956"/>
        <n v="1414817940"/>
        <n v="1437202740"/>
        <n v="1485631740"/>
        <n v="1434822914"/>
        <n v="1455710679"/>
        <n v="1406876340"/>
        <n v="1447463050"/>
        <n v="1374523752"/>
        <n v="1425872692"/>
        <n v="1412167393"/>
        <n v="1409587140"/>
        <n v="1423674000"/>
        <n v="1467313039"/>
        <n v="1428292800"/>
        <n v="1453569392"/>
        <n v="1472443269"/>
        <n v="1311902236"/>
        <n v="1466827140"/>
        <n v="1400965200"/>
        <n v="1265097540"/>
        <n v="1410099822"/>
        <n v="1470187800"/>
        <n v="1327433173"/>
        <n v="1488258000"/>
        <n v="1338591144"/>
        <n v="1466713620"/>
        <n v="1476615600"/>
        <n v="1332719730"/>
        <n v="1470962274"/>
        <n v="1320640778"/>
        <n v="1428732000"/>
        <n v="1273522560"/>
        <n v="1379515740"/>
        <n v="1434342894"/>
        <n v="1439317900"/>
        <n v="1456946487"/>
        <n v="1461988740"/>
        <n v="1480399200"/>
        <n v="1489320642"/>
        <n v="1465498800"/>
        <n v="1438037940"/>
        <n v="1453244340"/>
        <n v="1311393540"/>
        <n v="1489157716"/>
        <n v="1427342400"/>
        <n v="1297977427"/>
        <n v="1438228740"/>
        <n v="1433305800"/>
        <n v="1448903318"/>
        <n v="1427011200"/>
        <n v="1447521404"/>
        <n v="1358198400"/>
        <n v="1355609510"/>
        <n v="1396463800"/>
        <n v="1448517816"/>
        <n v="1416331406"/>
        <n v="1456062489"/>
        <n v="1451861940"/>
        <n v="1433059187"/>
        <n v="1479175680"/>
        <n v="1403539260"/>
        <n v="1483208454"/>
        <n v="1423878182"/>
        <n v="1309694266"/>
        <n v="1419021607"/>
        <n v="1429564165"/>
        <n v="1467414000"/>
        <n v="1438259422"/>
        <n v="1447001501"/>
        <n v="1447434268"/>
        <n v="1404403381"/>
        <n v="1482988125"/>
        <n v="1414862280"/>
        <n v="1378785540"/>
        <n v="1427309629"/>
        <n v="1412432220"/>
        <n v="1272480540"/>
        <n v="1344636000"/>
        <n v="1408679055"/>
        <n v="1276574400"/>
        <n v="1464040800"/>
        <n v="1408638480"/>
        <n v="1485989940"/>
        <n v="1400533200"/>
        <n v="1434505214"/>
        <n v="1312960080"/>
        <n v="1405095300"/>
        <n v="1485936000"/>
        <n v="1460918282"/>
        <n v="1459483140"/>
        <n v="1492356166"/>
        <n v="1434285409"/>
        <n v="1339235377"/>
        <n v="1291870740"/>
        <n v="1470430800"/>
        <n v="1450380009"/>
        <n v="1477976340"/>
        <n v="1348028861"/>
        <n v="1444149886"/>
        <n v="1341683211"/>
        <n v="1479794340"/>
        <n v="1478264784"/>
        <n v="1491019200"/>
        <n v="1451089134"/>
        <n v="1397354400"/>
        <n v="1485796613"/>
        <n v="1484441980"/>
        <n v="1345079785"/>
        <n v="1455602340"/>
        <n v="1406557877"/>
        <n v="1433289600"/>
        <n v="1443014756"/>
        <n v="1382742010"/>
        <n v="1407085200"/>
        <n v="1471921637"/>
        <n v="1355439503"/>
        <n v="1449766261"/>
        <n v="1455208143"/>
        <n v="1411695300"/>
        <n v="1432654347"/>
        <n v="1404892539"/>
        <n v="1416268800"/>
        <n v="1404698400"/>
        <n v="1416542400"/>
        <n v="1447286300"/>
        <n v="1438358400"/>
        <n v="1420524000"/>
        <n v="1415653663"/>
        <n v="1357545600"/>
        <n v="1406113200"/>
        <n v="1406226191"/>
        <n v="1375657582"/>
        <n v="1448466551"/>
        <n v="1399293386"/>
        <n v="1407524751"/>
        <n v="1381108918"/>
        <n v="1345148566"/>
        <n v="1341750569"/>
        <n v="1415230084"/>
        <n v="1407360720"/>
        <n v="1333391901"/>
        <n v="1420734696"/>
        <n v="1407106800"/>
        <n v="1403846055"/>
        <n v="1477731463"/>
        <n v="1413792034"/>
        <n v="1335542446"/>
        <n v="1286756176"/>
        <n v="1352055886"/>
        <n v="1279555200"/>
        <n v="1461336720"/>
        <n v="1427907626"/>
        <n v="1420033187"/>
        <n v="1423668220"/>
        <n v="1449354502"/>
        <n v="1414059479"/>
        <n v="1410210685"/>
        <n v="1476371552"/>
        <n v="1401767940"/>
        <n v="1426883220"/>
        <n v="1397113140"/>
        <n v="1416566835"/>
        <n v="1388936289"/>
        <n v="1413417600"/>
        <n v="1467752334"/>
        <n v="1382658169"/>
        <n v="1461722400"/>
        <n v="1296633540"/>
        <n v="1426473264"/>
        <n v="1367859071"/>
        <n v="1429813800"/>
        <n v="1434837861"/>
        <n v="1438405140"/>
        <n v="1423587130"/>
        <n v="1368117239"/>
        <n v="1482457678"/>
        <n v="1417388340"/>
        <n v="1416512901"/>
        <n v="1307851200"/>
        <n v="1433314740"/>
        <n v="1395532800"/>
        <n v="1362337878"/>
        <n v="1486053409"/>
        <n v="1323666376"/>
        <n v="1429291982"/>
        <n v="1480011987"/>
        <n v="1404258631"/>
        <n v="1417374262"/>
        <n v="1427414400"/>
        <n v="1407905940"/>
        <n v="1385534514"/>
        <n v="1409374093"/>
        <n v="1469962800"/>
        <n v="1361739872"/>
        <n v="1402515198"/>
        <n v="1474844400"/>
        <n v="1415191920"/>
        <n v="1385297393"/>
        <n v="1471539138"/>
        <n v="1276110000"/>
        <n v="1418014740"/>
        <n v="1439611140"/>
        <n v="1335799808"/>
        <n v="1440274735"/>
        <n v="1312578338"/>
        <n v="1419224340"/>
        <n v="1472936229"/>
        <n v="1417033610"/>
        <n v="1334424960"/>
        <n v="1461108450"/>
        <n v="1416589200"/>
        <n v="1449162000"/>
        <n v="1440556553"/>
        <n v="1462402800"/>
        <n v="1462519041"/>
        <n v="1471487925"/>
        <n v="1337194800"/>
        <n v="1469770500"/>
        <n v="1413838751"/>
        <n v="1408818683"/>
        <n v="1428390000"/>
        <n v="1439644920"/>
        <n v="1436117922"/>
        <n v="1365609271"/>
        <n v="1436902359"/>
        <n v="1335153600"/>
        <n v="1348849134"/>
        <n v="1394521140"/>
        <n v="1430774974"/>
        <n v="1425326400"/>
        <n v="1402594090"/>
        <n v="1445468400"/>
        <n v="1473879600"/>
        <n v="1440068400"/>
        <n v="1414879303"/>
        <n v="1460581365"/>
        <n v="1367823655"/>
        <n v="1436115617"/>
        <n v="1487985734"/>
        <n v="1438531200"/>
        <n v="1434949200"/>
        <n v="1437429600"/>
        <n v="1399324717"/>
        <n v="1330916400"/>
        <n v="1458100740"/>
        <n v="1488333600"/>
        <n v="1469356366"/>
        <n v="1433376000"/>
        <n v="1298343600"/>
        <n v="1316124003"/>
        <n v="1402901940"/>
        <n v="1418769129"/>
        <n v="1291131815"/>
        <n v="1275368340"/>
        <n v="1390161630"/>
        <n v="1404671466"/>
        <n v="1481066554"/>
        <n v="1409506291"/>
        <n v="1436114603"/>
        <n v="1417402800"/>
        <n v="1491282901"/>
        <n v="1338601346"/>
        <n v="1462453307"/>
        <n v="1374802235"/>
        <n v="1459700741"/>
        <n v="1426044383"/>
        <n v="1382068740"/>
        <n v="1430329862"/>
        <n v="1438374748"/>
        <n v="1415208840"/>
        <n v="1408204857"/>
        <n v="1470075210"/>
        <n v="1401778740"/>
        <n v="1316851854"/>
        <n v="1422636814"/>
        <n v="1411264800"/>
        <n v="1408604515"/>
        <n v="1464807420"/>
        <n v="1419181890"/>
        <n v="1477210801"/>
        <n v="1366693272"/>
        <n v="1405746000"/>
        <n v="1403026882"/>
        <n v="1400875307"/>
        <n v="1431204449"/>
        <n v="1323838740"/>
        <n v="1364447073"/>
        <n v="1412086187"/>
        <n v="1470801600"/>
        <n v="1485991860"/>
        <n v="1337144340"/>
        <n v="1421009610"/>
        <n v="1470034740"/>
        <n v="1463520479"/>
        <n v="1318189261"/>
        <n v="1445818397"/>
        <n v="1481957940"/>
        <n v="1434241255"/>
        <n v="1404471600"/>
        <n v="1472834180"/>
        <n v="1268723160"/>
        <n v="1302260155"/>
        <n v="1367588645"/>
        <n v="1435808400"/>
        <n v="1316716129"/>
        <n v="1403301660"/>
        <n v="1388473200"/>
        <n v="1484430481"/>
        <n v="1380949200"/>
        <n v="1471185057"/>
        <n v="1424997000"/>
        <n v="1462766400"/>
        <n v="1438624800"/>
        <n v="1408942740"/>
        <n v="1476931696"/>
        <n v="1400569140"/>
        <n v="1489497886"/>
        <n v="1362167988"/>
        <n v="1400862355"/>
        <n v="1464801169"/>
        <n v="1429772340"/>
        <n v="1417465515"/>
        <n v="1402642740"/>
        <n v="1268690100"/>
        <n v="1438451580"/>
        <n v="1332362880"/>
        <n v="1338523140"/>
        <n v="1465178400"/>
        <n v="1393445620"/>
        <n v="1424715779"/>
        <n v="1380192418"/>
        <n v="1331352129"/>
        <n v="1412135940"/>
        <n v="1473625166"/>
        <n v="1446053616"/>
        <n v="1471406340"/>
        <n v="1406045368"/>
        <n v="1370011370"/>
        <n v="1413925887"/>
        <n v="1433131140"/>
        <n v="1477342800"/>
        <n v="1435111200"/>
        <n v="1434384880"/>
        <n v="1451881207"/>
        <n v="1448838000"/>
        <n v="1340944043"/>
        <n v="1460141521"/>
        <n v="1429286400"/>
        <n v="1403452131"/>
        <n v="1305625164"/>
        <n v="1444539600"/>
        <n v="1427806320"/>
        <n v="1349477050"/>
        <n v="1481737761"/>
        <n v="1461301574"/>
        <n v="1312470475"/>
        <n v="1486317653"/>
        <n v="1434925500"/>
        <n v="1374888436"/>
        <n v="1295928000"/>
        <n v="1472490000"/>
        <n v="1405915140"/>
        <n v="1427936400"/>
        <n v="1470092340"/>
        <n v="1410379774"/>
        <n v="1306296000"/>
        <n v="1402459200"/>
        <n v="1418581088"/>
        <n v="1460754000"/>
        <n v="1359052710"/>
        <n v="1335540694"/>
        <n v="1311298745"/>
        <n v="1410904413"/>
        <n v="1444860063"/>
        <n v="1406952781"/>
        <n v="1432694700"/>
        <n v="1460127635"/>
        <n v="1458938200"/>
        <n v="1284177540"/>
        <n v="1436772944"/>
        <n v="1334980740"/>
        <n v="1425955189"/>
        <n v="1435881006"/>
        <n v="1491416077"/>
        <n v="1458518325"/>
        <n v="1389814380"/>
        <n v="1332011835"/>
        <n v="1471435554"/>
        <n v="1404348143"/>
        <n v="1419384585"/>
        <n v="1388808545"/>
        <n v="1427076840"/>
        <n v="1407562632"/>
        <n v="1354923000"/>
        <n v="1428483201"/>
        <n v="1313276400"/>
        <n v="1462017600"/>
        <n v="1440100976"/>
        <n v="1407224601"/>
        <n v="1419538560"/>
        <n v="1298167001"/>
        <n v="1461913140"/>
        <n v="1475664834"/>
        <n v="1341964080"/>
        <n v="1330760367"/>
        <n v="1379093292"/>
        <n v="1461823140"/>
        <n v="1438772400"/>
        <n v="1415004770"/>
        <n v="1453765920"/>
        <n v="1309009323"/>
        <n v="1466567700"/>
        <n v="1465750800"/>
        <n v="1449178200"/>
        <n v="1460260800"/>
        <n v="1342672096"/>
        <n v="1437076070"/>
        <n v="1451282400"/>
        <n v="1420489560"/>
        <n v="1348372740"/>
        <n v="1418056315"/>
        <n v="1437067476"/>
        <n v="1401857940"/>
        <n v="1347508740"/>
        <n v="1433735400"/>
        <n v="1318180033"/>
        <n v="1475269200"/>
        <n v="1396648800"/>
        <n v="1440381600"/>
        <n v="1407524004"/>
        <n v="1468191540"/>
        <n v="1434624067"/>
        <n v="1410901200"/>
        <n v="1464199591"/>
        <n v="1424516400"/>
        <n v="1465196400"/>
        <n v="1460970805"/>
        <n v="1399186740"/>
        <n v="1397862000"/>
        <n v="1387072685"/>
        <n v="1335672000"/>
        <n v="1448586000"/>
        <n v="1435359600"/>
        <n v="1434045687"/>
        <n v="1434857482"/>
        <n v="1312095540"/>
        <n v="1489680061"/>
        <n v="1482943740"/>
        <n v="1309825866"/>
        <n v="1409500078"/>
        <n v="1321459908"/>
        <n v="1440734400"/>
        <n v="1446052627"/>
        <n v="1488741981"/>
        <n v="1416545700"/>
        <n v="1433206020"/>
        <n v="1484366340"/>
        <n v="1461857045"/>
        <n v="1417377481"/>
        <n v="1343238578"/>
        <n v="1433735474"/>
        <n v="1423693903"/>
        <n v="1467280800"/>
        <n v="1455048000"/>
        <n v="1310857200"/>
        <n v="1471977290"/>
        <n v="1435752898"/>
        <n v="1476037510"/>
        <n v="1417305178"/>
        <n v="1251777600"/>
        <n v="1491855300"/>
        <n v="1476425082"/>
        <n v="1445722140"/>
        <n v="1426801664"/>
        <n v="1402696800"/>
        <n v="1480579140"/>
        <n v="1326436488"/>
        <n v="1471622450"/>
        <n v="1449255686"/>
        <n v="1423838916"/>
        <n v="1437261419"/>
        <n v="1415440846"/>
        <n v="1426229940"/>
        <n v="1433097171"/>
        <n v="1435851577"/>
        <n v="1354269600"/>
        <n v="1487635653"/>
        <n v="1426775940"/>
        <n v="1331870340"/>
        <n v="1420070615"/>
        <n v="1446091260"/>
        <n v="1430154720"/>
        <n v="1438875107"/>
        <n v="1454047140"/>
        <n v="1411771384"/>
        <n v="1398988662"/>
        <n v="1408815440"/>
        <n v="1443408550"/>
        <n v="1394071339"/>
        <n v="1426298708"/>
        <n v="1426132800"/>
        <n v="1456811940"/>
        <n v="1453352719"/>
        <n v="1408999508"/>
        <n v="1443675600"/>
        <n v="1440003820"/>
        <n v="1426864032"/>
        <n v="1336528804"/>
        <n v="1429594832"/>
        <n v="1440339295"/>
        <n v="1487286000"/>
        <n v="1304920740"/>
        <n v="1403660279"/>
        <n v="1470132180"/>
        <n v="1480613650"/>
        <n v="1387533892"/>
        <n v="1375408194"/>
        <n v="1459378085"/>
        <n v="1425682174"/>
        <n v="1389146880"/>
        <n v="1460373187"/>
        <n v="1484531362"/>
        <n v="1410546413"/>
        <n v="1322751735"/>
        <n v="1399867140"/>
        <n v="1400423973"/>
        <n v="1411858862"/>
        <n v="1406358000"/>
        <n v="1406350740"/>
        <n v="1436817960"/>
        <n v="1324664249"/>
        <n v="1417033777"/>
        <n v="1393156857"/>
        <n v="1402480221"/>
        <n v="1433395560"/>
        <n v="1450331940"/>
        <n v="1438968146"/>
        <n v="1404913180"/>
        <n v="1458480560"/>
        <n v="1403366409"/>
        <n v="1417813618"/>
        <n v="1288657560"/>
        <n v="1459978200"/>
        <n v="1363806333"/>
        <n v="1403546400"/>
        <n v="1444528800"/>
        <n v="1326835985"/>
        <n v="1439515497"/>
        <n v="1400108640"/>
        <n v="1300636482"/>
        <n v="1461963600"/>
        <n v="1473247240"/>
        <n v="1435291200"/>
        <n v="1459822682"/>
        <n v="1416780000"/>
        <n v="1411790400"/>
        <n v="1466014499"/>
        <n v="1459992856"/>
        <n v="1458874388"/>
        <n v="1456976586"/>
        <n v="1419017880"/>
        <n v="1306630800"/>
        <n v="1446731817"/>
        <n v="1381314437"/>
        <n v="1372827540"/>
        <n v="1404253800"/>
        <n v="1446238800"/>
        <n v="1423720740"/>
        <n v="1433343869"/>
        <n v="1440090300"/>
        <n v="1464729276"/>
        <n v="1399223500"/>
        <n v="1412974800"/>
        <n v="1368235344"/>
        <n v="1460318400"/>
        <n v="1354699421"/>
        <n v="1445065210"/>
        <n v="1327851291"/>
        <n v="1349517540"/>
        <n v="1430439411"/>
        <n v="1450072740"/>
        <n v="1429207833"/>
        <n v="1377284669"/>
        <n v="1416125148"/>
        <n v="1488063839"/>
        <n v="1403326740"/>
        <n v="1304561633"/>
        <n v="1401595140"/>
        <n v="1381917540"/>
        <n v="1402845364"/>
        <n v="1490416380"/>
        <n v="1436380200"/>
        <n v="1425675892"/>
        <n v="1469359728"/>
        <n v="1402290000"/>
        <n v="1421606018"/>
        <n v="1432299600"/>
        <n v="1449756896"/>
        <n v="1402341615"/>
        <n v="1464863118"/>
        <n v="1419259679"/>
        <n v="1437364740"/>
        <n v="1436696712"/>
        <n v="1433880605"/>
        <n v="1404522000"/>
        <n v="1367940794"/>
        <n v="1445431533"/>
        <n v="1465527600"/>
        <n v="1462224398"/>
        <n v="1278799200"/>
        <n v="1459702800"/>
        <n v="1275529260"/>
        <n v="1469994300"/>
        <n v="1381723140"/>
        <n v="1410037200"/>
        <n v="1467132185"/>
        <n v="1402286340"/>
        <n v="1430600400"/>
        <n v="1302926340"/>
        <n v="1426698000"/>
        <n v="1449973592"/>
        <n v="1343943420"/>
        <n v="1472122316"/>
        <n v="1399953600"/>
        <n v="1319904721"/>
        <n v="1433017303"/>
        <n v="1273911000"/>
        <n v="1405521075"/>
        <n v="1422482400"/>
        <n v="1465081053"/>
        <n v="1471428340"/>
        <n v="1336238743"/>
        <n v="1447445820"/>
        <n v="1456984740"/>
        <n v="1459348740"/>
        <n v="1472074928"/>
        <n v="1438799760"/>
        <n v="1446759880"/>
        <n v="1425741525"/>
        <n v="1435185252"/>
        <n v="1286568268"/>
        <n v="1452384000"/>
        <n v="1429767607"/>
        <n v="1438189200"/>
        <n v="1369010460"/>
        <n v="1423630740"/>
        <n v="1385123713"/>
        <n v="1414994340"/>
        <n v="1365728487"/>
        <n v="1418998744"/>
        <n v="1462100406"/>
        <n v="1491781648"/>
        <n v="1466557557"/>
        <n v="1439662344"/>
        <n v="1413723684"/>
        <n v="1423942780"/>
        <n v="1434675616"/>
        <n v="1413383216"/>
        <n v="1460341800"/>
        <n v="1383861483"/>
        <n v="1362117540"/>
        <n v="1468270261"/>
        <n v="1425275940"/>
        <n v="1465192867"/>
        <n v="1441393210"/>
        <n v="1415583695"/>
        <n v="1478901600"/>
        <n v="1295647200"/>
        <n v="1480559011"/>
        <n v="1317576973"/>
        <n v="1368066453"/>
        <n v="1448733628"/>
        <n v="1410145200"/>
        <n v="1425758257"/>
        <n v="1428606055"/>
        <n v="1437188400"/>
        <n v="1406593780"/>
        <n v="1468249760"/>
        <n v="1487462340"/>
        <n v="1460140282"/>
        <n v="1413694800"/>
        <n v="1473400800"/>
        <n v="1346198400"/>
        <n v="1480809600"/>
        <n v="1280635200"/>
        <n v="1489234891"/>
        <n v="1337657400"/>
        <n v="1446665191"/>
        <n v="1402755834"/>
        <n v="1464971400"/>
        <n v="1407967200"/>
        <n v="1489700230"/>
        <n v="1479382594"/>
        <n v="1342825365"/>
        <n v="1490572740"/>
        <n v="1462741200"/>
        <n v="1352937600"/>
        <n v="1468873420"/>
        <n v="1430407200"/>
        <n v="1424548719"/>
        <n v="1433723033"/>
        <n v="1463184000"/>
        <n v="1412136000"/>
        <n v="1412534943"/>
        <n v="1457133568"/>
        <n v="1450181400"/>
        <n v="1359176974"/>
        <n v="1405400400"/>
        <n v="1337396400"/>
        <n v="1323136949"/>
        <n v="1353905940"/>
        <n v="1425223276"/>
        <n v="1425185940"/>
        <n v="1348202807"/>
        <n v="1383425367"/>
        <n v="1342360804"/>
        <n v="1366138800"/>
        <n v="1453856400"/>
        <n v="1454502789"/>
        <n v="1386828507"/>
        <n v="1418784689"/>
        <n v="1329240668"/>
        <n v="1482711309"/>
        <n v="1485271968"/>
        <n v="1431876677"/>
        <n v="1485147540"/>
        <n v="1404909296"/>
        <n v="1403823722"/>
        <n v="1420009200"/>
        <n v="1407080884"/>
        <n v="1410431054"/>
        <n v="1480658966"/>
        <n v="1388206740"/>
        <n v="1329104114"/>
        <n v="1426539600"/>
        <n v="1488308082"/>
        <n v="1404273600"/>
        <n v="1338186657"/>
        <n v="1309547120"/>
        <n v="1442634617"/>
        <n v="1335564000"/>
        <n v="1443641340"/>
        <n v="1464817320"/>
        <n v="1462879020"/>
        <n v="1408289724"/>
        <n v="1408039860"/>
        <n v="1404190740"/>
        <n v="1471557139"/>
        <n v="1399694340"/>
        <n v="1403906664"/>
        <n v="1298680630"/>
        <n v="1454709600"/>
        <n v="1443127082"/>
        <n v="1454572233"/>
        <n v="1376838000"/>
        <n v="1458362023"/>
        <n v="1483822800"/>
        <n v="1406760101"/>
        <n v="1448229600"/>
        <n v="1462878648"/>
        <n v="1425211200"/>
        <n v="1407065979"/>
        <n v="1436511600"/>
        <n v="1415815393"/>
        <n v="1412393400"/>
        <n v="1439357559"/>
        <n v="1271573940"/>
        <n v="1338219793"/>
        <n v="1334767476"/>
        <n v="1445659140"/>
        <n v="1351400400"/>
        <n v="1333648820"/>
        <n v="1404641289"/>
        <n v="1458235549"/>
        <n v="1436562000"/>
        <n v="1457139600"/>
        <n v="1443384840"/>
        <n v="1363024946"/>
        <n v="1420346638"/>
        <n v="1313370000"/>
        <n v="1445196989"/>
        <n v="1487769952"/>
        <n v="1465940580"/>
        <n v="1434047084"/>
        <n v="1391427692"/>
        <n v="1362974400"/>
        <n v="1435733940"/>
        <n v="1480899600"/>
        <n v="1442722891"/>
        <n v="1413377522"/>
        <n v="1427860740"/>
        <n v="1373572903"/>
        <n v="1262325600"/>
        <n v="1415481203"/>
        <n v="1417620506"/>
        <n v="1404444286"/>
        <n v="1336245328"/>
        <n v="1422015083"/>
        <n v="1461860432"/>
        <n v="1421452682"/>
        <n v="1427553484"/>
        <n v="1395158130"/>
        <n v="1373243181"/>
        <n v="1366664400"/>
        <n v="1431831600"/>
        <n v="1357408721"/>
        <n v="1440630000"/>
        <n v="1404623330"/>
        <n v="1428945472"/>
        <n v="1423750542"/>
        <n v="1400467759"/>
        <n v="1318463879"/>
        <n v="1433134800"/>
        <n v="1439136000"/>
        <n v="1454425128"/>
        <n v="1331441940"/>
        <n v="1437447600"/>
        <n v="1425142800"/>
        <n v="1475342382"/>
        <n v="1489172435"/>
        <n v="1342243143"/>
        <n v="1483707905"/>
        <n v="1469811043"/>
        <n v="1473393600"/>
        <n v="1433076298"/>
        <n v="1464987600"/>
        <n v="1435947758"/>
        <n v="1415253540"/>
        <n v="1341633540"/>
        <n v="1400561940"/>
        <n v="1469401200"/>
        <n v="1434808775"/>
        <n v="1321739650"/>
        <n v="1452827374"/>
        <n v="1465062166"/>
        <n v="1477065860"/>
        <n v="1403150400"/>
        <n v="1425478950"/>
        <n v="1390983227"/>
        <n v="1405715472"/>
        <n v="1406761200"/>
        <n v="1438226724"/>
        <n v="1483203540"/>
        <n v="1441995769"/>
        <n v="1392675017"/>
        <n v="1406887310"/>
        <n v="1469016131"/>
        <n v="1433343850"/>
        <n v="1303801140"/>
        <n v="1345086445"/>
        <n v="1441547220"/>
        <n v="1472952982"/>
        <n v="1476939300"/>
        <n v="1470056614"/>
        <n v="1306994340"/>
        <n v="1438764207"/>
        <n v="1401253140"/>
        <n v="1407701966"/>
        <n v="1486313040"/>
        <n v="1437235200"/>
        <n v="1428552000"/>
        <n v="1442167912"/>
        <n v="1463394365"/>
        <n v="1326927600"/>
        <n v="1456957635"/>
        <n v="1436625000"/>
        <n v="1327723459"/>
        <n v="1412516354"/>
        <n v="1412648537"/>
        <n v="1410755286"/>
        <n v="1384580373"/>
        <n v="1352573869"/>
        <n v="1444516084"/>
        <n v="1405249113"/>
        <n v="1418244552"/>
        <n v="1435230324"/>
        <n v="1408383153"/>
        <n v="1445604236"/>
        <n v="1463803140"/>
        <n v="1434234010"/>
        <n v="1362814119"/>
        <n v="1422674700"/>
        <n v="1336188019"/>
        <n v="1483120216"/>
        <n v="1430517761"/>
        <n v="1466707620"/>
        <n v="1414927775"/>
        <n v="1363952225"/>
        <n v="1408278144"/>
        <n v="1398042000"/>
        <n v="1338824730"/>
        <n v="1444149047"/>
        <n v="1403382680"/>
        <n v="1339022575"/>
        <n v="1255381140"/>
        <n v="1454734740"/>
        <n v="1415655289"/>
        <n v="1451602800"/>
        <n v="1445598000"/>
        <n v="1339074857"/>
        <n v="1356724263"/>
        <n v="1421691298"/>
        <n v="1447830958"/>
        <n v="1483499645"/>
        <n v="1476579600"/>
        <n v="1449273600"/>
        <n v="1444172340"/>
        <n v="1476941293"/>
        <n v="1442426171"/>
        <n v="1484327061"/>
        <n v="1439957176"/>
        <n v="1358755140"/>
        <n v="1469165160"/>
        <n v="1410266146"/>
        <n v="1332029335"/>
        <n v="1316442622"/>
        <n v="1428068988"/>
        <n v="1414701413"/>
        <n v="1349885289"/>
        <n v="1436705265"/>
        <n v="1413816975"/>
        <n v="1426965758"/>
        <n v="1487915500"/>
        <n v="1399778333"/>
        <n v="1410558949"/>
        <n v="1330644639"/>
        <n v="1423456200"/>
        <n v="1397413095"/>
        <n v="1330789165"/>
        <n v="1438437600"/>
        <n v="1417101683"/>
        <n v="1405614823"/>
        <n v="1431206058"/>
        <n v="1407034796"/>
        <n v="1396054800"/>
        <n v="1446483000"/>
        <n v="1475766932"/>
        <n v="1391718671"/>
        <n v="1387835654"/>
        <n v="1320220800"/>
        <n v="1445921940"/>
        <n v="1491738594"/>
        <n v="1426788930"/>
        <n v="1481961600"/>
        <n v="1479517200"/>
        <n v="1454890620"/>
        <n v="1391713248"/>
        <n v="1342309368"/>
        <n v="1469059986"/>
        <n v="1476458734"/>
        <n v="1414348166"/>
        <n v="1490389158"/>
        <n v="1429138740"/>
        <n v="1280631600"/>
        <n v="1475848800"/>
        <n v="1438966800"/>
        <n v="1427850090"/>
        <n v="1447079520"/>
        <n v="1432916235"/>
        <n v="1414284180"/>
        <n v="1384408740"/>
        <n v="1416635940"/>
        <n v="1435442340"/>
        <n v="1437283391"/>
        <n v="1310158800"/>
        <n v="1464471840"/>
        <n v="1418953984"/>
        <n v="1431115500"/>
        <n v="1464904800"/>
        <n v="1475101495"/>
        <n v="1406227904"/>
        <n v="1484740918"/>
        <n v="1455231540"/>
        <n v="1430179200"/>
        <n v="1322106796"/>
        <n v="1434907966"/>
        <n v="1455142416"/>
        <n v="1454431080"/>
        <n v="1388102094"/>
        <n v="1381449600"/>
        <n v="1434092876"/>
        <n v="1398451093"/>
        <n v="1412259660"/>
        <n v="1424910910"/>
        <n v="1480613982"/>
        <n v="1423152678"/>
        <n v="1436290233"/>
        <n v="1478196008"/>
        <n v="1424181600"/>
        <n v="1430693460"/>
        <n v="1439806936"/>
        <n v="1453179540"/>
        <n v="1431164115"/>
        <n v="1428725192"/>
        <n v="1370019600"/>
        <n v="1386372120"/>
        <n v="1460846347"/>
        <n v="1476676800"/>
        <n v="1417409940"/>
        <n v="1427919468"/>
        <n v="1390426799"/>
        <n v="1415234760"/>
        <n v="1482663600"/>
        <n v="1423623221"/>
        <n v="1362757335"/>
        <n v="1346462462"/>
        <n v="1353196800"/>
        <n v="1409924340"/>
        <n v="1462230000"/>
        <n v="1410746403"/>
        <n v="1428704848"/>
        <n v="1337569140"/>
        <n v="1491586534"/>
        <n v="1435255659"/>
        <n v="1484110800"/>
        <n v="1465672979"/>
        <n v="1259686800"/>
        <n v="1278111600"/>
        <n v="1434625441"/>
        <n v="1381881890"/>
        <n v="1490559285"/>
        <n v="1315457658"/>
        <n v="1395435712"/>
        <n v="1467473723"/>
        <n v="1458057600"/>
        <n v="1439251926"/>
        <n v="1423022400"/>
        <n v="1356211832"/>
        <n v="1405017345"/>
        <n v="1346950900"/>
        <n v="1400475600"/>
        <n v="1465837200"/>
        <n v="1428158637"/>
        <n v="1406087940"/>
        <n v="1415558879"/>
        <n v="1400796420"/>
        <n v="1479233602"/>
        <n v="1465135190"/>
        <n v="1307761200"/>
        <n v="1468611272"/>
        <n v="1399183200"/>
        <n v="1415385000"/>
        <n v="1337786944"/>
        <n v="1329320235"/>
        <n v="1415126022"/>
        <n v="1486095060"/>
        <n v="1441995595"/>
        <n v="1404273540"/>
        <n v="1316746837"/>
        <n v="1444405123"/>
        <n v="1433422793"/>
        <n v="1359240856"/>
        <n v="1318633200"/>
        <n v="1378439940"/>
        <n v="1338083997"/>
        <n v="1462037777"/>
        <n v="1469329217"/>
        <n v="1476479447"/>
        <n v="1484687436"/>
        <n v="1404314952"/>
        <n v="1408252260"/>
        <n v="1406719110"/>
        <n v="1464482160"/>
        <n v="1404360478"/>
        <n v="1379363406"/>
        <n v="1417387322"/>
        <n v="1342234920"/>
        <n v="1423333581"/>
        <n v="1464485339"/>
        <n v="1444510800"/>
        <n v="1317231008"/>
        <n v="1479125642"/>
        <n v="1434405980"/>
        <n v="1463529600"/>
        <n v="1271994660"/>
        <n v="1488958200"/>
        <n v="1454349600"/>
        <n v="1483238771"/>
        <n v="1403258049"/>
        <n v="1427062852"/>
        <n v="1478723208"/>
        <n v="1395627327"/>
        <n v="1413547200"/>
        <n v="1472799600"/>
        <n v="1473950945"/>
        <n v="1413735972"/>
        <n v="1416270292"/>
        <n v="1491786000"/>
        <n v="1409009306"/>
        <n v="1453053661"/>
        <n v="1417460940"/>
        <n v="1485541791"/>
        <n v="1461211200"/>
        <n v="1442311560"/>
        <n v="1340641440"/>
        <n v="1452744686"/>
        <n v="1446693040"/>
        <n v="1433988000"/>
        <n v="1428622271"/>
        <n v="1434039137"/>
        <n v="1363990545"/>
        <n v="1318802580"/>
        <n v="1412335772"/>
        <n v="1383318226"/>
        <n v="1394220030"/>
        <n v="1480721803"/>
        <n v="1481564080"/>
        <n v="1468036800"/>
        <n v="1297160329"/>
        <n v="1446131207"/>
        <n v="1430488740"/>
        <n v="1304628648"/>
        <n v="1422658930"/>
        <n v="1472751121"/>
        <n v="1387479360"/>
        <n v="1354017600"/>
        <n v="1311538136"/>
        <n v="1421635190"/>
        <n v="1394460000"/>
        <n v="1362960000"/>
        <n v="1482339794"/>
        <n v="1429321210"/>
        <n v="1461653700"/>
        <n v="1434921600"/>
        <n v="1433948671"/>
        <n v="1420377366"/>
        <n v="1438543889"/>
        <n v="1459641073"/>
        <n v="1462402850"/>
        <n v="1334784160"/>
        <n v="1423724400"/>
        <n v="1443973546"/>
        <n v="1462334340"/>
        <n v="1482397263"/>
        <n v="1469213732"/>
        <n v="1424056873"/>
        <n v="1406509200"/>
        <n v="1444144222"/>
        <n v="1354845600"/>
        <n v="1409337611"/>
        <n v="1471573640"/>
        <n v="1471071540"/>
        <n v="1433043623"/>
        <n v="1488538892"/>
        <n v="1359978927"/>
        <n v="1344789345"/>
        <n v="1434670397"/>
        <n v="1413176340"/>
        <n v="1467301334"/>
        <n v="1461186676"/>
        <n v="1460574924"/>
        <n v="1306865040"/>
        <n v="1401385800"/>
        <n v="1441933459"/>
        <n v="1373203482"/>
        <n v="1348420548"/>
        <n v="1441042275"/>
        <n v="1411084800"/>
        <n v="1474793208"/>
        <n v="1455936335"/>
        <n v="1335891603"/>
        <n v="1316883753"/>
        <n v="1446213612"/>
        <n v="1403964574"/>
        <n v="1453411109"/>
        <n v="1466204400"/>
        <n v="1424556325"/>
        <n v="1481213752"/>
        <n v="1437420934"/>
        <n v="1415832338"/>
        <n v="1422075540"/>
        <n v="1468729149"/>
        <n v="1444027186"/>
        <n v="1304395140"/>
        <n v="1425193140"/>
        <n v="1416211140"/>
        <n v="1450166340"/>
        <n v="1451491953"/>
        <n v="1422937620"/>
        <n v="1388553960"/>
        <n v="1391851831"/>
        <n v="1259643540"/>
        <n v="1448463431"/>
        <n v="1457914373"/>
        <n v="1308011727"/>
        <n v="1427319366"/>
        <n v="1424149140"/>
        <n v="1460553480"/>
        <n v="1406185200"/>
        <n v="1405658752"/>
        <n v="1425057075"/>
        <n v="1336669200"/>
        <n v="1422928800"/>
        <n v="1409072982"/>
        <n v="1444946400"/>
        <n v="1357721335"/>
        <n v="1405188667"/>
        <n v="1420048208"/>
        <n v="1435293175"/>
        <n v="1443039001"/>
        <n v="1406502000"/>
        <n v="1483645647"/>
        <n v="1486693145"/>
        <n v="1409514709"/>
        <n v="1427510586"/>
        <n v="1411987990"/>
        <n v="1468193532"/>
        <n v="1417273140"/>
        <n v="1468536992"/>
        <n v="1329082983"/>
        <n v="1491421314"/>
        <n v="1429793446"/>
        <n v="1423050618"/>
        <n v="1409344985"/>
        <n v="1411012740"/>
        <n v="1338579789"/>
        <n v="1475937812"/>
        <n v="1421348428"/>
        <n v="1361606940"/>
        <n v="1334556624"/>
        <n v="1479592800"/>
        <n v="1472911375"/>
        <n v="1413234316"/>
        <n v="1339732740"/>
        <n v="1470538800"/>
        <n v="1452872290"/>
        <n v="1465347424"/>
        <n v="1407536880"/>
        <n v="1308110340"/>
        <n v="1410975994"/>
        <n v="1463821338"/>
        <n v="1341349200"/>
        <n v="1431481037"/>
        <n v="1468716180"/>
        <n v="1438616124"/>
        <n v="1409720340"/>
        <n v="1312212855"/>
        <n v="1443121765"/>
        <n v="1460730079"/>
        <n v="1399809052"/>
        <n v="1412536573"/>
        <n v="1378592731"/>
        <n v="1425704100"/>
        <n v="1433964444"/>
        <n v="1403715546"/>
        <n v="1383062083"/>
        <n v="1423138800"/>
        <n v="1421177959"/>
        <n v="1422750707"/>
        <n v="1429938683"/>
        <n v="1458332412"/>
        <n v="1409515200"/>
        <n v="1480007460"/>
        <n v="1479811846"/>
        <n v="1463275339"/>
        <n v="1400176386"/>
        <n v="1285995540"/>
        <n v="1370649674"/>
        <n v="1401587064"/>
        <n v="1437166920"/>
        <n v="1457326740"/>
        <n v="1402060302"/>
        <n v="1407858710"/>
        <n v="1463929174"/>
        <n v="1422400387"/>
        <n v="1407788867"/>
        <n v="1405727304"/>
        <n v="1296953209"/>
        <n v="1362086700"/>
        <n v="1409585434"/>
        <n v="1362211140"/>
        <n v="1389476201"/>
        <n v="1333921508"/>
        <n v="1420088400"/>
        <n v="1441167586"/>
        <n v="1319076000"/>
        <n v="1304439025"/>
        <n v="1373475120"/>
        <n v="1365448657"/>
        <n v="1459121162"/>
        <n v="1369958400"/>
        <n v="1489238940"/>
        <n v="1438333080"/>
        <n v="1437676380"/>
        <n v="1337824055"/>
        <n v="1336866863"/>
        <n v="1410550484"/>
        <n v="1457967975"/>
        <n v="1278302400"/>
        <n v="1469199740"/>
        <n v="1395023719"/>
        <n v="1407691248"/>
        <n v="1431925200"/>
        <n v="1474507065"/>
        <n v="1443040464"/>
        <n v="1441358873"/>
        <n v="1333771200"/>
        <n v="1342921202"/>
        <n v="1440004512"/>
        <n v="1465505261"/>
        <n v="1440892800"/>
        <n v="1435325100"/>
        <n v="1331697540"/>
        <n v="1457071397"/>
        <n v="1444060800"/>
        <n v="1459341380"/>
        <n v="1462053540"/>
        <n v="1455998867"/>
        <n v="1333028723"/>
        <n v="1370390432"/>
        <n v="1391706084"/>
        <n v="1340733600"/>
        <n v="1312224383"/>
        <n v="1452387096"/>
        <n v="1411874580"/>
        <n v="1440111600"/>
        <n v="1431046372"/>
        <n v="1466139300"/>
        <n v="1429365320"/>
        <n v="1429554349"/>
        <n v="1411510135"/>
        <n v="1457135846"/>
        <n v="1466412081"/>
        <n v="1405553241"/>
        <n v="1447959491"/>
        <n v="1429789992"/>
        <n v="1429955619"/>
        <n v="1448863449"/>
        <n v="1423660422"/>
        <n v="1427485395"/>
        <n v="1438543033"/>
        <n v="1475163921"/>
        <n v="1367902740"/>
        <n v="1410543495"/>
        <n v="1484999278"/>
        <n v="1413784740"/>
        <n v="1448571261"/>
        <n v="1455408000"/>
        <n v="1422473831"/>
        <n v="1408106352"/>
        <n v="1424635753"/>
        <n v="1417389067"/>
        <n v="1420130935"/>
        <n v="1404564028"/>
        <n v="1348545540"/>
        <n v="1433009400"/>
        <n v="1488337200"/>
        <n v="1362146280"/>
        <n v="1431709312"/>
        <n v="1456094197"/>
        <n v="1431298740"/>
        <n v="1418649177"/>
        <n v="1404312846"/>
        <n v="1428940775"/>
        <n v="1362060915"/>
        <n v="1470197340"/>
        <n v="1487102427"/>
        <n v="1380720474"/>
        <n v="1414107040"/>
        <n v="1420095540"/>
        <n v="1321385820"/>
        <n v="1438467894"/>
        <n v="1462738327"/>
        <n v="1365367938"/>
        <n v="1457739245"/>
        <n v="1418183325"/>
        <n v="1428641940"/>
        <n v="1420952340"/>
        <n v="1403192031"/>
        <n v="1488240000"/>
        <n v="1441119919"/>
        <n v="1405094400"/>
        <n v="1438183889"/>
        <n v="1466056689"/>
        <n v="1405882287"/>
        <n v="1465394340"/>
        <n v="1467531536"/>
        <n v="1410972319"/>
        <n v="1430081759"/>
        <n v="1331621940"/>
        <n v="1404666836"/>
        <n v="1445439674"/>
        <n v="1438734833"/>
        <n v="1437129179"/>
        <n v="1417737781"/>
        <n v="1385447459"/>
        <n v="1437432392"/>
        <n v="1338830395"/>
        <n v="1449701284"/>
        <n v="1443711774"/>
        <n v="1455138000"/>
        <n v="1485905520"/>
        <n v="1330478998"/>
        <n v="1476277875"/>
        <n v="1486547945"/>
        <n v="1464692400"/>
        <n v="1303147459"/>
        <n v="1368550060"/>
        <n v="1457413140"/>
        <n v="1341028740"/>
        <n v="1352860017"/>
        <n v="1334610000"/>
        <n v="1439827200"/>
        <n v="1327776847"/>
        <n v="1351095976"/>
        <n v="1340904416"/>
        <n v="1462697966"/>
        <n v="1405227540"/>
        <n v="1258955940"/>
        <n v="1481367600"/>
        <n v="1468752468"/>
        <n v="1451430000"/>
        <n v="1409337911"/>
        <n v="1452299761"/>
        <n v="1437461940"/>
        <n v="1439741591"/>
        <n v="1407621425"/>
        <n v="1466172000"/>
        <n v="1482108350"/>
        <n v="1335113976"/>
        <n v="1471214743"/>
        <n v="1410761280"/>
        <n v="1432151326"/>
        <n v="1467575940"/>
        <n v="1431928784"/>
        <n v="1438793432"/>
        <n v="1356392857"/>
        <n v="1406470645"/>
        <n v="1425136462"/>
        <n v="1430029680"/>
        <n v="1402938394"/>
        <n v="1448492400"/>
        <n v="1403964324"/>
        <n v="1425434420"/>
        <n v="1309980790"/>
        <n v="1393162791"/>
        <n v="1491590738"/>
        <n v="1434159780"/>
        <n v="1427990071"/>
        <n v="1452795416"/>
        <n v="1377621089"/>
        <n v="1397516400"/>
        <n v="1472097540"/>
        <n v="1483137311"/>
        <n v="1339840740"/>
        <n v="1400301165"/>
        <n v="1422562864"/>
        <n v="1461762960"/>
        <n v="1446732975"/>
        <n v="1334326635"/>
        <n v="1337102187"/>
        <n v="1367676034"/>
        <n v="1402095600"/>
        <n v="1413953940"/>
        <n v="1471087957"/>
        <n v="1417276800"/>
        <n v="1380599940"/>
        <n v="1434995295"/>
        <n v="1434039186"/>
        <n v="1474886229"/>
        <n v="1473358122"/>
        <n v="1417392000"/>
        <n v="1434476849"/>
        <n v="1430993394"/>
        <n v="1427580426"/>
        <n v="1446062040"/>
        <n v="1460753307"/>
        <n v="1455210353"/>
        <n v="1434459554"/>
        <n v="1406825159"/>
        <n v="1367444557"/>
        <n v="1437250456"/>
        <n v="1345918302"/>
        <n v="1477710000"/>
        <n v="1464460329"/>
        <n v="1469220144"/>
        <n v="1431374222"/>
        <n v="1307459881"/>
        <n v="1340476375"/>
        <n v="1280800740"/>
        <n v="1463232936"/>
        <n v="1467603624"/>
        <n v="1402956000"/>
        <n v="1409500725"/>
        <n v="1427306470"/>
        <n v="1461622616"/>
        <n v="1455826460"/>
        <n v="1412938800"/>
        <n v="1487580602"/>
        <n v="1436749200"/>
        <n v="1429636927"/>
        <n v="1435429626"/>
        <n v="1406861438"/>
        <n v="1424421253"/>
        <n v="1444971540"/>
        <n v="1435698368"/>
        <n v="1435730400"/>
        <n v="1480525200"/>
        <n v="1429317420"/>
        <n v="1425099540"/>
        <n v="1409376600"/>
        <n v="1434309540"/>
        <n v="1491656045"/>
        <n v="1338321305"/>
        <n v="1481615940"/>
        <n v="1406988000"/>
        <n v="1456002300"/>
        <n v="1477550434"/>
        <n v="1411150701"/>
        <n v="1350687657"/>
        <n v="1425136200"/>
        <n v="1327535392"/>
        <n v="1491001140"/>
        <n v="1412770578"/>
        <n v="1315171845"/>
        <n v="1414758620"/>
        <n v="1462420960"/>
        <n v="1491470442"/>
        <n v="1440266422"/>
        <n v="1467054000"/>
        <n v="1328377444"/>
        <n v="1463743860"/>
        <n v="1447269367"/>
        <n v="1460860144"/>
        <n v="1432499376"/>
        <n v="1452120613"/>
        <n v="1481522400"/>
        <n v="1473211313"/>
        <n v="1468496933"/>
        <n v="1342115132"/>
        <n v="1331182740"/>
        <n v="1420860180"/>
        <n v="1406876400"/>
        <n v="1469998680"/>
        <n v="1462564182"/>
        <n v="1458117190"/>
        <n v="1445252400"/>
        <n v="1351223940"/>
        <n v="1443561159"/>
        <n v="1434542702"/>
        <n v="1379164040"/>
        <n v="1340429276"/>
        <n v="1412092800"/>
        <n v="1434120856"/>
        <n v="1470595109"/>
        <n v="1444330821"/>
        <n v="1439246991"/>
        <n v="1451494210"/>
        <n v="1422637200"/>
        <n v="1301792400"/>
        <n v="1393694280"/>
        <n v="1461765300"/>
        <n v="1479846507"/>
        <n v="1354756714"/>
        <n v="1411980020"/>
        <n v="1409490480"/>
        <n v="1412090349"/>
        <n v="1408029623"/>
        <n v="1485964559"/>
        <n v="1477174138"/>
        <n v="1424474056"/>
        <n v="1465709400"/>
        <n v="1416000600"/>
        <n v="1436981339"/>
        <n v="1450137600"/>
        <n v="1404149280"/>
        <n v="1445448381"/>
        <n v="1362711728"/>
        <n v="1442462340"/>
        <n v="1402848000"/>
        <n v="1426187582"/>
        <n v="1438390800"/>
        <n v="1476651600"/>
        <n v="1453376495"/>
        <n v="1387281600"/>
        <n v="1402007500"/>
        <n v="1413634059"/>
        <n v="1408922049"/>
        <n v="1357934424"/>
        <n v="1334250165"/>
        <n v="1476632178"/>
        <n v="1311576600"/>
        <n v="1421095672"/>
        <n v="1411868313"/>
        <n v="1440219540"/>
        <n v="1357160384"/>
        <n v="1324232504"/>
        <n v="1444577345"/>
        <n v="1422853140"/>
        <n v="1443704400"/>
        <n v="1461177950"/>
        <n v="1344358860"/>
        <n v="1477422000"/>
        <n v="1488114358"/>
        <n v="1449876859"/>
        <n v="1490358834"/>
        <n v="1422712986"/>
        <n v="1413431940"/>
        <n v="1415222545"/>
        <n v="1399071173"/>
        <n v="1447689898"/>
        <n v="1470078000"/>
        <n v="1463945673"/>
        <n v="1455555083"/>
        <n v="1412706375"/>
        <n v="1461902340"/>
        <n v="1477968934"/>
        <n v="1468437240"/>
        <n v="1343016000"/>
        <n v="1459439471"/>
        <n v="1407686340"/>
        <n v="1481000340"/>
        <n v="1262302740"/>
        <n v="1295142660"/>
        <n v="1469473200"/>
        <n v="1455338532"/>
        <n v="1424211329"/>
        <n v="1436551200"/>
        <n v="1467604800"/>
        <n v="1435352400"/>
        <n v="1467681107"/>
        <n v="1483138800"/>
        <n v="1310454499"/>
        <n v="1472676371"/>
        <n v="1305483086"/>
        <n v="1436738772"/>
        <n v="1299243427"/>
        <n v="1409000400"/>
        <n v="1431982727"/>
        <n v="1485885600"/>
        <n v="1462565855"/>
        <n v="1434894082"/>
        <n v="1459444656"/>
        <n v="1454412584"/>
        <n v="1439247600"/>
        <n v="1450887480"/>
        <n v="1416499440"/>
        <n v="1424378748"/>
        <n v="1467481468"/>
        <n v="1462539840"/>
        <n v="1459181895"/>
        <n v="1483063435"/>
        <n v="1487393940"/>
        <n v="1456876740"/>
        <n v="1487565468"/>
        <n v="1434497400"/>
        <n v="1431536015"/>
        <n v="1457812364"/>
        <n v="1349392033"/>
        <n v="1430851680"/>
        <n v="1457906400"/>
        <n v="1462655519"/>
        <n v="1419183813"/>
        <n v="1443040059"/>
        <n v="1421350140"/>
        <n v="1325007358"/>
        <n v="1330214841"/>
        <n v="1439931675"/>
        <n v="1440215940"/>
        <n v="1455390126"/>
        <n v="1413992210"/>
        <n v="1428097739"/>
        <n v="1474228265"/>
        <n v="1426302660"/>
        <n v="1407536846"/>
        <n v="1428256277"/>
        <n v="1404570147"/>
        <n v="1476010619"/>
        <n v="1428075480"/>
        <n v="1440245273"/>
        <n v="1420750683"/>
        <n v="1442381847"/>
        <n v="1408232520"/>
        <n v="1387601040"/>
        <n v="1424568107"/>
        <n v="1483048900"/>
        <n v="1410416097"/>
        <n v="1472621760"/>
        <n v="1427890925"/>
        <n v="1448922600"/>
        <n v="1436110717"/>
        <n v="1425124800"/>
        <n v="1432589896"/>
        <n v="1430703638"/>
        <n v="1420215216"/>
        <n v="1310440482"/>
        <n v="1386568740"/>
        <n v="1430409651"/>
        <n v="1446451200"/>
        <n v="1448745741"/>
        <n v="1358367565"/>
        <n v="1434994266"/>
        <n v="1474230385"/>
        <n v="1431018719"/>
        <n v="1266210000"/>
        <n v="1467752083"/>
        <n v="1450211116"/>
        <n v="1447032093"/>
        <n v="1420099140"/>
        <n v="1406994583"/>
        <n v="1488783507"/>
        <n v="1464712394"/>
        <n v="1417501145"/>
        <n v="1468392599"/>
        <n v="1404241200"/>
        <n v="1484065881"/>
        <n v="1419017488"/>
        <n v="1457734843"/>
        <n v="1428951600"/>
        <n v="1434847859"/>
        <n v="1343440800"/>
        <n v="1337955240"/>
        <n v="1287115200"/>
        <n v="1480140000"/>
        <n v="1454525340"/>
        <n v="1488271860"/>
        <n v="1435441454"/>
        <n v="1392417800"/>
        <n v="1293937200"/>
        <n v="1471130956"/>
        <n v="1430316426"/>
        <n v="1404926665"/>
        <n v="1455831000"/>
        <n v="1423424329"/>
        <n v="1425246439"/>
        <n v="1346017023"/>
        <n v="1476717319"/>
        <n v="1459872000"/>
        <n v="1419644444"/>
        <n v="1330577940"/>
        <n v="1405366359"/>
        <n v="1492145940"/>
        <n v="1468618680"/>
        <n v="1450911540"/>
        <n v="1466899491"/>
        <n v="1405401060"/>
        <n v="1427082912"/>
        <n v="1454213820"/>
        <n v="1440101160"/>
        <n v="1388928660"/>
        <n v="1490331623"/>
        <n v="1417532644"/>
        <n v="1482332343"/>
        <n v="1407808438"/>
        <n v="1440820740"/>
        <n v="1421358895"/>
        <n v="1393181018"/>
        <n v="1463239108"/>
        <n v="1392595200"/>
        <n v="1429912341"/>
        <n v="1425819425"/>
        <n v="1421543520"/>
        <n v="1472920477"/>
        <n v="1277501520"/>
        <n v="1467398138"/>
        <n v="1414972800"/>
        <n v="1439298052"/>
        <n v="1334097387"/>
        <n v="1414623471"/>
        <n v="1468615346"/>
        <n v="1443422134"/>
        <n v="1481132169"/>
        <n v="1416614523"/>
        <n v="1360795069"/>
        <n v="1449785566"/>
        <n v="1426791770"/>
        <n v="1440912480"/>
        <n v="1385735295"/>
        <n v="1441507006"/>
        <n v="1417656699"/>
        <n v="1461278208"/>
        <n v="1464872848"/>
        <n v="1437674545"/>
        <n v="1446307053"/>
        <n v="1414378800"/>
        <n v="1409962211"/>
        <n v="1329248940"/>
        <n v="1483773169"/>
        <n v="1414445108"/>
        <n v="1426117552"/>
        <n v="1409949002"/>
        <n v="1315341550"/>
        <n v="1440157656"/>
        <n v="1479410886"/>
        <n v="1350505059"/>
        <n v="1317099540"/>
        <n v="1413573010"/>
        <n v="1408986738"/>
        <n v="1429038033"/>
        <n v="1424116709"/>
        <n v="1391194860"/>
        <n v="1366064193"/>
        <n v="1452282420"/>
        <n v="1454110440"/>
        <n v="1422068400"/>
        <n v="1437033360"/>
        <n v="1465123427"/>
        <n v="1448949540"/>
        <n v="1477949764"/>
        <n v="1477454340"/>
        <n v="1411930556"/>
        <n v="1486814978"/>
        <n v="1480438905"/>
        <n v="1410930399"/>
        <n v="1449257348"/>
        <n v="1473444048"/>
        <n v="1460608780"/>
        <n v="1403539200"/>
        <n v="1484156948"/>
        <n v="1443379104"/>
        <n v="1306549362"/>
        <n v="1458925156"/>
        <n v="1403122380"/>
        <n v="1491768000"/>
        <n v="1427498172"/>
        <n v="1455832800"/>
        <n v="1412500322"/>
        <n v="1455251591"/>
        <n v="1410810903"/>
        <n v="1449089965"/>
        <n v="1459915491"/>
        <n v="1456016576"/>
        <n v="1460751128"/>
        <n v="1430470772"/>
        <n v="1456444800"/>
        <n v="1484684186"/>
        <n v="1450541229"/>
        <n v="1456006938"/>
        <n v="1405461600"/>
        <n v="1470058860"/>
        <n v="1408827550"/>
        <n v="1466363576"/>
        <n v="1465407219"/>
        <n v="1487365200"/>
        <n v="1467934937"/>
        <n v="1396890822"/>
        <n v="1435711246"/>
        <n v="1408581930"/>
        <n v="1407869851"/>
        <n v="1428519527"/>
        <n v="1406913120"/>
        <n v="1427086740"/>
        <n v="1434213443"/>
        <n v="1492372800"/>
        <n v="1354919022"/>
        <n v="1452293675"/>
        <n v="1462112318"/>
        <n v="1428780159"/>
        <n v="1466278339"/>
        <n v="1443782138"/>
        <n v="1433064540"/>
        <n v="1446984000"/>
        <n v="1376140520"/>
        <n v="1417584860"/>
        <n v="1482953115"/>
        <n v="1472317209"/>
        <n v="1463645521"/>
        <n v="1443224622"/>
        <n v="1459845246"/>
        <n v="1433016672"/>
        <n v="1419368925"/>
        <n v="1437889336"/>
        <n v="1410836400"/>
        <n v="1452942000"/>
        <n v="1466227190"/>
        <n v="1373665860"/>
        <n v="1424607285"/>
        <n v="1433113200"/>
        <n v="1448489095"/>
        <n v="1433093700"/>
        <n v="1432069249"/>
        <n v="1415882108"/>
        <n v="1457570100"/>
        <n v="1391364126"/>
        <n v="1418368260"/>
        <n v="1476095783"/>
        <n v="1482321030"/>
        <n v="1479392133"/>
        <n v="1427807640"/>
        <n v="1332073025"/>
        <n v="1450612740"/>
        <n v="1433178060"/>
        <n v="1415562471"/>
        <n v="1279738800"/>
        <n v="1490631419"/>
        <n v="1464371211"/>
        <n v="1428642000"/>
        <n v="1454936460"/>
        <n v="1491019140"/>
        <n v="1473044340"/>
        <n v="1491943445"/>
        <n v="1429456132"/>
        <n v="1421403960"/>
        <n v="1325763180"/>
        <n v="1273356960"/>
        <n v="1487811600"/>
        <n v="1422717953"/>
        <n v="1468349460"/>
        <n v="1474766189"/>
        <n v="1435633602"/>
        <n v="1472442900"/>
        <n v="1423186634"/>
        <n v="1387077299"/>
        <n v="1408526477"/>
        <n v="1424604600"/>
        <n v="1486046761"/>
        <n v="1409602217"/>
        <n v="1473972813"/>
        <n v="1283392800"/>
        <n v="1463329260"/>
        <n v="1421410151"/>
        <n v="1332748899"/>
        <n v="1459368658"/>
        <n v="1475918439"/>
        <n v="1457207096"/>
        <n v="1430348400"/>
        <n v="1424009147"/>
        <n v="1457056555"/>
        <n v="1452112717"/>
        <n v="1427920363"/>
        <n v="1455523140"/>
        <n v="1423432709"/>
        <n v="1441837879"/>
        <n v="1460935800"/>
        <n v="1428097450"/>
        <n v="1465130532"/>
        <n v="1295847926"/>
        <n v="1417474761"/>
        <n v="1287975829"/>
        <n v="1478046661"/>
        <n v="1425110400"/>
        <n v="1456189076"/>
        <n v="1428069541"/>
        <n v="1468351341"/>
        <n v="1412405940"/>
        <n v="1408040408"/>
        <n v="1411824444"/>
        <n v="1450327126"/>
        <n v="1417800435"/>
        <n v="1441649397"/>
        <n v="1427155726"/>
        <n v="1425758101"/>
        <n v="1347672937"/>
        <n v="1429839571"/>
        <n v="1462914000"/>
        <n v="1339273208"/>
        <n v="1312641536"/>
        <n v="1432178810"/>
        <n v="1468937681"/>
        <n v="1419539223"/>
        <n v="1445013352"/>
        <n v="1434063600"/>
        <n v="1323998795"/>
        <n v="1384179548"/>
        <n v="1446524159"/>
        <n v="1402979778"/>
        <n v="1436297180"/>
        <n v="1333557975"/>
        <n v="1425178800"/>
        <n v="1491277121"/>
        <n v="1348367100"/>
        <n v="1385590111"/>
        <n v="1421404247"/>
        <n v="1442065060"/>
        <n v="1370470430"/>
        <n v="1488473351"/>
        <n v="1414354080"/>
        <n v="1414533600"/>
        <n v="1451786137"/>
        <n v="1417795480"/>
        <n v="1440524082"/>
        <n v="1471370869"/>
        <n v="1400278290"/>
        <n v="1365228982"/>
        <n v="1434827173"/>
        <n v="1481295099"/>
        <n v="1323994754"/>
        <n v="1447311540"/>
        <n v="1446766372"/>
        <n v="1439069640"/>
        <n v="1483459365"/>
        <n v="1442457112"/>
        <n v="1400498789"/>
        <n v="1455822569"/>
        <n v="1408831718"/>
        <n v="1418587234"/>
        <n v="1434633191"/>
        <n v="1419626139"/>
        <n v="1435958786"/>
        <n v="1339816200"/>
        <n v="1403837574"/>
        <n v="1463343673"/>
        <n v="1405947126"/>
        <n v="1433988791"/>
        <n v="1410424642"/>
        <n v="1479032260"/>
        <n v="1403886084"/>
        <n v="1456851914"/>
        <n v="1382478278"/>
        <n v="1425081694"/>
        <n v="1440318908"/>
        <n v="1395007200"/>
        <n v="1422100800"/>
        <n v="1427423940"/>
        <n v="1387657931"/>
        <n v="1426294201"/>
        <n v="1433930302"/>
        <n v="1475877108"/>
        <n v="1411679804"/>
        <n v="1383959939"/>
        <n v="1462484196"/>
        <n v="1422158199"/>
        <n v="1420724460"/>
        <n v="1429460386"/>
        <n v="1385931702"/>
        <n v="1385055979"/>
        <n v="1485035131"/>
        <n v="1456703940"/>
        <n v="1488340800"/>
        <n v="1482294990"/>
        <n v="1407868561"/>
        <n v="1414360358"/>
        <n v="1454370941"/>
        <n v="1427842740"/>
        <n v="1415988991"/>
        <n v="1488546319"/>
        <n v="1399867409"/>
        <n v="1490033247"/>
        <n v="1418315470"/>
        <n v="1429823138"/>
        <n v="1457870400"/>
        <n v="1407168000"/>
        <n v="1467231614"/>
        <n v="1420413960"/>
        <n v="1329864374"/>
        <n v="1478733732"/>
        <n v="1434395418"/>
        <n v="1484698998"/>
        <n v="1428333345"/>
        <n v="1291093200"/>
        <n v="1459443385"/>
        <n v="1421498303"/>
        <n v="1351582938"/>
        <n v="1425066546"/>
        <n v="1470598345"/>
        <n v="1428171037"/>
        <n v="1424081477"/>
        <n v="1427659200"/>
        <n v="1420938000"/>
        <n v="1416081600"/>
        <n v="1396666779"/>
        <n v="1493571600"/>
        <n v="1430360739"/>
        <n v="1422553565"/>
        <n v="1437969540"/>
        <n v="1408134034"/>
        <n v="1427507208"/>
        <n v="1432223125"/>
        <n v="1433815200"/>
        <n v="1457543360"/>
        <n v="1455466832"/>
        <n v="1417195201"/>
        <n v="1383430145"/>
        <n v="1468658866"/>
        <n v="1488495478"/>
        <n v="1409846874"/>
        <n v="1367097391"/>
        <n v="1478542375"/>
        <n v="1425160800"/>
        <n v="1480028400"/>
        <n v="1474067404"/>
        <n v="1463050034"/>
        <n v="1475378744"/>
        <n v="1431702289"/>
        <n v="1431198562"/>
        <n v="1355930645"/>
        <n v="1455417571"/>
        <n v="1412272592"/>
        <n v="1433021171"/>
        <n v="1478059140"/>
        <n v="1437161739"/>
        <n v="1455964170"/>
        <n v="1451637531"/>
        <n v="1424014680"/>
        <n v="1411227633"/>
        <n v="1307554261"/>
        <n v="1429028365"/>
        <n v="1462827000"/>
        <n v="1313078518"/>
        <n v="1433714198"/>
        <n v="1480947054"/>
        <n v="1416781749"/>
        <n v="1439828159"/>
        <n v="1409980144"/>
        <n v="1415828820"/>
        <n v="1433086082"/>
        <n v="1427168099"/>
        <n v="1440613920"/>
        <n v="1491581703"/>
        <n v="1477236559"/>
        <n v="1403312703"/>
        <n v="1415404800"/>
        <n v="1415842193"/>
        <n v="1424747740"/>
        <n v="1445894400"/>
        <n v="1419494400"/>
        <n v="1469913194"/>
        <n v="1457996400"/>
        <n v="1487397540"/>
        <n v="1329014966"/>
        <n v="1409412600"/>
        <n v="1407089147"/>
        <n v="1369403684"/>
        <n v="1453075200"/>
        <n v="1411328918"/>
        <n v="1469113351"/>
        <n v="1394815751"/>
        <n v="1409513940"/>
        <n v="1400853925"/>
        <n v="1408154663"/>
        <n v="1337447105"/>
        <n v="1491769769"/>
        <n v="1466323917"/>
        <n v="1451053313"/>
        <n v="1400091095"/>
        <n v="1417007640"/>
        <n v="1418877141"/>
        <n v="1437657935"/>
        <n v="1392800922"/>
        <n v="1476873507"/>
        <n v="1434738483"/>
        <n v="1490830331"/>
        <n v="1443103848"/>
        <n v="1464099900"/>
        <n v="1437082736"/>
        <n v="1456043057"/>
        <n v="1347057464"/>
        <n v="1414795542"/>
        <n v="1418938395"/>
        <n v="1466096566"/>
        <n v="1467999134"/>
        <n v="1418469569"/>
        <n v="1463201940"/>
        <n v="1438662603"/>
        <n v="1431647772"/>
        <n v="1476189339"/>
        <n v="1457031600"/>
        <n v="1415534400"/>
        <n v="1432828740"/>
        <n v="1410281360"/>
        <n v="1424746800"/>
        <n v="1480568781"/>
        <n v="1314856800"/>
        <n v="1447451756"/>
        <n v="1428981718"/>
        <n v="1424920795"/>
        <n v="1486165880"/>
        <n v="1414807962"/>
        <n v="1326651110"/>
        <n v="1349050622"/>
        <n v="1411073972"/>
        <n v="1432913659"/>
        <n v="1463353200"/>
        <n v="1423913220"/>
        <n v="1410987400"/>
        <n v="1415740408"/>
        <n v="1456934893"/>
        <n v="1436368622"/>
        <n v="1424137247"/>
        <n v="1383789603"/>
        <n v="1299786527"/>
        <n v="1293082524"/>
        <n v="1406474820"/>
        <n v="1417145297"/>
        <n v="1405741404"/>
        <n v="1459180229"/>
        <n v="1406603696"/>
        <n v="1380449461"/>
        <n v="1435934795"/>
        <n v="1377995523"/>
        <n v="1382414340"/>
        <n v="1437570130"/>
        <n v="1417741159"/>
        <n v="1425337200"/>
        <n v="1433443151"/>
        <n v="1431072843"/>
        <n v="1447020620"/>
        <n v="1414814340"/>
        <n v="1447799054"/>
        <n v="1437606507"/>
        <n v="1440272093"/>
        <n v="1486590035"/>
        <n v="1488517200"/>
        <n v="1409787378"/>
        <n v="1424032207"/>
        <n v="1344635088"/>
        <n v="1409547600"/>
        <n v="1445874513"/>
        <n v="1442315460"/>
        <n v="1343161248"/>
        <n v="1430604136"/>
        <n v="1443726142"/>
        <n v="1405027750"/>
        <n v="1403636229"/>
        <n v="1431283530"/>
        <n v="1489512122"/>
        <n v="1459352495"/>
        <n v="1472835802"/>
        <n v="1448204621"/>
        <n v="1451010086"/>
        <n v="1445097715"/>
        <n v="1431533931"/>
        <n v="1409543940"/>
        <n v="1389844800"/>
        <n v="1391630297"/>
        <n v="1441003537"/>
        <n v="1470519308"/>
        <n v="1470178800"/>
        <n v="1431745200"/>
        <n v="1429622726"/>
        <n v="1407250329"/>
        <n v="1466091446"/>
        <n v="1457445069"/>
        <n v="1329342361"/>
        <n v="1401662239"/>
        <n v="1407595447"/>
        <n v="1449989260"/>
        <n v="1257047940"/>
        <n v="1389055198"/>
        <n v="1454054429"/>
        <n v="1429134893"/>
        <n v="1470527094"/>
        <n v="1434647305"/>
        <n v="1469162275"/>
        <n v="1430270199"/>
        <n v="1412536412"/>
        <n v="1451752021"/>
        <n v="1481473208"/>
        <n v="1268636340"/>
        <n v="1394909909"/>
        <n v="1440863624"/>
        <n v="1439048017"/>
        <n v="1449529062"/>
        <n v="1472745594"/>
        <n v="1404601632"/>
        <n v="1412536421"/>
        <n v="1439827559"/>
        <n v="1470011780"/>
        <n v="1493838720"/>
        <n v="1433685354"/>
        <n v="1425103218"/>
        <n v="1416877200"/>
        <n v="1472847873"/>
        <n v="1425009761"/>
        <n v="1382184786"/>
        <n v="1393786877"/>
        <n v="1448078400"/>
        <n v="1382017085"/>
        <n v="1334622660"/>
        <n v="1358361197"/>
        <n v="1352610040"/>
        <n v="1460274864"/>
        <n v="1336340516"/>
        <n v="1311309721"/>
        <n v="1479495790"/>
        <n v="1459584417"/>
        <n v="1454078770"/>
        <n v="1338404400"/>
        <n v="1476482400"/>
        <n v="1489922339"/>
        <n v="1451852256"/>
        <n v="1448722494"/>
        <n v="1406170740"/>
        <n v="1455232937"/>
        <n v="1484239320"/>
        <n v="1410127994"/>
        <n v="1468519920"/>
        <n v="1442440800"/>
        <n v="1411596001"/>
        <n v="1456555536"/>
        <n v="1433336895"/>
        <n v="1383509357"/>
        <n v="1372622280"/>
        <n v="1381090870"/>
        <n v="1421042403"/>
        <n v="1417127040"/>
        <n v="1414123200"/>
        <n v="1407899966"/>
        <n v="1437139080"/>
        <n v="1412222340"/>
        <n v="1490809450"/>
        <n v="1413832985"/>
        <n v="1476731431"/>
        <n v="1441771218"/>
        <n v="1420081143"/>
        <n v="1431144000"/>
        <n v="1436373900"/>
        <n v="1439533019"/>
        <n v="1425233240"/>
        <n v="1357176693"/>
        <n v="1485838800"/>
        <n v="1418091128"/>
        <n v="1411662264"/>
        <n v="1440763920"/>
        <n v="1410958191"/>
        <n v="1414707762"/>
        <n v="1431278557"/>
        <n v="1413770820"/>
        <n v="1444984904"/>
        <n v="1436957022"/>
        <n v="1430517600"/>
        <n v="1484348700"/>
        <n v="1453122000"/>
        <n v="1420876740"/>
        <n v="1439766050"/>
        <n v="1431298860"/>
        <n v="1440813413"/>
        <n v="1438959600"/>
        <n v="1404356400"/>
        <n v="1425827760"/>
        <n v="1411437100"/>
        <n v="1419483600"/>
        <n v="1326520886"/>
        <n v="1355197047"/>
        <n v="1405305000"/>
        <n v="1438576057"/>
        <n v="1308431646"/>
        <n v="1444071361"/>
        <n v="1437861540"/>
        <n v="1415247757"/>
        <n v="1443906000"/>
        <n v="1483535180"/>
        <n v="1475258327"/>
        <n v="1457904316"/>
        <n v="1375151566"/>
        <n v="1453310661"/>
        <n v="1460737680"/>
        <n v="1429375922"/>
        <n v="1377734091"/>
        <n v="1407883811"/>
        <n v="1403904808"/>
        <n v="1424375279"/>
        <n v="1460832206"/>
        <n v="1409770164"/>
        <n v="1474436704"/>
        <n v="1467155733"/>
        <n v="1310837574"/>
        <n v="1438662474"/>
        <n v="1457901924"/>
        <n v="1430234394"/>
        <n v="1422902601"/>
        <n v="1409602178"/>
        <n v="1424070823"/>
        <n v="1321201327"/>
        <n v="1401595200"/>
        <n v="1446080834"/>
        <n v="1346585448"/>
        <n v="1460313672"/>
        <n v="1431547468"/>
        <n v="1415909927"/>
        <n v="1334592000"/>
        <n v="1406743396"/>
        <n v="1440094742"/>
        <n v="1411324369"/>
        <n v="1436677091"/>
        <n v="1420910460"/>
        <n v="1427825044"/>
        <n v="1401579000"/>
        <n v="1427266860"/>
        <n v="1332114795"/>
        <n v="1420768800"/>
        <n v="1440412396"/>
        <n v="1447965917"/>
        <n v="1442775956"/>
        <n v="1409509477"/>
        <n v="1436137140"/>
        <n v="1427408271"/>
        <n v="1487550399"/>
        <n v="1450554599"/>
        <n v="1407565504"/>
        <n v="1460140500"/>
        <n v="1445885890"/>
        <n v="1463619388"/>
        <n v="1378866867"/>
        <n v="1433259293"/>
        <n v="1403470800"/>
        <n v="1411779761"/>
        <n v="1447018833"/>
        <n v="1457617359"/>
        <n v="1375313577"/>
        <n v="1459365802"/>
        <n v="1357432638"/>
        <n v="1465107693"/>
        <n v="1455246504"/>
        <n v="1407553200"/>
        <n v="1399584210"/>
        <n v="1473160954"/>
        <n v="1421781360"/>
        <n v="1439734001"/>
        <n v="1451679612"/>
        <n v="1469980800"/>
        <n v="1336789860"/>
        <n v="1406799981"/>
        <n v="1435708500"/>
        <n v="1412283542"/>
        <n v="1410279123"/>
        <n v="1416944760"/>
        <n v="1432831089"/>
        <n v="1427427276"/>
        <n v="1428205247"/>
        <n v="1448388418"/>
        <n v="1422450278"/>
        <n v="1490447662"/>
        <n v="1493320519"/>
        <n v="1413572432"/>
        <n v="1424593763"/>
        <n v="1303628340"/>
        <n v="1436914815"/>
        <n v="1407811627"/>
        <n v="1488773332"/>
        <n v="1408913291"/>
        <n v="1449914400"/>
        <n v="1407847978"/>
        <n v="1444589020"/>
        <n v="1461535140"/>
        <n v="1411681391"/>
        <n v="1408657826"/>
        <n v="1472135676"/>
        <n v="1410811740"/>
        <n v="1448902800"/>
        <n v="1406753639"/>
        <n v="1419645748"/>
        <n v="1394772031"/>
        <n v="1441633993"/>
        <n v="1453748434"/>
        <n v="1476390164"/>
        <n v="1418841045"/>
        <n v="1422483292"/>
        <n v="1425495447"/>
        <n v="1438726535"/>
        <n v="1479667727"/>
        <n v="1407624222"/>
        <n v="1397910848"/>
        <n v="1416963300"/>
        <n v="1427772120"/>
        <n v="1434080706"/>
        <n v="1458703740"/>
        <n v="1420199351"/>
        <n v="1460925811"/>
        <n v="1475457107"/>
        <n v="1416176778"/>
        <n v="1467541545"/>
        <n v="1455753540"/>
        <n v="1391991701"/>
        <n v="1460644440"/>
        <n v="1435504170"/>
        <n v="1463753302"/>
        <n v="1426522316"/>
        <n v="1432479600"/>
        <n v="1441516200"/>
        <n v="1454183202"/>
        <n v="1436555376"/>
        <n v="1410516000"/>
        <n v="1318806541"/>
        <n v="1381306687"/>
        <n v="1468482694"/>
        <n v="1488805200"/>
        <n v="1416662034"/>
        <n v="1432843500"/>
        <n v="1421337405"/>
        <n v="1402600085"/>
        <n v="1478383912"/>
        <n v="1407545334"/>
        <n v="1418080887"/>
        <n v="1431719379"/>
        <n v="1423772060"/>
        <n v="1444940558"/>
        <n v="1455399313"/>
        <n v="1430149330"/>
        <n v="1470498332"/>
        <n v="1437149004"/>
        <n v="1450032297"/>
        <n v="1442635140"/>
        <n v="1406683172"/>
        <n v="1487465119"/>
        <n v="1411748335"/>
        <n v="1492542819"/>
        <n v="1492759460"/>
        <n v="1427133600"/>
        <n v="1407689102"/>
        <n v="1440801000"/>
        <n v="1432328400"/>
        <n v="1410191405"/>
        <n v="1435636740"/>
        <n v="1410439161"/>
        <n v="1462631358"/>
        <n v="1441037097"/>
        <n v="1476008906"/>
        <n v="1427169540"/>
        <n v="1446154848"/>
        <n v="1456523572"/>
        <n v="1408305498"/>
        <n v="1409620222"/>
        <n v="1415932643"/>
        <n v="1420044890"/>
        <n v="1423185900"/>
        <n v="1462417493"/>
        <n v="1468020354"/>
        <n v="1448660404"/>
        <n v="1467647160"/>
        <n v="1478122292"/>
        <n v="1425587220"/>
        <n v="1456397834"/>
        <n v="1420045538"/>
        <n v="1457966129"/>
        <n v="1423345339"/>
        <n v="1404318595"/>
        <n v="1458859153"/>
        <n v="1364041163"/>
        <n v="1448761744"/>
        <n v="1376563408"/>
        <n v="1432873653"/>
        <n v="1408058820"/>
        <n v="1396810864"/>
        <n v="1420100426"/>
        <n v="1408225452"/>
        <n v="1315747080"/>
        <n v="1347004260"/>
        <n v="1470355833"/>
        <n v="1450521990"/>
        <n v="1490589360"/>
        <n v="1426345200"/>
        <n v="1427225644"/>
        <n v="1426526880"/>
        <n v="1451030136"/>
        <n v="1458733927"/>
        <n v="1461406600"/>
        <n v="1420971324"/>
        <n v="1427414732"/>
        <n v="1404022381"/>
        <n v="1464824309"/>
        <n v="1412656200"/>
        <n v="1431717268"/>
        <n v="1405761690"/>
        <n v="1409070480"/>
        <n v="1466375521"/>
        <n v="1433587620"/>
        <n v="1425197321"/>
        <n v="1478425747"/>
        <n v="1408646111"/>
        <n v="1457308531"/>
        <n v="1379094980"/>
        <n v="1475431486"/>
        <n v="1467129686"/>
        <n v="1425154655"/>
        <n v="1424940093"/>
        <n v="1463734740"/>
        <n v="1411852640"/>
        <n v="1429074240"/>
        <n v="1431549912"/>
        <n v="1447542000"/>
        <n v="1452234840"/>
        <n v="1432195375"/>
        <n v="1428804762"/>
        <n v="1398876680"/>
        <n v="1416355259"/>
        <n v="1424229991"/>
        <n v="1427992582"/>
        <n v="1390921827"/>
        <n v="1454864280"/>
        <n v="1467080613"/>
        <n v="1425791697"/>
        <n v="1401997790"/>
        <n v="1463259837"/>
        <n v="1410041339"/>
        <n v="1471265092"/>
        <n v="1477791960"/>
        <n v="1462467600"/>
        <n v="1455647587"/>
        <n v="1429352160"/>
        <n v="1470975614"/>
        <n v="1460837320"/>
        <n v="1425655349"/>
        <n v="1463602935"/>
        <n v="1487318029"/>
        <n v="1392070874"/>
        <n v="1423078606"/>
        <n v="1462293716"/>
        <n v="1457822275"/>
        <n v="1468513533"/>
        <n v="1427537952"/>
        <n v="1474580867"/>
        <n v="1426800687"/>
        <n v="1436366699"/>
        <n v="1416933390"/>
        <n v="1424989029"/>
        <n v="1413208795"/>
        <n v="1477509604"/>
        <n v="1406326502"/>
        <n v="1415219915"/>
        <n v="1452228790"/>
        <n v="1407425717"/>
        <n v="1417235580"/>
        <n v="1456700709"/>
        <n v="1464939520"/>
        <n v="1483423467"/>
        <n v="1464285463"/>
        <n v="1455941197"/>
        <n v="1375299780"/>
        <n v="1425330960"/>
        <n v="1418510965"/>
        <n v="1437926458"/>
        <n v="1427745150"/>
        <n v="1459642200"/>
        <n v="1428231600"/>
        <n v="1431046356"/>
        <n v="1462391932"/>
        <n v="1457947483"/>
        <n v="1455207510"/>
        <n v="1466789269"/>
        <n v="1424536196"/>
        <n v="1426091036"/>
        <n v="1464386640"/>
        <n v="1458715133"/>
        <n v="1426182551"/>
        <n v="1477784634"/>
        <n v="1407453228"/>
        <n v="1469919890"/>
        <n v="1411701739"/>
        <n v="1461530721"/>
        <n v="1434139887"/>
        <n v="1426365994"/>
        <n v="1425250955"/>
        <n v="1420844390"/>
        <n v="1464354720"/>
        <n v="1461994440"/>
        <n v="1417295990"/>
        <n v="1475853060"/>
        <n v="1479773838"/>
        <n v="1484354556"/>
        <n v="1425833403"/>
        <n v="1403730000"/>
        <n v="1473699540"/>
        <n v="1429936500"/>
        <n v="1458097364"/>
        <n v="1462301342"/>
        <n v="1412740457"/>
        <n v="1437331463"/>
        <n v="1408596589"/>
        <n v="1414077391"/>
        <n v="1456617600"/>
        <n v="1476094907"/>
        <n v="1431728242"/>
        <n v="1414708183"/>
        <n v="1402949760"/>
        <n v="1467763200"/>
        <n v="1464715860"/>
        <n v="1441386000"/>
        <n v="1431771360"/>
        <n v="1444657593"/>
        <n v="1426823132"/>
        <n v="1472882100"/>
        <n v="1420741080"/>
        <n v="1413942628"/>
        <n v="1439675691"/>
        <n v="1443657600"/>
        <n v="1452613724"/>
        <n v="1426753723"/>
        <n v="1425131108"/>
        <n v="1431108776"/>
        <n v="1438803999"/>
        <n v="1448582145"/>
        <n v="1483748232"/>
        <n v="1488571200"/>
        <n v="1409891015"/>
        <n v="1417217166"/>
        <n v="1436544332"/>
        <n v="1472698702"/>
        <n v="1444337940"/>
        <n v="1470441983"/>
        <n v="1418719967"/>
        <n v="1436566135"/>
        <n v="1427569564"/>
        <n v="1463879100"/>
        <n v="1436506726"/>
        <n v="1460153054"/>
        <n v="1436477241"/>
        <n v="1433176105"/>
        <n v="1455402297"/>
        <n v="1451775651"/>
        <n v="1475185972"/>
        <n v="1436478497"/>
        <n v="1451952000"/>
        <n v="1483088400"/>
        <n v="1445540340"/>
        <n v="1259297940"/>
        <n v="1444576022"/>
        <n v="1375260113"/>
        <n v="1475912326"/>
        <n v="1413569818"/>
        <n v="1383418996"/>
        <n v="1390669791"/>
        <n v="1408213512"/>
        <n v="1370204367"/>
        <n v="1312945341"/>
        <n v="1341978665"/>
        <n v="1409960724"/>
        <n v="1430877843"/>
        <n v="1337371334"/>
        <n v="1427921509"/>
        <n v="1482678994"/>
        <n v="1483924700"/>
        <n v="1345677285"/>
        <n v="1453937699"/>
        <n v="1476319830"/>
        <n v="1432142738"/>
        <n v="1437076305"/>
        <n v="1310189851"/>
        <n v="1456805639"/>
        <n v="1432752080"/>
        <n v="1441550760"/>
        <n v="1455122564"/>
        <n v="1452350896"/>
        <n v="1465720143"/>
        <n v="1427227905"/>
        <n v="1482052815"/>
        <n v="1436554249"/>
        <n v="1420143194"/>
        <n v="1446660688"/>
        <n v="1438474704"/>
        <n v="1426442400"/>
        <n v="1448928000"/>
        <n v="1434654215"/>
        <n v="1409187056"/>
        <n v="1448225336"/>
        <n v="1429732586"/>
        <n v="1453210037"/>
        <n v="1472777146"/>
        <n v="1466731740"/>
        <n v="1443149759"/>
        <n v="1488013307"/>
        <n v="1449689203"/>
        <n v="1432771997"/>
        <n v="1431647041"/>
        <n v="1490560177"/>
        <n v="1405269457"/>
        <n v="1448470165"/>
        <n v="1488063840"/>
        <n v="1438618170"/>
        <n v="1481740740"/>
        <n v="1408495440"/>
        <n v="1480188013"/>
        <n v="1480831200"/>
        <n v="1441858161"/>
        <n v="1424112483"/>
        <n v="1387169890"/>
        <n v="1361750369"/>
        <n v="1442856131"/>
        <n v="1338159655"/>
        <n v="1354123908"/>
        <n v="1276024260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467312306"/>
        <n v="1475310825"/>
        <n v="1406769992"/>
        <n v="1451161560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47787093"/>
        <n v="1407534804"/>
        <n v="1402852087"/>
        <n v="1406148024"/>
        <n v="1319835400"/>
        <n v="1369932825"/>
        <n v="1443193130"/>
        <n v="1450993668"/>
        <n v="1438859121"/>
        <n v="1436460450"/>
        <n v="1424131727"/>
        <n v="1430281320"/>
        <n v="1413760783"/>
        <n v="1441592863"/>
        <n v="1424742162"/>
        <n v="1435679100"/>
        <n v="1432047989"/>
        <n v="1407604920"/>
        <n v="1466270582"/>
        <n v="1408551752"/>
        <n v="1413388296"/>
        <n v="1407394800"/>
        <n v="1298589630"/>
        <n v="1440723600"/>
        <n v="1422903342"/>
        <n v="1343491200"/>
        <n v="1345790865"/>
        <n v="1325804767"/>
        <n v="1485480408"/>
        <n v="1405478025"/>
        <n v="1408112253"/>
        <n v="1420085535"/>
        <n v="1448147619"/>
        <n v="1430276959"/>
        <n v="1440408120"/>
        <n v="1428629242"/>
        <n v="1437417828"/>
        <n v="1464190158"/>
        <n v="1483395209"/>
        <n v="1442091462"/>
        <n v="1434286855"/>
        <n v="1461235478"/>
        <n v="1432272300"/>
        <n v="1431286105"/>
        <n v="1406566363"/>
        <n v="1492270947"/>
        <n v="1447281044"/>
        <n v="1407729600"/>
        <n v="1449077100"/>
        <n v="1417391100"/>
        <n v="1342882260"/>
        <n v="1470175271"/>
        <n v="1352994052"/>
        <n v="1371415675"/>
        <n v="1314471431"/>
        <n v="1410866659"/>
        <n v="1427847480"/>
        <n v="1487844882"/>
        <n v="1432756039"/>
        <n v="1441176447"/>
        <n v="1438495390"/>
        <n v="1442509200"/>
        <n v="1259715000"/>
        <n v="1369498714"/>
        <n v="1337562726"/>
        <n v="1401464101"/>
        <n v="1428197422"/>
        <n v="1422735120"/>
        <n v="1444433886"/>
        <n v="1427503485"/>
        <n v="1474360197"/>
        <n v="1460116576"/>
        <n v="1492142860"/>
        <n v="1491007211"/>
        <n v="1490499180"/>
        <n v="1441814400"/>
        <n v="1440314472"/>
        <n v="1462135706"/>
        <n v="1435701353"/>
        <n v="1449831863"/>
        <n v="1465521306"/>
        <n v="1445738783"/>
        <n v="1434034800"/>
        <n v="1452920400"/>
        <n v="1473802200"/>
        <n v="1437075422"/>
        <n v="1408999088"/>
        <n v="1407532812"/>
        <n v="1435787137"/>
        <n v="1428035850"/>
        <n v="1422256341"/>
        <n v="1483488249"/>
        <n v="1402901405"/>
        <n v="1425170525"/>
        <n v="1402618355"/>
        <n v="1480863887"/>
        <n v="1450706837"/>
        <n v="1481072942"/>
        <n v="1405021211"/>
        <n v="1409091612"/>
        <n v="1415947159"/>
        <n v="1280534400"/>
        <n v="1436729504"/>
        <n v="1412571600"/>
        <n v="1427845140"/>
        <n v="1439318228"/>
        <n v="1483474370"/>
        <n v="1433603552"/>
        <n v="1429632822"/>
        <n v="1433530104"/>
        <n v="1445093578"/>
        <n v="1422664740"/>
        <n v="1462053600"/>
        <n v="1451348200"/>
        <n v="1445898356"/>
        <n v="1453071600"/>
        <n v="1455132611"/>
        <n v="1435257596"/>
        <n v="1473451437"/>
        <n v="1480110783"/>
        <n v="1440548330"/>
        <n v="1444004616"/>
        <n v="1420920424"/>
        <n v="1420352264"/>
        <n v="1446087223"/>
        <n v="1484038620"/>
        <n v="1420233256"/>
        <n v="1435874384"/>
        <n v="1418934506"/>
        <n v="1460615164"/>
        <n v="1451782607"/>
        <n v="1441619275"/>
        <n v="1480185673"/>
        <n v="1407705187"/>
        <n v="1424281389"/>
        <n v="1439006692"/>
        <n v="1456608943"/>
        <n v="1426615200"/>
        <n v="1445197129"/>
        <n v="1465333560"/>
        <n v="1416014534"/>
        <n v="1426292416"/>
        <n v="1431308704"/>
        <n v="1408056634"/>
        <n v="1454323413"/>
        <n v="1418504561"/>
        <n v="1488067789"/>
        <n v="1417279252"/>
        <n v="1415899228"/>
        <n v="1476559260"/>
        <n v="1444740089"/>
        <n v="1438226451"/>
        <n v="1406854699"/>
        <n v="1408663948"/>
        <n v="1428893517"/>
        <n v="1408803149"/>
        <n v="1463600945"/>
        <n v="1421030194"/>
        <n v="1428707647"/>
        <n v="1407181297"/>
        <n v="1444410000"/>
        <n v="1434341369"/>
        <n v="1453817297"/>
        <n v="1429993026"/>
        <n v="1468565820"/>
        <n v="1412119423"/>
        <n v="1435591318"/>
        <n v="1407533463"/>
        <n v="1476863607"/>
        <n v="1341086400"/>
        <n v="1403039842"/>
        <n v="1410448551"/>
        <n v="1371726258"/>
        <n v="1351432428"/>
        <n v="1359738000"/>
        <n v="1381006294"/>
        <n v="1489142688"/>
        <n v="1403348400"/>
        <n v="1465790400"/>
        <n v="1432917394"/>
        <n v="1464031265"/>
        <n v="1454109420"/>
        <n v="1410669297"/>
        <n v="1417778880"/>
        <n v="1420512259"/>
        <n v="1434768438"/>
        <n v="1437069079"/>
        <n v="1417620036"/>
        <n v="1413608340"/>
        <n v="1428100815"/>
        <n v="1469325158"/>
        <n v="1428894380"/>
        <n v="1432437660"/>
        <n v="1453538752"/>
        <n v="1489669203"/>
        <n v="1462729317"/>
        <n v="1465258325"/>
        <n v="1410459023"/>
        <n v="1425258240"/>
        <n v="1412003784"/>
        <n v="1459694211"/>
        <n v="1407955748"/>
        <n v="1447628946"/>
        <n v="1411312250"/>
        <n v="1452142672"/>
        <n v="1425242029"/>
        <n v="1491233407"/>
        <n v="1491726956"/>
        <n v="1490659134"/>
        <n v="1481258275"/>
        <n v="1437960598"/>
        <n v="1437149640"/>
        <n v="1442644651"/>
        <n v="1450040396"/>
        <n v="1442248829"/>
        <n v="1412485200"/>
        <n v="1447734439"/>
        <n v="1429396200"/>
        <n v="1450389950"/>
        <n v="1404406964"/>
        <n v="1404532740"/>
        <n v="1479834023"/>
        <n v="1404664592"/>
        <n v="1445482906"/>
        <n v="1469948400"/>
        <n v="1446739905"/>
        <n v="1439522996"/>
        <n v="1444322535"/>
        <n v="1422061200"/>
        <n v="1472896800"/>
        <n v="1422218396"/>
        <n v="1454281380"/>
        <n v="1409668069"/>
        <n v="1427479192"/>
        <n v="1462834191"/>
        <n v="1418275702"/>
        <n v="1408863600"/>
        <n v="1439581080"/>
        <n v="1464952752"/>
        <n v="1414346400"/>
        <n v="1459490400"/>
        <n v="1441510707"/>
        <n v="1480576720"/>
        <n v="1434490914"/>
        <n v="1440690875"/>
        <n v="1410076123"/>
        <n v="1469834940"/>
        <n v="1405352264"/>
        <n v="1461543600"/>
        <n v="1447821717"/>
        <n v="1468442898"/>
        <n v="1447009181"/>
        <n v="1428222221"/>
        <n v="1430571849"/>
        <n v="1457157269"/>
        <n v="1458860363"/>
        <n v="1449247439"/>
        <n v="1450053370"/>
        <n v="1418914964"/>
        <n v="1416524325"/>
        <n v="1399618380"/>
        <n v="1475294400"/>
        <n v="1461205423"/>
        <n v="1482779931"/>
        <n v="1413921060"/>
        <n v="1485543242"/>
        <n v="1465930440"/>
        <n v="1468777786"/>
        <n v="1454284500"/>
        <n v="1465060797"/>
        <n v="1414205990"/>
        <n v="1485380482"/>
        <n v="1448805404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0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2"/>
    <n v="1381752061"/>
    <b v="1"/>
    <n v="3863"/>
    <b v="1"/>
    <s v="technology/hardware"/>
    <n v="263"/>
    <n v="272.36"/>
    <x v="0"/>
    <s v="hardware"/>
    <x v="2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3"/>
    <n v="1402693689"/>
    <b v="0"/>
    <n v="8359"/>
    <b v="1"/>
    <s v="technology/hardware"/>
    <n v="543"/>
    <n v="116.35"/>
    <x v="0"/>
    <s v="hardware"/>
    <x v="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x v="4"/>
    <n v="1460557809"/>
    <b v="1"/>
    <n v="4245"/>
    <b v="1"/>
    <s v="technology/hardware"/>
    <n v="800"/>
    <n v="188.51"/>
    <x v="0"/>
    <s v="hardware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5"/>
    <n v="1462835014"/>
    <b v="1"/>
    <n v="4562"/>
    <b v="1"/>
    <s v="technology/hardware"/>
    <n v="495"/>
    <n v="173.58"/>
    <x v="0"/>
    <s v="hardware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6"/>
    <n v="1367355313"/>
    <b v="1"/>
    <n v="20242"/>
    <b v="1"/>
    <s v="publishing/radio &amp; podcasts"/>
    <n v="1182"/>
    <n v="29.19"/>
    <x v="1"/>
    <s v="radio &amp; podcasts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7"/>
    <n v="1336627492"/>
    <b v="1"/>
    <n v="388"/>
    <b v="1"/>
    <s v="technology/hardware"/>
    <n v="1027"/>
    <n v="1323.25"/>
    <x v="0"/>
    <s v="hardware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8"/>
    <n v="1467134464"/>
    <b v="1"/>
    <n v="2051"/>
    <b v="1"/>
    <s v="technology/hardware"/>
    <n v="257"/>
    <n v="247.94"/>
    <x v="0"/>
    <s v="hardware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9"/>
    <n v="1366879523"/>
    <b v="0"/>
    <n v="5812"/>
    <b v="1"/>
    <s v="technology/hardware"/>
    <n v="191"/>
    <n v="86.16"/>
    <x v="0"/>
    <s v="hardware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0"/>
    <n v="1455516297"/>
    <b v="1"/>
    <n v="555"/>
    <b v="1"/>
    <s v="photography/photobooks"/>
    <n v="157"/>
    <n v="849.67"/>
    <x v="2"/>
    <s v="photobooks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11"/>
    <n v="1449650173"/>
    <b v="1"/>
    <n v="971"/>
    <b v="1"/>
    <s v="technology/hardware"/>
    <n v="820"/>
    <n v="422.02"/>
    <x v="0"/>
    <s v="hardware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12"/>
    <n v="1464536723"/>
    <b v="0"/>
    <n v="1530"/>
    <b v="1"/>
    <s v="technology/hardware"/>
    <n v="317"/>
    <n v="259.25"/>
    <x v="0"/>
    <s v="hardware"/>
    <x v="12"/>
    <x v="12"/>
  </r>
  <r>
    <n v="1954"/>
    <s v="Orison â€“ Rethink the Power of Energy"/>
    <s v="The First Home Battery System You Simply Plug in to Install"/>
    <n v="50000"/>
    <n v="349474"/>
    <x v="0"/>
    <s v="US"/>
    <s v="USD"/>
    <x v="13"/>
    <n v="1453730176"/>
    <b v="1"/>
    <n v="415"/>
    <b v="1"/>
    <s v="technology/hardware"/>
    <n v="699"/>
    <n v="842.11"/>
    <x v="0"/>
    <s v="hardware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4"/>
    <n v="1433224958"/>
    <b v="1"/>
    <n v="680"/>
    <b v="1"/>
    <s v="technology/hardware"/>
    <n v="348"/>
    <n v="511.79"/>
    <x v="0"/>
    <s v="hardware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15"/>
    <n v="1479218315"/>
    <b v="1"/>
    <n v="1501"/>
    <b v="0"/>
    <s v="technology/space exploration"/>
    <n v="34"/>
    <n v="223.58"/>
    <x v="0"/>
    <s v="space exploration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6"/>
    <n v="1397545131"/>
    <b v="1"/>
    <n v="4883"/>
    <b v="1"/>
    <s v="technology/hardware"/>
    <n v="126"/>
    <n v="64.569999999999993"/>
    <x v="0"/>
    <s v="hardware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7"/>
    <n v="1396360890"/>
    <b v="1"/>
    <n v="1789"/>
    <b v="1"/>
    <s v="technology/hardware"/>
    <n v="788"/>
    <n v="176.2"/>
    <x v="0"/>
    <s v="hardware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18"/>
    <n v="1480493014"/>
    <b v="1"/>
    <n v="3663"/>
    <b v="1"/>
    <s v="technology/space exploration"/>
    <n v="2791"/>
    <n v="83.8"/>
    <x v="0"/>
    <s v="space exploration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19"/>
    <n v="1426216033"/>
    <b v="1"/>
    <n v="508"/>
    <b v="1"/>
    <s v="technology/hardware"/>
    <n v="387"/>
    <n v="593.94000000000005"/>
    <x v="0"/>
    <s v="hardware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20"/>
    <n v="1436888274"/>
    <b v="0"/>
    <n v="2174"/>
    <b v="1"/>
    <s v="technology/wearables"/>
    <n v="1460"/>
    <n v="134.36000000000001"/>
    <x v="0"/>
    <s v="wearables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"/>
    <n v="1422540059"/>
    <b v="0"/>
    <n v="4330"/>
    <b v="1"/>
    <s v="games/tabletop games"/>
    <n v="951"/>
    <n v="65.89"/>
    <x v="3"/>
    <s v="tabletop games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"/>
    <n v="1478131673"/>
    <b v="0"/>
    <n v="571"/>
    <b v="1"/>
    <s v="games/tabletop games"/>
    <n v="975"/>
    <n v="426.93"/>
    <x v="3"/>
    <s v="tabletop games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23"/>
    <n v="1458714772"/>
    <b v="1"/>
    <n v="1281"/>
    <b v="1"/>
    <s v="technology/hardware"/>
    <n v="260"/>
    <n v="180.75"/>
    <x v="0"/>
    <s v="hardware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24"/>
    <n v="1444734146"/>
    <b v="1"/>
    <n v="813"/>
    <b v="1"/>
    <s v="technology/hardware"/>
    <n v="115"/>
    <n v="282.66000000000003"/>
    <x v="0"/>
    <s v="hardware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5"/>
    <n v="1431406916"/>
    <b v="1"/>
    <n v="1637"/>
    <b v="1"/>
    <s v="technology/hardware"/>
    <n v="382"/>
    <n v="128.38999999999999"/>
    <x v="0"/>
    <s v="hardware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26"/>
    <n v="1405429098"/>
    <b v="1"/>
    <n v="1513"/>
    <b v="1"/>
    <s v="technology/hardware"/>
    <n v="207"/>
    <n v="136.63999999999999"/>
    <x v="0"/>
    <s v="hardware"/>
    <x v="26"/>
    <x v="26"/>
  </r>
  <r>
    <n v="1917"/>
    <s v="Chronovisor:The MOST innovative watch for night time reading"/>
    <s v="Let's build a legendary brand altogether"/>
    <n v="390000"/>
    <n v="205025"/>
    <x v="2"/>
    <s v="HK"/>
    <s v="HKD"/>
    <x v="27"/>
    <n v="1484116133"/>
    <b v="0"/>
    <n v="70"/>
    <b v="0"/>
    <s v="technology/gadgets"/>
    <n v="53"/>
    <n v="2928.93"/>
    <x v="0"/>
    <s v="gadgets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8"/>
    <n v="1425531666"/>
    <b v="1"/>
    <n v="3562"/>
    <b v="1"/>
    <s v="games/tabletop games"/>
    <n v="1015"/>
    <n v="56.97"/>
    <x v="3"/>
    <s v="tabletop games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29"/>
    <n v="1446527540"/>
    <b v="1"/>
    <n v="821"/>
    <b v="1"/>
    <s v="technology/hardware"/>
    <n v="402"/>
    <n v="245.02"/>
    <x v="0"/>
    <s v="hardware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30"/>
    <n v="1408734015"/>
    <b v="0"/>
    <n v="1204"/>
    <b v="1"/>
    <s v="games/tabletop games"/>
    <n v="945"/>
    <n v="164.8"/>
    <x v="3"/>
    <s v="tabletop games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31"/>
    <n v="1471971621"/>
    <b v="1"/>
    <n v="1780"/>
    <b v="1"/>
    <s v="technology/hardware"/>
    <n v="485"/>
    <n v="108.97"/>
    <x v="0"/>
    <s v="hardware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32"/>
    <n v="1406066440"/>
    <b v="1"/>
    <n v="3355"/>
    <b v="1"/>
    <s v="food/small batch"/>
    <n v="526"/>
    <n v="54.88"/>
    <x v="4"/>
    <s v="small batch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33"/>
    <n v="1482353513"/>
    <b v="0"/>
    <n v="1670"/>
    <b v="1"/>
    <s v="games/tabletop games"/>
    <n v="720"/>
    <n v="107.82"/>
    <x v="3"/>
    <s v="tabletop games"/>
    <x v="33"/>
    <x v="33"/>
  </r>
  <r>
    <n v="1980"/>
    <s v="YOUMO - Your Smart Modular Power Strip"/>
    <s v="Multi-power charging that is smarter, stylish and designed for you."/>
    <n v="50000"/>
    <n v="177412.01"/>
    <x v="0"/>
    <s v="DE"/>
    <s v="EUR"/>
    <x v="34"/>
    <n v="1456232462"/>
    <b v="1"/>
    <n v="1945"/>
    <b v="1"/>
    <s v="technology/hardware"/>
    <n v="355"/>
    <n v="91.21"/>
    <x v="0"/>
    <s v="hardware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35"/>
    <n v="1452045653"/>
    <b v="0"/>
    <n v="541"/>
    <b v="1"/>
    <s v="technology/hardware"/>
    <n v="353"/>
    <n v="326.29000000000002"/>
    <x v="0"/>
    <s v="hardware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36"/>
    <n v="1425507005"/>
    <b v="1"/>
    <n v="365"/>
    <b v="1"/>
    <s v="technology/hardware"/>
    <n v="294"/>
    <n v="483.34"/>
    <x v="0"/>
    <s v="hardware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"/>
    <n v="1355855139"/>
    <b v="0"/>
    <n v="1062"/>
    <b v="1"/>
    <s v="film &amp; video/documentary"/>
    <n v="114"/>
    <n v="161.26"/>
    <x v="5"/>
    <s v="documentary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38"/>
    <n v="1467008916"/>
    <b v="1"/>
    <n v="2478"/>
    <b v="1"/>
    <s v="technology/hardware"/>
    <n v="1705"/>
    <n v="68.819999999999993"/>
    <x v="0"/>
    <s v="hardware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39"/>
    <n v="1477996325"/>
    <b v="1"/>
    <n v="379"/>
    <b v="1"/>
    <s v="technology/hardware"/>
    <n v="136"/>
    <n v="449.26"/>
    <x v="0"/>
    <s v="hardware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40"/>
    <n v="1410534636"/>
    <b v="1"/>
    <n v="1095"/>
    <b v="1"/>
    <s v="theater/spaces"/>
    <n v="147"/>
    <n v="155.24"/>
    <x v="6"/>
    <s v="spaces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41"/>
    <n v="1486625606"/>
    <b v="1"/>
    <n v="1151"/>
    <b v="1"/>
    <s v="film &amp; video/documentary"/>
    <n v="113"/>
    <n v="147.16999999999999"/>
    <x v="5"/>
    <s v="documentary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42"/>
    <n v="1446562807"/>
    <b v="1"/>
    <n v="644"/>
    <b v="1"/>
    <s v="technology/hardware"/>
    <n v="211"/>
    <n v="262.16000000000003"/>
    <x v="0"/>
    <s v="hardware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43"/>
    <n v="1372177288"/>
    <b v="0"/>
    <n v="8200"/>
    <b v="1"/>
    <s v="technology/hardware"/>
    <n v="1678"/>
    <n v="20.47"/>
    <x v="0"/>
    <s v="hardware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44"/>
    <n v="1334989881"/>
    <b v="1"/>
    <n v="290"/>
    <b v="1"/>
    <s v="technology/hardware"/>
    <n v="399"/>
    <n v="577.28"/>
    <x v="0"/>
    <s v="hardware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45"/>
    <n v="1431425153"/>
    <b v="1"/>
    <n v="353"/>
    <b v="1"/>
    <s v="technology/hardware"/>
    <n v="161"/>
    <n v="457.39"/>
    <x v="0"/>
    <s v="hardware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46"/>
    <n v="1431404746"/>
    <b v="1"/>
    <n v="729"/>
    <b v="1"/>
    <s v="technology/hardware"/>
    <n v="201"/>
    <n v="220.74"/>
    <x v="0"/>
    <s v="hardware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47"/>
    <n v="1447515684"/>
    <b v="1"/>
    <n v="1420"/>
    <b v="1"/>
    <s v="theater/spaces"/>
    <n v="102"/>
    <n v="108"/>
    <x v="6"/>
    <s v="spaces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48"/>
    <n v="1427212918"/>
    <b v="0"/>
    <n v="470"/>
    <b v="1"/>
    <s v="technology/hardware"/>
    <n v="153"/>
    <n v="324.69"/>
    <x v="0"/>
    <s v="hardware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49"/>
    <n v="1476776743"/>
    <b v="1"/>
    <n v="398"/>
    <b v="1"/>
    <s v="technology/hardware"/>
    <n v="305"/>
    <n v="383.36"/>
    <x v="0"/>
    <s v="hardware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50"/>
    <n v="1467727203"/>
    <b v="0"/>
    <n v="1293"/>
    <b v="0"/>
    <s v="film &amp; video/drama"/>
    <n v="51"/>
    <n v="117.68"/>
    <x v="5"/>
    <s v="drama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51"/>
    <n v="1443538783"/>
    <b v="0"/>
    <n v="161"/>
    <b v="0"/>
    <s v="technology/wearables"/>
    <n v="75"/>
    <n v="932.31"/>
    <x v="0"/>
    <s v="wearables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52"/>
    <n v="1485146622"/>
    <b v="1"/>
    <n v="1596"/>
    <b v="1"/>
    <s v="film &amp; video/documentary"/>
    <n v="147"/>
    <n v="92.25"/>
    <x v="5"/>
    <s v="documentary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53"/>
    <n v="1478095515"/>
    <b v="1"/>
    <n v="510"/>
    <b v="1"/>
    <s v="technology/hardware"/>
    <n v="285"/>
    <n v="279.38"/>
    <x v="0"/>
    <s v="hardware"/>
    <x v="53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x v="54"/>
    <n v="1394536048"/>
    <b v="1"/>
    <n v="2436"/>
    <b v="1"/>
    <s v="film &amp; video/documentary"/>
    <n v="109"/>
    <n v="56.34"/>
    <x v="5"/>
    <s v="documentary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55"/>
    <n v="1329759452"/>
    <b v="1"/>
    <n v="2602"/>
    <b v="1"/>
    <s v="publishing/radio &amp; podcasts"/>
    <n v="456"/>
    <n v="52.62"/>
    <x v="1"/>
    <s v="radio &amp; podcasts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56"/>
    <n v="1382449733"/>
    <b v="0"/>
    <n v="2525"/>
    <b v="1"/>
    <s v="games/tabletop games"/>
    <n v="1360"/>
    <n v="53.87"/>
    <x v="3"/>
    <s v="tabletop games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57"/>
    <n v="1479414344"/>
    <b v="0"/>
    <n v="3238"/>
    <b v="1"/>
    <s v="games/tabletop games"/>
    <n v="1081"/>
    <n v="40.07"/>
    <x v="3"/>
    <s v="tabletop games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58"/>
    <n v="1366731491"/>
    <b v="0"/>
    <n v="1373"/>
    <b v="1"/>
    <s v="technology/hardware"/>
    <n v="148"/>
    <n v="91.83"/>
    <x v="0"/>
    <s v="hardware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59"/>
    <n v="1463060372"/>
    <b v="1"/>
    <n v="325"/>
    <b v="1"/>
    <s v="technology/hardware"/>
    <n v="125"/>
    <n v="385.04"/>
    <x v="0"/>
    <s v="hardware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60"/>
    <n v="1414584045"/>
    <b v="1"/>
    <n v="303"/>
    <b v="1"/>
    <s v="technology/hardware"/>
    <n v="248"/>
    <n v="408.98"/>
    <x v="0"/>
    <s v="hardware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61"/>
    <n v="1391477450"/>
    <b v="0"/>
    <n v="1510"/>
    <b v="1"/>
    <s v="film &amp; video/documentary"/>
    <n v="182"/>
    <n v="81.75"/>
    <x v="5"/>
    <s v="documentary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62"/>
    <n v="1423855919"/>
    <b v="1"/>
    <n v="539"/>
    <b v="1"/>
    <s v="technology/hardware"/>
    <n v="120"/>
    <n v="223.1"/>
    <x v="0"/>
    <s v="hardware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63"/>
    <n v="1402410663"/>
    <b v="1"/>
    <n v="354"/>
    <b v="1"/>
    <s v="technology/hardware"/>
    <n v="234"/>
    <n v="331.1"/>
    <x v="0"/>
    <s v="hardware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64"/>
    <n v="1397571035"/>
    <b v="1"/>
    <n v="2139"/>
    <b v="1"/>
    <s v="film &amp; video/documentary"/>
    <n v="156"/>
    <n v="54.75"/>
    <x v="5"/>
    <s v="documentary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65"/>
    <n v="1467831668"/>
    <b v="1"/>
    <n v="1887"/>
    <b v="1"/>
    <s v="technology/hardware"/>
    <n v="579"/>
    <n v="61.38"/>
    <x v="0"/>
    <s v="hardware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6"/>
    <n v="1478016097"/>
    <b v="0"/>
    <n v="336"/>
    <b v="0"/>
    <s v="technology/wearables"/>
    <n v="58"/>
    <n v="343.15"/>
    <x v="0"/>
    <s v="wearables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67"/>
    <n v="1456218698"/>
    <b v="0"/>
    <n v="203"/>
    <b v="1"/>
    <s v="technology/hardware"/>
    <n v="115"/>
    <n v="566.39"/>
    <x v="0"/>
    <s v="hardware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68"/>
    <n v="1442420377"/>
    <b v="1"/>
    <n v="555"/>
    <b v="1"/>
    <s v="film &amp; video/documentary"/>
    <n v="113"/>
    <n v="203.63"/>
    <x v="5"/>
    <s v="documentary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69"/>
    <n v="1475326255"/>
    <b v="0"/>
    <n v="1260"/>
    <b v="1"/>
    <s v="theater/spaces"/>
    <n v="113"/>
    <n v="89.31"/>
    <x v="6"/>
    <s v="spaces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70"/>
    <n v="1346042417"/>
    <b v="1"/>
    <n v="1633"/>
    <b v="1"/>
    <s v="technology/hardware"/>
    <n v="1105"/>
    <n v="67.69"/>
    <x v="0"/>
    <s v="hardware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71"/>
    <n v="1345716422"/>
    <b v="0"/>
    <n v="3468"/>
    <b v="1"/>
    <s v="technology/space exploration"/>
    <n v="1379"/>
    <n v="31.82"/>
    <x v="0"/>
    <s v="space exploration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72"/>
    <n v="1482599143"/>
    <b v="1"/>
    <n v="1375"/>
    <b v="1"/>
    <s v="technology/hardware"/>
    <n v="217"/>
    <n v="78.83"/>
    <x v="0"/>
    <s v="hardware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73"/>
    <n v="1463576390"/>
    <b v="1"/>
    <n v="1762"/>
    <b v="1"/>
    <s v="technology/space exploration"/>
    <n v="107"/>
    <n v="60.97"/>
    <x v="0"/>
    <s v="space exploration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74"/>
    <n v="1381923548"/>
    <b v="0"/>
    <n v="890"/>
    <b v="0"/>
    <s v="technology/wearables"/>
    <n v="82"/>
    <n v="120.39"/>
    <x v="0"/>
    <s v="wearables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75"/>
    <n v="1339738951"/>
    <b v="1"/>
    <n v="676"/>
    <b v="1"/>
    <s v="technology/space exploration"/>
    <n v="304"/>
    <n v="157.29"/>
    <x v="0"/>
    <s v="space exploration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76"/>
    <n v="1475921137"/>
    <b v="1"/>
    <n v="834"/>
    <b v="1"/>
    <s v="technology/hardware"/>
    <n v="212"/>
    <n v="127.36"/>
    <x v="0"/>
    <s v="hardware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77"/>
    <n v="1436885440"/>
    <b v="0"/>
    <n v="1107"/>
    <b v="1"/>
    <s v="technology/wearables"/>
    <n v="141"/>
    <n v="95.83"/>
    <x v="0"/>
    <s v="wearables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78"/>
    <n v="1390323617"/>
    <b v="0"/>
    <n v="1980"/>
    <b v="1"/>
    <s v="games/tabletop games"/>
    <n v="2647"/>
    <n v="53.48"/>
    <x v="3"/>
    <s v="tabletop games"/>
    <x v="78"/>
    <x v="78"/>
  </r>
  <r>
    <n v="2726"/>
    <s v="Krimston TWO - Dual SIM case for iPhone"/>
    <s v="Krimston TWO: iPhone Dual SIM Case"/>
    <n v="100000"/>
    <n v="105745"/>
    <x v="0"/>
    <s v="US"/>
    <s v="USD"/>
    <x v="79"/>
    <n v="1458741311"/>
    <b v="0"/>
    <n v="404"/>
    <b v="1"/>
    <s v="technology/hardware"/>
    <n v="106"/>
    <n v="261.75"/>
    <x v="0"/>
    <s v="hardware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80"/>
    <n v="1390860695"/>
    <b v="1"/>
    <n v="2165"/>
    <b v="1"/>
    <s v="food/small batch"/>
    <n v="521"/>
    <n v="48.1"/>
    <x v="4"/>
    <s v="small batch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81"/>
    <n v="1426714870"/>
    <b v="0"/>
    <n v="443"/>
    <b v="1"/>
    <s v="technology/hardware"/>
    <n v="103"/>
    <n v="227.85"/>
    <x v="0"/>
    <s v="hardware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82"/>
    <n v="1429722209"/>
    <b v="0"/>
    <n v="100"/>
    <b v="1"/>
    <s v="theater/plays"/>
    <n v="101"/>
    <n v="1008.24"/>
    <x v="6"/>
    <s v="plays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83"/>
    <n v="1361490161"/>
    <b v="1"/>
    <n v="1356"/>
    <b v="1"/>
    <s v="technology/hardware"/>
    <n v="1436"/>
    <n v="74.11"/>
    <x v="0"/>
    <s v="hardware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84"/>
    <n v="1396334311"/>
    <b v="0"/>
    <n v="558"/>
    <b v="1"/>
    <s v="theater/plays"/>
    <n v="100"/>
    <n v="179.28"/>
    <x v="6"/>
    <s v="plays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85"/>
    <n v="1425922969"/>
    <b v="1"/>
    <n v="942"/>
    <b v="1"/>
    <s v="film &amp; video/documentary"/>
    <n v="132"/>
    <n v="105.05"/>
    <x v="5"/>
    <s v="documentary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86"/>
    <n v="1453793101"/>
    <b v="0"/>
    <n v="123"/>
    <b v="0"/>
    <s v="technology/wearables"/>
    <n v="56"/>
    <n v="790.84"/>
    <x v="0"/>
    <s v="wearables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87"/>
    <n v="1300767673"/>
    <b v="1"/>
    <n v="1876"/>
    <b v="1"/>
    <s v="technology/hardware"/>
    <n v="201"/>
    <n v="51.31"/>
    <x v="0"/>
    <s v="hardware"/>
    <x v="87"/>
    <x v="87"/>
  </r>
  <r>
    <n v="2010"/>
    <s v="Weighitz: Weigh Smarter"/>
    <s v="Weighitz are miniature smart scales designed to weigh anything in the home."/>
    <n v="30000"/>
    <n v="96015.9"/>
    <x v="0"/>
    <s v="US"/>
    <s v="USD"/>
    <x v="88"/>
    <n v="1468972491"/>
    <b v="1"/>
    <n v="1737"/>
    <b v="1"/>
    <s v="technology/hardware"/>
    <n v="320"/>
    <n v="55.28"/>
    <x v="0"/>
    <s v="hardware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89"/>
    <n v="1441339242"/>
    <b v="1"/>
    <n v="1251"/>
    <b v="1"/>
    <s v="technology/space exploration"/>
    <n v="144"/>
    <n v="74.64"/>
    <x v="0"/>
    <s v="space exploration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90"/>
    <n v="1360830239"/>
    <b v="0"/>
    <n v="623"/>
    <b v="1"/>
    <s v="games/tabletop games"/>
    <n v="1857"/>
    <n v="149.03"/>
    <x v="3"/>
    <s v="tabletop games"/>
    <x v="90"/>
    <x v="90"/>
  </r>
  <r>
    <n v="2710"/>
    <s v="House of Yes"/>
    <s v="Building Brooklyn's own creative venue for circus, theater and events of all types."/>
    <n v="60000"/>
    <n v="92340.21"/>
    <x v="0"/>
    <s v="US"/>
    <s v="USD"/>
    <x v="91"/>
    <n v="1404797428"/>
    <b v="1"/>
    <n v="1088"/>
    <b v="1"/>
    <s v="theater/spaces"/>
    <n v="154"/>
    <n v="84.87"/>
    <x v="6"/>
    <s v="spaces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92"/>
    <n v="1360271299"/>
    <b v="1"/>
    <n v="479"/>
    <b v="1"/>
    <s v="technology/hardware"/>
    <n v="922"/>
    <n v="192.39"/>
    <x v="0"/>
    <s v="hardware"/>
    <x v="92"/>
    <x v="92"/>
  </r>
  <r>
    <n v="1501"/>
    <s v="This is Nowhere"/>
    <s v="A hardcover book of surf, outdoor and nature photos from the British Columbia coast."/>
    <n v="52000"/>
    <n v="86492"/>
    <x v="0"/>
    <s v="CA"/>
    <s v="CAD"/>
    <x v="93"/>
    <n v="1433772023"/>
    <b v="1"/>
    <n v="885"/>
    <b v="1"/>
    <s v="photography/photobooks"/>
    <n v="166"/>
    <n v="97.73"/>
    <x v="2"/>
    <s v="photobooks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94"/>
    <n v="1322073309"/>
    <b v="1"/>
    <n v="146"/>
    <b v="1"/>
    <s v="film &amp; video/documentary"/>
    <n v="101"/>
    <n v="589.95000000000005"/>
    <x v="5"/>
    <s v="documentary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95"/>
    <n v="1465516198"/>
    <b v="0"/>
    <n v="348"/>
    <b v="0"/>
    <s v="theater/spaces"/>
    <n v="68"/>
    <n v="244.8"/>
    <x v="6"/>
    <s v="spaces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96"/>
    <n v="1415825028"/>
    <b v="0"/>
    <n v="224"/>
    <b v="0"/>
    <s v="technology/wearables"/>
    <n v="85"/>
    <n v="379.23"/>
    <x v="0"/>
    <s v="wearables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97"/>
    <n v="1416559341"/>
    <b v="1"/>
    <n v="33"/>
    <b v="1"/>
    <s v="technology/hardware"/>
    <n v="118"/>
    <n v="2500.9699999999998"/>
    <x v="0"/>
    <s v="hardware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98"/>
    <n v="1436976858"/>
    <b v="0"/>
    <n v="562"/>
    <b v="1"/>
    <s v="film &amp; video/documentary"/>
    <n v="214"/>
    <n v="144.69"/>
    <x v="5"/>
    <s v="documentary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99"/>
    <n v="1477509319"/>
    <b v="0"/>
    <n v="100"/>
    <b v="0"/>
    <s v="technology/wearables"/>
    <n v="32"/>
    <n v="800.7"/>
    <x v="0"/>
    <s v="wearables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100"/>
    <n v="1385366429"/>
    <b v="0"/>
    <n v="1556"/>
    <b v="1"/>
    <s v="technology/hardware"/>
    <n v="199"/>
    <n v="51.21"/>
    <x v="0"/>
    <s v="hardware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101"/>
    <n v="1361300615"/>
    <b v="1"/>
    <n v="1224"/>
    <b v="1"/>
    <s v="music/indie rock"/>
    <n v="429"/>
    <n v="64.819999999999993"/>
    <x v="7"/>
    <s v="indie rock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102"/>
    <n v="1460037432"/>
    <b v="0"/>
    <n v="350"/>
    <b v="1"/>
    <s v="technology/hardware"/>
    <n v="111"/>
    <n v="226.21"/>
    <x v="0"/>
    <s v="hardware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103"/>
    <n v="1443739388"/>
    <b v="1"/>
    <n v="498"/>
    <b v="1"/>
    <s v="film &amp; video/documentary"/>
    <n v="104"/>
    <n v="156.05000000000001"/>
    <x v="5"/>
    <s v="documentary"/>
    <x v="103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4"/>
    <n v="1423944037"/>
    <b v="1"/>
    <n v="1071"/>
    <b v="1"/>
    <s v="music/electronic music"/>
    <n v="110"/>
    <n v="71.849999999999994"/>
    <x v="7"/>
    <s v="electronic music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105"/>
    <n v="1363630542"/>
    <b v="0"/>
    <n v="554"/>
    <b v="1"/>
    <s v="technology/hardware"/>
    <n v="153"/>
    <n v="138.49"/>
    <x v="0"/>
    <s v="hardware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106"/>
    <n v="1317064599"/>
    <b v="1"/>
    <n v="493"/>
    <b v="1"/>
    <s v="film &amp; video/documentary"/>
    <n v="102"/>
    <n v="154.41999999999999"/>
    <x v="5"/>
    <s v="documentary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107"/>
    <n v="1416945297"/>
    <b v="0"/>
    <n v="404"/>
    <b v="1"/>
    <s v="games/tabletop games"/>
    <n v="381"/>
    <n v="188.38"/>
    <x v="3"/>
    <s v="tabletop games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108"/>
    <n v="1479216874"/>
    <b v="1"/>
    <n v="531"/>
    <b v="1"/>
    <s v="technology/hardware"/>
    <n v="304"/>
    <n v="143.21"/>
    <x v="0"/>
    <s v="hardware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09"/>
    <n v="1371715269"/>
    <b v="1"/>
    <n v="402"/>
    <b v="1"/>
    <s v="technology/hardware"/>
    <n v="375"/>
    <n v="186.81"/>
    <x v="0"/>
    <s v="hardware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110"/>
    <n v="1410883139"/>
    <b v="0"/>
    <n v="1021"/>
    <b v="1"/>
    <s v="technology/wearables"/>
    <n v="300"/>
    <n v="73.489999999999995"/>
    <x v="0"/>
    <s v="wearables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111"/>
    <n v="1351641296"/>
    <b v="1"/>
    <n v="625"/>
    <b v="1"/>
    <s v="technology/hardware"/>
    <n v="226"/>
    <n v="118.61"/>
    <x v="0"/>
    <s v="hardware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12"/>
    <n v="1396367729"/>
    <b v="1"/>
    <n v="405"/>
    <b v="1"/>
    <s v="technology/hardware"/>
    <n v="370"/>
    <n v="182.78"/>
    <x v="0"/>
    <s v="hardware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113"/>
    <n v="1386108087"/>
    <b v="0"/>
    <n v="456"/>
    <b v="1"/>
    <s v="technology/hardware"/>
    <n v="246"/>
    <n v="161.88"/>
    <x v="0"/>
    <s v="hardware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114"/>
    <n v="1479496309"/>
    <b v="1"/>
    <n v="1104"/>
    <b v="1"/>
    <s v="food/small batch"/>
    <n v="294"/>
    <n v="66.62"/>
    <x v="4"/>
    <s v="small batch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15"/>
    <n v="1415098734"/>
    <b v="0"/>
    <n v="356"/>
    <b v="0"/>
    <s v="technology/wearables"/>
    <n v="65"/>
    <n v="201.6"/>
    <x v="0"/>
    <s v="wearables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116"/>
    <n v="1429824219"/>
    <b v="1"/>
    <n v="951"/>
    <b v="1"/>
    <s v="film &amp; video/documentary"/>
    <n v="110"/>
    <n v="75.44"/>
    <x v="5"/>
    <s v="documentary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17"/>
    <n v="1378737215"/>
    <b v="1"/>
    <n v="682"/>
    <b v="1"/>
    <s v="technology/hardware"/>
    <n v="198"/>
    <n v="101.86"/>
    <x v="0"/>
    <s v="hardware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118"/>
    <n v="1477043072"/>
    <b v="0"/>
    <n v="897"/>
    <b v="1"/>
    <s v="games/tabletop games"/>
    <n v="452"/>
    <n v="75.650000000000006"/>
    <x v="3"/>
    <s v="tabletop games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119"/>
    <n v="1378080409"/>
    <b v="1"/>
    <n v="665"/>
    <b v="1"/>
    <s v="film &amp; video/documentary"/>
    <n v="133"/>
    <n v="100.08"/>
    <x v="5"/>
    <s v="documentary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120"/>
    <n v="1436863609"/>
    <b v="1"/>
    <n v="450"/>
    <b v="1"/>
    <s v="technology/hardware"/>
    <n v="102"/>
    <n v="147.68"/>
    <x v="0"/>
    <s v="hardware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21"/>
    <n v="1486522484"/>
    <b v="0"/>
    <n v="884"/>
    <b v="0"/>
    <s v="music/faith"/>
    <n v="101"/>
    <n v="74.58"/>
    <x v="7"/>
    <s v="faith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22"/>
    <n v="1457913777"/>
    <b v="1"/>
    <n v="740"/>
    <b v="1"/>
    <s v="photography/photobooks"/>
    <n v="145"/>
    <n v="88.26"/>
    <x v="2"/>
    <s v="photobooks"/>
    <x v="122"/>
    <x v="122"/>
  </r>
  <r>
    <n v="1748"/>
    <s v="So It Is: Vancouver"/>
    <s v="Telling the story of the city through remarkable people who live in Vancouver today."/>
    <n v="50000"/>
    <n v="64974"/>
    <x v="0"/>
    <s v="CA"/>
    <s v="CAD"/>
    <x v="123"/>
    <n v="1438642143"/>
    <b v="0"/>
    <n v="181"/>
    <b v="1"/>
    <s v="photography/photobooks"/>
    <n v="130"/>
    <n v="358.97"/>
    <x v="2"/>
    <s v="photobooks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124"/>
    <n v="1449098391"/>
    <b v="0"/>
    <n v="263"/>
    <b v="1"/>
    <s v="technology/hardware"/>
    <n v="128"/>
    <n v="244.12"/>
    <x v="0"/>
    <s v="hardware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125"/>
    <n v="1412294683"/>
    <b v="0"/>
    <n v="983"/>
    <b v="1"/>
    <s v="games/tabletop games"/>
    <n v="353"/>
    <n v="64.63"/>
    <x v="3"/>
    <s v="tabletop games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126"/>
    <n v="1445367619"/>
    <b v="1"/>
    <n v="613"/>
    <b v="1"/>
    <s v="film &amp; video/documentary"/>
    <n v="109"/>
    <n v="103.52"/>
    <x v="5"/>
    <s v="documentary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27"/>
    <n v="1410983739"/>
    <b v="1"/>
    <n v="452"/>
    <b v="1"/>
    <s v="photography/photobooks"/>
    <n v="139"/>
    <n v="133.74"/>
    <x v="2"/>
    <s v="photobooks"/>
    <x v="127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128"/>
    <n v="1427493240"/>
    <b v="0"/>
    <n v="392"/>
    <b v="1"/>
    <s v="theater/spaces"/>
    <n v="172"/>
    <n v="153.52000000000001"/>
    <x v="6"/>
    <s v="spaces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129"/>
    <n v="1417506853"/>
    <b v="1"/>
    <n v="508"/>
    <b v="1"/>
    <s v="technology/hardware"/>
    <n v="120"/>
    <n v="118.45"/>
    <x v="0"/>
    <s v="hardware"/>
    <x v="129"/>
    <x v="129"/>
  </r>
  <r>
    <n v="2049"/>
    <s v="LOCK8 - the World's First Smart Bike Lock"/>
    <s v="Keyless. Alarm secured. GPS tracking."/>
    <n v="50000"/>
    <n v="60095.35"/>
    <x v="0"/>
    <s v="GB"/>
    <s v="GBP"/>
    <x v="130"/>
    <n v="1382963963"/>
    <b v="0"/>
    <n v="742"/>
    <b v="1"/>
    <s v="technology/hardware"/>
    <n v="120"/>
    <n v="80.989999999999995"/>
    <x v="0"/>
    <s v="hardware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31"/>
    <n v="1406129131"/>
    <b v="1"/>
    <n v="508"/>
    <b v="1"/>
    <s v="music/rock"/>
    <n v="200"/>
    <n v="118.2"/>
    <x v="7"/>
    <s v="rock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32"/>
    <n v="1373408699"/>
    <b v="1"/>
    <n v="635"/>
    <b v="1"/>
    <s v="publishing/radio &amp; podcasts"/>
    <n v="117"/>
    <n v="92.16"/>
    <x v="1"/>
    <s v="radio &amp; podcasts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133"/>
    <n v="1484070735"/>
    <b v="0"/>
    <n v="113"/>
    <b v="1"/>
    <s v="technology/hardware"/>
    <n v="145"/>
    <n v="511.65"/>
    <x v="0"/>
    <s v="hardware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134"/>
    <n v="1428541276"/>
    <b v="0"/>
    <n v="188"/>
    <b v="1"/>
    <s v="technology/hardware"/>
    <n v="116"/>
    <n v="307.2"/>
    <x v="0"/>
    <s v="hardware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135"/>
    <n v="1305767666"/>
    <b v="1"/>
    <n v="688"/>
    <b v="1"/>
    <s v="film &amp; video/documentary"/>
    <n v="191"/>
    <n v="83.35"/>
    <x v="5"/>
    <s v="documentary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36"/>
    <n v="1444666335"/>
    <b v="0"/>
    <n v="355"/>
    <b v="0"/>
    <s v="technology/wearables"/>
    <n v="23"/>
    <n v="161.12"/>
    <x v="0"/>
    <s v="wearables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137"/>
    <n v="1478736004"/>
    <b v="0"/>
    <n v="1328"/>
    <b v="1"/>
    <s v="games/tabletop games"/>
    <n v="283"/>
    <n v="42.63"/>
    <x v="3"/>
    <s v="tabletop games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38"/>
    <n v="1361248701"/>
    <b v="1"/>
    <n v="701"/>
    <b v="1"/>
    <s v="technology/hardware"/>
    <n v="1132"/>
    <n v="80.73"/>
    <x v="0"/>
    <s v="hardware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139"/>
    <n v="1471502484"/>
    <b v="0"/>
    <n v="278"/>
    <b v="1"/>
    <s v="technology/hardware"/>
    <n v="281"/>
    <n v="201.96"/>
    <x v="0"/>
    <s v="hardware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140"/>
    <n v="1414514153"/>
    <b v="1"/>
    <n v="930"/>
    <b v="1"/>
    <s v="theater/plays"/>
    <n v="160"/>
    <n v="60.3"/>
    <x v="6"/>
    <s v="plays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141"/>
    <n v="1378746052"/>
    <b v="0"/>
    <n v="351"/>
    <b v="1"/>
    <s v="film &amp; video/documentary"/>
    <n v="110"/>
    <n v="157.33000000000001"/>
    <x v="5"/>
    <s v="documentary"/>
    <x v="141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x v="142"/>
    <n v="1459363465"/>
    <b v="1"/>
    <n v="325"/>
    <b v="1"/>
    <s v="film &amp; video/documentary"/>
    <n v="100"/>
    <n v="169.85"/>
    <x v="5"/>
    <s v="documentary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143"/>
    <n v="1447963279"/>
    <b v="0"/>
    <n v="284"/>
    <b v="1"/>
    <s v="film &amp; video/television"/>
    <n v="123"/>
    <n v="190.55"/>
    <x v="5"/>
    <s v="television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144"/>
    <n v="1414975346"/>
    <b v="0"/>
    <n v="229"/>
    <b v="1"/>
    <s v="publishing/nonfiction"/>
    <n v="114"/>
    <n v="234.81"/>
    <x v="1"/>
    <s v="nonfiction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145"/>
    <n v="1423463574"/>
    <b v="0"/>
    <n v="119"/>
    <b v="1"/>
    <s v="technology/hardware"/>
    <n v="108"/>
    <n v="451.84"/>
    <x v="0"/>
    <s v="hardware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146"/>
    <n v="1456423890"/>
    <b v="0"/>
    <n v="878"/>
    <b v="1"/>
    <s v="games/tabletop games"/>
    <n v="537"/>
    <n v="61.2"/>
    <x v="3"/>
    <s v="tabletop games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147"/>
    <n v="1479830127"/>
    <b v="0"/>
    <n v="456"/>
    <b v="0"/>
    <s v="technology/wearables"/>
    <n v="79"/>
    <n v="117.7"/>
    <x v="0"/>
    <s v="wearables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148"/>
    <n v="1444911600"/>
    <b v="0"/>
    <n v="651"/>
    <b v="1"/>
    <s v="games/tabletop games"/>
    <n v="133"/>
    <n v="81.650000000000006"/>
    <x v="3"/>
    <s v="tabletop games"/>
    <x v="148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49"/>
    <n v="1402394951"/>
    <b v="1"/>
    <n v="943"/>
    <b v="1"/>
    <s v="technology/hardware"/>
    <n v="106"/>
    <n v="56.2"/>
    <x v="0"/>
    <s v="hardware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150"/>
    <n v="1424278451"/>
    <b v="0"/>
    <n v="320"/>
    <b v="1"/>
    <s v="theater/spaces"/>
    <n v="131"/>
    <n v="164.3"/>
    <x v="6"/>
    <s v="spaces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151"/>
    <n v="1479184233"/>
    <b v="1"/>
    <n v="736"/>
    <b v="1"/>
    <s v="film &amp; video/documentary"/>
    <n v="104"/>
    <n v="70.92"/>
    <x v="5"/>
    <s v="documentary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152"/>
    <n v="1310155970"/>
    <b v="0"/>
    <n v="73"/>
    <b v="1"/>
    <s v="film &amp; video/documentary"/>
    <n v="104"/>
    <n v="711.04"/>
    <x v="5"/>
    <s v="documentary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153"/>
    <n v="1337659393"/>
    <b v="1"/>
    <n v="447"/>
    <b v="1"/>
    <s v="film &amp; video/documentary"/>
    <n v="103"/>
    <n v="115.45"/>
    <x v="5"/>
    <s v="documentary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154"/>
    <n v="1463517521"/>
    <b v="1"/>
    <n v="267"/>
    <b v="1"/>
    <s v="film &amp; video/documentary"/>
    <n v="103"/>
    <n v="193.05"/>
    <x v="5"/>
    <s v="documentary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155"/>
    <n v="1400474329"/>
    <b v="0"/>
    <n v="433"/>
    <b v="1"/>
    <s v="theater/spaces"/>
    <n v="103"/>
    <n v="118.97"/>
    <x v="6"/>
    <s v="spaces"/>
    <x v="155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x v="156"/>
    <n v="1421426929"/>
    <b v="0"/>
    <n v="274"/>
    <b v="1"/>
    <s v="theater/plays"/>
    <n v="128"/>
    <n v="186.8"/>
    <x v="6"/>
    <s v="plays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57"/>
    <n v="1466512683"/>
    <b v="0"/>
    <n v="323"/>
    <b v="0"/>
    <s v="technology/wearables"/>
    <n v="102"/>
    <n v="158.36000000000001"/>
    <x v="0"/>
    <s v="wearables"/>
    <x v="157"/>
    <x v="157"/>
  </r>
  <r>
    <n v="1210"/>
    <s v="Det Andra GÃ¶teborg"/>
    <s v="En fotobok om livet i det enda andra GÃ¶teborg i vÃ¤rlden"/>
    <n v="20000"/>
    <n v="50863"/>
    <x v="0"/>
    <s v="SE"/>
    <s v="SEK"/>
    <x v="158"/>
    <n v="1431124572"/>
    <b v="0"/>
    <n v="103"/>
    <b v="1"/>
    <s v="photography/photobooks"/>
    <n v="254"/>
    <n v="493.82"/>
    <x v="2"/>
    <s v="photobooks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159"/>
    <n v="1472528141"/>
    <b v="1"/>
    <n v="308"/>
    <b v="1"/>
    <s v="theater/spaces"/>
    <n v="102"/>
    <n v="164.94"/>
    <x v="6"/>
    <s v="spaces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160"/>
    <n v="1406847996"/>
    <b v="1"/>
    <n v="614"/>
    <b v="1"/>
    <s v="music/indie rock"/>
    <n v="101"/>
    <n v="82.5"/>
    <x v="7"/>
    <s v="indie rock"/>
    <x v="160"/>
    <x v="160"/>
  </r>
  <r>
    <n v="1957"/>
    <s v="freeSoC and freeSoC Mini"/>
    <s v="An open hardware platform for the best microcontroller in the world."/>
    <n v="30000"/>
    <n v="50251.41"/>
    <x v="0"/>
    <s v="US"/>
    <s v="USD"/>
    <x v="161"/>
    <n v="1348712513"/>
    <b v="1"/>
    <n v="660"/>
    <b v="1"/>
    <s v="technology/hardware"/>
    <n v="168"/>
    <n v="76.14"/>
    <x v="0"/>
    <s v="hardware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162"/>
    <n v="1457450191"/>
    <b v="1"/>
    <n v="266"/>
    <b v="1"/>
    <s v="film &amp; video/documentary"/>
    <n v="125"/>
    <n v="188.31"/>
    <x v="5"/>
    <s v="documentary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63"/>
    <n v="1415464906"/>
    <b v="0"/>
    <n v="144"/>
    <b v="1"/>
    <s v="music/rock"/>
    <n v="119"/>
    <n v="346.04"/>
    <x v="7"/>
    <s v="rock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64"/>
    <n v="1432796154"/>
    <b v="0"/>
    <n v="271"/>
    <b v="1"/>
    <s v="photography/photobooks"/>
    <n v="199"/>
    <n v="183.8"/>
    <x v="2"/>
    <s v="photobooks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65"/>
    <n v="1401642425"/>
    <b v="0"/>
    <n v="827"/>
    <b v="1"/>
    <s v="film &amp; video/television"/>
    <n v="165"/>
    <n v="59.96"/>
    <x v="5"/>
    <s v="television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166"/>
    <n v="1436804063"/>
    <b v="0"/>
    <n v="707"/>
    <b v="1"/>
    <s v="technology/hardware"/>
    <n v="493"/>
    <n v="69.760000000000005"/>
    <x v="0"/>
    <s v="hardware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167"/>
    <n v="1400945150"/>
    <b v="0"/>
    <n v="1364"/>
    <b v="1"/>
    <s v="technology/hardware"/>
    <n v="196"/>
    <n v="36"/>
    <x v="0"/>
    <s v="hardware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168"/>
    <n v="1345056003"/>
    <b v="0"/>
    <n v="92"/>
    <b v="1"/>
    <s v="music/indie rock"/>
    <n v="101"/>
    <n v="526.46"/>
    <x v="7"/>
    <s v="indie rock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69"/>
    <n v="1358346109"/>
    <b v="1"/>
    <n v="321"/>
    <b v="1"/>
    <s v="publishing/radio &amp; podcasts"/>
    <n v="108"/>
    <n v="149.46"/>
    <x v="1"/>
    <s v="radio &amp; podcasts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170"/>
    <n v="1436881248"/>
    <b v="0"/>
    <n v="315"/>
    <b v="1"/>
    <s v="technology/wearables"/>
    <n v="119"/>
    <n v="151.32"/>
    <x v="0"/>
    <s v="wearables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171"/>
    <n v="1429580578"/>
    <b v="0"/>
    <n v="170"/>
    <b v="1"/>
    <s v="technology/hardware"/>
    <n v="473"/>
    <n v="278.39"/>
    <x v="0"/>
    <s v="hardware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72"/>
    <n v="1443464695"/>
    <b v="1"/>
    <n v="874"/>
    <b v="1"/>
    <s v="photography/photobooks"/>
    <n v="135"/>
    <n v="53.99"/>
    <x v="2"/>
    <s v="photobooks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73"/>
    <n v="1405674250"/>
    <b v="0"/>
    <n v="975"/>
    <b v="0"/>
    <s v="games/video games"/>
    <n v="63"/>
    <n v="48.28"/>
    <x v="3"/>
    <s v="video games"/>
    <x v="173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174"/>
    <n v="1463935526"/>
    <b v="1"/>
    <n v="1049"/>
    <b v="1"/>
    <s v="theater/spaces"/>
    <n v="233"/>
    <n v="44.46"/>
    <x v="6"/>
    <s v="spaces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175"/>
    <n v="1407852068"/>
    <b v="0"/>
    <n v="199"/>
    <b v="1"/>
    <s v="theater/musical"/>
    <n v="102"/>
    <n v="231.66"/>
    <x v="6"/>
    <s v="musical"/>
    <x v="175"/>
    <x v="175"/>
  </r>
  <r>
    <n v="1467"/>
    <s v="Radio Ambulante"/>
    <s v="We are a new Spanish language podcast telling uniquely Latin American stories."/>
    <n v="40000"/>
    <n v="46032"/>
    <x v="0"/>
    <s v="US"/>
    <s v="USD"/>
    <x v="176"/>
    <n v="1327518885"/>
    <b v="1"/>
    <n v="600"/>
    <b v="1"/>
    <s v="publishing/radio &amp; podcasts"/>
    <n v="115"/>
    <n v="76.72"/>
    <x v="1"/>
    <s v="radio &amp; podcasts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177"/>
    <n v="1363611575"/>
    <b v="0"/>
    <n v="682"/>
    <b v="1"/>
    <s v="technology/hardware"/>
    <n v="170"/>
    <n v="67.42"/>
    <x v="0"/>
    <s v="hardware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178"/>
    <n v="1263679492"/>
    <b v="1"/>
    <n v="179"/>
    <b v="1"/>
    <s v="film &amp; video/documentary"/>
    <n v="101"/>
    <n v="254.39"/>
    <x v="5"/>
    <s v="documentary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179"/>
    <n v="1413493724"/>
    <b v="0"/>
    <n v="277"/>
    <b v="1"/>
    <s v="theater/spaces"/>
    <n v="113"/>
    <n v="162.91"/>
    <x v="6"/>
    <s v="spaces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180"/>
    <n v="1486745663"/>
    <b v="0"/>
    <n v="902"/>
    <b v="1"/>
    <s v="games/tabletop games"/>
    <n v="1802"/>
    <n v="49.93"/>
    <x v="3"/>
    <s v="tabletop games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181"/>
    <n v="1395885518"/>
    <b v="1"/>
    <n v="158"/>
    <b v="1"/>
    <s v="technology/hardware"/>
    <n v="179"/>
    <n v="282.72000000000003"/>
    <x v="0"/>
    <s v="hardware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182"/>
    <n v="1444910009"/>
    <b v="1"/>
    <n v="379"/>
    <b v="1"/>
    <s v="film &amp; video/documentary"/>
    <n v="112"/>
    <n v="117.77"/>
    <x v="5"/>
    <s v="documentary"/>
    <x v="182"/>
    <x v="182"/>
  </r>
  <r>
    <n v="648"/>
    <s v="Audio Jacket"/>
    <s v="Get ready for the next product that you canâ€™t live without"/>
    <n v="35000"/>
    <n v="44388"/>
    <x v="0"/>
    <s v="US"/>
    <s v="USD"/>
    <x v="183"/>
    <n v="1410280708"/>
    <b v="0"/>
    <n v="27"/>
    <b v="1"/>
    <s v="technology/wearables"/>
    <n v="127"/>
    <n v="1644"/>
    <x v="0"/>
    <s v="wearables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184"/>
    <n v="1486397007"/>
    <b v="1"/>
    <n v="299"/>
    <b v="1"/>
    <s v="film &amp; video/documentary"/>
    <n v="125"/>
    <n v="146.35"/>
    <x v="5"/>
    <s v="documentary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185"/>
    <n v="1456614554"/>
    <b v="1"/>
    <n v="964"/>
    <b v="1"/>
    <s v="film &amp; video/documentary"/>
    <n v="127"/>
    <n v="44.91"/>
    <x v="5"/>
    <s v="documentary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186"/>
    <n v="1450880854"/>
    <b v="0"/>
    <n v="375"/>
    <b v="1"/>
    <s v="technology/hardware"/>
    <n v="143"/>
    <n v="114.77"/>
    <x v="0"/>
    <s v="hardware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187"/>
    <n v="1465225258"/>
    <b v="0"/>
    <n v="28"/>
    <b v="0"/>
    <s v="technology/wearables"/>
    <n v="22"/>
    <n v="1536.25"/>
    <x v="0"/>
    <s v="wearables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188"/>
    <n v="1463493434"/>
    <b v="1"/>
    <n v="438"/>
    <b v="1"/>
    <s v="film &amp; video/documentary"/>
    <n v="107"/>
    <n v="97.36"/>
    <x v="5"/>
    <s v="documentary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189"/>
    <n v="1475249138"/>
    <b v="1"/>
    <n v="403"/>
    <b v="1"/>
    <s v="food/small batch"/>
    <n v="106"/>
    <n v="104.99"/>
    <x v="4"/>
    <s v="small batch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190"/>
    <n v="1439191869"/>
    <b v="1"/>
    <n v="535"/>
    <b v="0"/>
    <s v="technology/space exploration"/>
    <n v="8"/>
    <n v="78.67"/>
    <x v="0"/>
    <s v="space exploration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191"/>
    <n v="1465536537"/>
    <b v="0"/>
    <n v="15"/>
    <b v="0"/>
    <s v="theater/spaces"/>
    <n v="12"/>
    <n v="2796.67"/>
    <x v="6"/>
    <s v="spaces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192"/>
    <n v="1325007780"/>
    <b v="1"/>
    <n v="760"/>
    <b v="1"/>
    <s v="film &amp; video/documentary"/>
    <n v="105"/>
    <n v="55.07"/>
    <x v="5"/>
    <s v="documentary"/>
    <x v="192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x v="193"/>
    <n v="1485016430"/>
    <b v="0"/>
    <n v="45"/>
    <b v="0"/>
    <s v="theater/spaces"/>
    <n v="104"/>
    <n v="922.22"/>
    <x v="6"/>
    <s v="spaces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194"/>
    <n v="1415292304"/>
    <b v="1"/>
    <n v="376"/>
    <b v="1"/>
    <s v="film &amp; video/documentary"/>
    <n v="113"/>
    <n v="109.04"/>
    <x v="5"/>
    <s v="documentary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195"/>
    <n v="1448565459"/>
    <b v="0"/>
    <n v="202"/>
    <b v="0"/>
    <s v="theater/spaces"/>
    <n v="20"/>
    <n v="202.23"/>
    <x v="6"/>
    <s v="spaces"/>
    <x v="195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x v="196"/>
    <n v="1414738994"/>
    <b v="1"/>
    <n v="165"/>
    <b v="1"/>
    <s v="film &amp; video/documentary"/>
    <n v="116"/>
    <n v="246.61"/>
    <x v="5"/>
    <s v="documentary"/>
    <x v="196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x v="197"/>
    <n v="1347411539"/>
    <b v="1"/>
    <n v="415"/>
    <b v="1"/>
    <s v="film &amp; video/documentary"/>
    <n v="150"/>
    <n v="97.82"/>
    <x v="5"/>
    <s v="documentary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198"/>
    <n v="1405522822"/>
    <b v="0"/>
    <n v="311"/>
    <b v="1"/>
    <s v="food/small batch"/>
    <n v="203"/>
    <n v="130.22999999999999"/>
    <x v="4"/>
    <s v="small batch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99"/>
    <n v="1443700648"/>
    <b v="0"/>
    <n v="248"/>
    <b v="0"/>
    <s v="technology/wearables"/>
    <n v="40"/>
    <n v="162.91999999999999"/>
    <x v="0"/>
    <s v="wearables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200"/>
    <n v="1422463079"/>
    <b v="0"/>
    <n v="253"/>
    <b v="1"/>
    <s v="film &amp; video/television"/>
    <n v="183"/>
    <n v="159.51"/>
    <x v="5"/>
    <s v="television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201"/>
    <n v="1425901379"/>
    <b v="0"/>
    <n v="714"/>
    <b v="1"/>
    <s v="photography/photobooks"/>
    <n v="322"/>
    <n v="56.41"/>
    <x v="2"/>
    <s v="photobooks"/>
    <x v="201"/>
    <x v="201"/>
  </r>
  <r>
    <n v="3648"/>
    <s v="Moth Theater Lives"/>
    <s v="Help Moth Live! Support Moth and its artist collective to achieve its 2014/15 season."/>
    <n v="40000"/>
    <n v="40153"/>
    <x v="0"/>
    <s v="US"/>
    <s v="USD"/>
    <x v="202"/>
    <n v="1409900445"/>
    <b v="0"/>
    <n v="73"/>
    <b v="1"/>
    <s v="theater/plays"/>
    <n v="100"/>
    <n v="550.04"/>
    <x v="6"/>
    <s v="plays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3"/>
    <n v="1339207647"/>
    <b v="0"/>
    <n v="263"/>
    <b v="1"/>
    <s v="technology/hardware"/>
    <n v="819"/>
    <n v="152.62"/>
    <x v="0"/>
    <s v="hardware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204"/>
    <n v="1483634335"/>
    <b v="0"/>
    <n v="110"/>
    <b v="0"/>
    <s v="technology/wearables"/>
    <n v="42"/>
    <n v="364.35"/>
    <x v="0"/>
    <s v="wearables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205"/>
    <n v="1462248091"/>
    <b v="1"/>
    <n v="235"/>
    <b v="1"/>
    <s v="photography/photobooks"/>
    <n v="107"/>
    <n v="170.45"/>
    <x v="2"/>
    <s v="photobooks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206"/>
    <n v="1461117201"/>
    <b v="0"/>
    <n v="336"/>
    <b v="1"/>
    <s v="theater/plays"/>
    <n v="114"/>
    <n v="119.18"/>
    <x v="6"/>
    <s v="plays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7"/>
    <n v="1396441810"/>
    <b v="0"/>
    <n v="621"/>
    <b v="1"/>
    <s v="technology/hardware"/>
    <n v="114"/>
    <n v="64.02"/>
    <x v="0"/>
    <s v="hardware"/>
    <x v="207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208"/>
    <n v="1313024422"/>
    <b v="1"/>
    <n v="916"/>
    <b v="1"/>
    <s v="publishing/radio &amp; podcasts"/>
    <n v="662"/>
    <n v="43.33"/>
    <x v="1"/>
    <s v="radio &amp; podcasts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09"/>
    <n v="1439909991"/>
    <b v="0"/>
    <n v="480"/>
    <b v="1"/>
    <s v="games/tabletop games"/>
    <n v="404"/>
    <n v="82.4"/>
    <x v="3"/>
    <s v="tabletop games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10"/>
    <n v="1397076319"/>
    <b v="1"/>
    <n v="848"/>
    <b v="1"/>
    <s v="technology/hardware"/>
    <n v="132"/>
    <n v="46.58"/>
    <x v="0"/>
    <s v="hardware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211"/>
    <n v="1398895756"/>
    <b v="0"/>
    <n v="549"/>
    <b v="1"/>
    <s v="photography/photobooks"/>
    <n v="786"/>
    <n v="71.59"/>
    <x v="2"/>
    <s v="photobooks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12"/>
    <n v="1410937483"/>
    <b v="1"/>
    <n v="263"/>
    <b v="1"/>
    <s v="theater/spaces"/>
    <n v="112"/>
    <n v="149.44"/>
    <x v="6"/>
    <s v="spaces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213"/>
    <n v="1447875539"/>
    <b v="0"/>
    <n v="512"/>
    <b v="1"/>
    <s v="photography/photobooks"/>
    <n v="270"/>
    <n v="76.44"/>
    <x v="2"/>
    <s v="photobooks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14"/>
    <n v="1412358968"/>
    <b v="1"/>
    <n v="489"/>
    <b v="1"/>
    <s v="technology/space exploration"/>
    <n v="326"/>
    <n v="80.02"/>
    <x v="0"/>
    <s v="space exploration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215"/>
    <n v="1414108906"/>
    <b v="0"/>
    <n v="354"/>
    <b v="1"/>
    <s v="film &amp; video/documentary"/>
    <n v="111"/>
    <n v="109.82"/>
    <x v="5"/>
    <s v="documentary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216"/>
    <n v="1343320425"/>
    <b v="1"/>
    <n v="467"/>
    <b v="1"/>
    <s v="music/rock"/>
    <n v="155"/>
    <n v="82.96"/>
    <x v="7"/>
    <s v="rock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217"/>
    <n v="1334948518"/>
    <b v="0"/>
    <n v="134"/>
    <b v="1"/>
    <s v="film &amp; video/documentary"/>
    <n v="101"/>
    <n v="287.31"/>
    <x v="5"/>
    <s v="documentary"/>
    <x v="217"/>
    <x v="217"/>
  </r>
  <r>
    <n v="24"/>
    <s v="Bring STL Up Late to TV"/>
    <s v="STL Up Late is a weekly late night comedy talk show for St. Louis television."/>
    <n v="35000"/>
    <n v="38082.69"/>
    <x v="0"/>
    <s v="US"/>
    <s v="USD"/>
    <x v="218"/>
    <n v="1439494863"/>
    <b v="0"/>
    <n v="574"/>
    <b v="1"/>
    <s v="film &amp; video/television"/>
    <n v="109"/>
    <n v="66.349999999999994"/>
    <x v="5"/>
    <s v="television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219"/>
    <n v="1463155034"/>
    <b v="0"/>
    <n v="314"/>
    <b v="1"/>
    <s v="photography/photobooks"/>
    <n v="253"/>
    <n v="121"/>
    <x v="2"/>
    <s v="photobooks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20"/>
    <n v="1461078162"/>
    <b v="1"/>
    <n v="560"/>
    <b v="1"/>
    <s v="film &amp; video/documentary"/>
    <n v="107"/>
    <n v="66.7"/>
    <x v="5"/>
    <s v="documentary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21"/>
    <n v="1379532618"/>
    <b v="1"/>
    <n v="191"/>
    <b v="1"/>
    <s v="technology/hardware"/>
    <n v="124"/>
    <n v="194.26"/>
    <x v="0"/>
    <s v="hardware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222"/>
    <n v="1389107062"/>
    <b v="0"/>
    <n v="271"/>
    <b v="1"/>
    <s v="film &amp; video/documentary"/>
    <n v="103"/>
    <n v="133.13999999999999"/>
    <x v="5"/>
    <s v="documentary"/>
    <x v="222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223"/>
    <n v="1475577786"/>
    <b v="1"/>
    <n v="337"/>
    <b v="1"/>
    <s v="film &amp; video/documentary"/>
    <n v="103"/>
    <n v="106.62"/>
    <x v="5"/>
    <s v="documentary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24"/>
    <n v="1448400943"/>
    <b v="1"/>
    <n v="163"/>
    <b v="1"/>
    <s v="food/small batch"/>
    <n v="102"/>
    <n v="219.93"/>
    <x v="4"/>
    <s v="small batch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225"/>
    <n v="1366028563"/>
    <b v="1"/>
    <n v="340"/>
    <b v="1"/>
    <s v="film &amp; video/documentary"/>
    <n v="102"/>
    <n v="104.82"/>
    <x v="5"/>
    <s v="documentary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226"/>
    <n v="1326492231"/>
    <b v="1"/>
    <n v="361"/>
    <b v="1"/>
    <s v="music/rock"/>
    <n v="118"/>
    <n v="98.03"/>
    <x v="7"/>
    <s v="rock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227"/>
    <n v="1427829827"/>
    <b v="0"/>
    <n v="296"/>
    <b v="0"/>
    <s v="technology/wearables"/>
    <n v="35"/>
    <n v="119.39"/>
    <x v="0"/>
    <s v="wearables"/>
    <x v="227"/>
    <x v="227"/>
  </r>
  <r>
    <n v="2989"/>
    <s v="Let's Light Up The Gem!"/>
    <s v="Bring the movies back to Bethel, Maine."/>
    <n v="20000"/>
    <n v="35307"/>
    <x v="0"/>
    <s v="US"/>
    <s v="USD"/>
    <x v="228"/>
    <n v="1448756962"/>
    <b v="0"/>
    <n v="364"/>
    <b v="1"/>
    <s v="theater/spaces"/>
    <n v="177"/>
    <n v="97"/>
    <x v="6"/>
    <s v="spaces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29"/>
    <n v="1486183808"/>
    <b v="0"/>
    <n v="130"/>
    <b v="1"/>
    <s v="food/small batch"/>
    <n v="101"/>
    <n v="271.51"/>
    <x v="4"/>
    <s v="small batch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230"/>
    <n v="1441452184"/>
    <b v="1"/>
    <n v="269"/>
    <b v="1"/>
    <s v="theater/plays"/>
    <n v="101"/>
    <n v="131.13999999999999"/>
    <x v="6"/>
    <s v="plays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231"/>
    <n v="1444017801"/>
    <b v="0"/>
    <n v="229"/>
    <b v="0"/>
    <s v="technology/wearables"/>
    <n v="59"/>
    <n v="153.43"/>
    <x v="0"/>
    <s v="wearables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232"/>
    <n v="1438617471"/>
    <b v="1"/>
    <n v="134"/>
    <b v="1"/>
    <s v="theater/plays"/>
    <n v="100"/>
    <n v="262.11"/>
    <x v="6"/>
    <s v="plays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33"/>
    <n v="1455721204"/>
    <b v="0"/>
    <n v="537"/>
    <b v="1"/>
    <s v="games/tabletop games"/>
    <n v="185"/>
    <n v="65.319999999999993"/>
    <x v="3"/>
    <s v="tabletop games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234"/>
    <n v="1379336503"/>
    <b v="1"/>
    <n v="336"/>
    <b v="1"/>
    <s v="publishing/radio &amp; podcasts"/>
    <n v="139"/>
    <n v="103.2"/>
    <x v="1"/>
    <s v="radio &amp; podcasts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35"/>
    <n v="1482160597"/>
    <b v="0"/>
    <n v="859"/>
    <b v="1"/>
    <s v="music/rock"/>
    <n v="139"/>
    <n v="40.35"/>
    <x v="7"/>
    <s v="rock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236"/>
    <n v="1429312694"/>
    <b v="1"/>
    <n v="285"/>
    <b v="1"/>
    <s v="film &amp; video/documentary"/>
    <n v="102"/>
    <n v="119.99"/>
    <x v="5"/>
    <s v="documentary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237"/>
    <n v="1394633746"/>
    <b v="0"/>
    <n v="406"/>
    <b v="1"/>
    <s v="music/rock"/>
    <n v="105"/>
    <n v="83.97"/>
    <x v="7"/>
    <s v="rock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238"/>
    <n v="1328158065"/>
    <b v="1"/>
    <n v="147"/>
    <b v="1"/>
    <s v="technology/hardware"/>
    <n v="226"/>
    <n v="230.56"/>
    <x v="0"/>
    <s v="hardware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239"/>
    <n v="1478257268"/>
    <b v="0"/>
    <n v="338"/>
    <b v="0"/>
    <s v="technology/wearables"/>
    <n v="34"/>
    <n v="99.97"/>
    <x v="0"/>
    <s v="wearables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40"/>
    <n v="1369895421"/>
    <b v="1"/>
    <n v="204"/>
    <b v="1"/>
    <s v="technology/hardware"/>
    <n v="421"/>
    <n v="164.91"/>
    <x v="0"/>
    <s v="hardware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241"/>
    <n v="1442531217"/>
    <b v="0"/>
    <n v="285"/>
    <b v="0"/>
    <s v="technology/gadgets"/>
    <n v="39"/>
    <n v="117.49"/>
    <x v="0"/>
    <s v="gadgets"/>
    <x v="241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x v="242"/>
    <n v="1360346851"/>
    <b v="1"/>
    <n v="253"/>
    <b v="1"/>
    <s v="technology/hardware"/>
    <n v="209"/>
    <n v="131.99"/>
    <x v="0"/>
    <s v="hardware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243"/>
    <n v="1319467604"/>
    <b v="1"/>
    <n v="369"/>
    <b v="1"/>
    <s v="publishing/radio &amp; podcasts"/>
    <n v="111"/>
    <n v="90.5"/>
    <x v="1"/>
    <s v="radio &amp; podcasts"/>
    <x v="243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x v="244"/>
    <n v="1394127585"/>
    <b v="1"/>
    <n v="454"/>
    <b v="1"/>
    <s v="technology/hardware"/>
    <n v="133"/>
    <n v="73.5"/>
    <x v="0"/>
    <s v="hardware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245"/>
    <n v="1426028334"/>
    <b v="1"/>
    <n v="343"/>
    <b v="1"/>
    <s v="publishing/radio &amp; podcasts"/>
    <n v="104"/>
    <n v="96.88"/>
    <x v="1"/>
    <s v="radio &amp; podcasts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246"/>
    <n v="1331320778"/>
    <b v="0"/>
    <n v="153"/>
    <b v="1"/>
    <s v="publishing/nonfiction"/>
    <n v="132"/>
    <n v="215.73"/>
    <x v="1"/>
    <s v="nonfiction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247"/>
    <n v="1413824447"/>
    <b v="0"/>
    <n v="348"/>
    <b v="1"/>
    <s v="theater/spaces"/>
    <n v="110"/>
    <n v="94.55"/>
    <x v="6"/>
    <s v="spaces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248"/>
    <n v="1480309546"/>
    <b v="0"/>
    <n v="499"/>
    <b v="1"/>
    <s v="music/metal"/>
    <n v="118"/>
    <n v="65.86"/>
    <x v="7"/>
    <s v="metal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249"/>
    <n v="1398388068"/>
    <b v="0"/>
    <n v="217"/>
    <b v="1"/>
    <s v="film &amp; video/television"/>
    <n v="131"/>
    <n v="150.9"/>
    <x v="5"/>
    <s v="television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50"/>
    <n v="1435611572"/>
    <b v="1"/>
    <n v="398"/>
    <b v="1"/>
    <s v="technology/space exploration"/>
    <n v="408"/>
    <n v="81.95"/>
    <x v="0"/>
    <s v="space exploration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51"/>
    <n v="1468444125"/>
    <b v="1"/>
    <n v="577"/>
    <b v="1"/>
    <s v="technology/space exploration"/>
    <n v="141"/>
    <n v="55.76"/>
    <x v="0"/>
    <s v="space exploration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252"/>
    <n v="1433804313"/>
    <b v="0"/>
    <n v="1013"/>
    <b v="1"/>
    <s v="technology/wearables"/>
    <n v="267"/>
    <n v="31.66"/>
    <x v="0"/>
    <s v="wearables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53"/>
    <n v="1377022128"/>
    <b v="1"/>
    <n v="563"/>
    <b v="1"/>
    <s v="film &amp; video/documentary"/>
    <n v="229"/>
    <n v="56.9"/>
    <x v="5"/>
    <s v="documentary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54"/>
    <n v="1382742014"/>
    <b v="0"/>
    <n v="426"/>
    <b v="1"/>
    <s v="games/tabletop games"/>
    <n v="128"/>
    <n v="75.13"/>
    <x v="3"/>
    <s v="tabletop games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255"/>
    <n v="1408366856"/>
    <b v="0"/>
    <n v="342"/>
    <b v="1"/>
    <s v="film &amp; video/television"/>
    <n v="106"/>
    <n v="93.26"/>
    <x v="5"/>
    <s v="television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256"/>
    <n v="1458103188"/>
    <b v="0"/>
    <n v="237"/>
    <b v="1"/>
    <s v="theater/plays"/>
    <n v="103"/>
    <n v="134.26"/>
    <x v="6"/>
    <s v="plays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57"/>
    <n v="1453109628"/>
    <b v="1"/>
    <n v="551"/>
    <b v="1"/>
    <s v="theater/spaces"/>
    <n v="265"/>
    <n v="57.63"/>
    <x v="6"/>
    <s v="spaces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258"/>
    <n v="1373568644"/>
    <b v="0"/>
    <n v="329"/>
    <b v="1"/>
    <s v="theater/spaces"/>
    <n v="127"/>
    <n v="96.3"/>
    <x v="6"/>
    <s v="spaces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9"/>
    <n v="1367933691"/>
    <b v="1"/>
    <n v="437"/>
    <b v="1"/>
    <s v="film &amp; video/documentary"/>
    <n v="106"/>
    <n v="72.48"/>
    <x v="5"/>
    <s v="documentary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60"/>
    <n v="1393272633"/>
    <b v="0"/>
    <n v="288"/>
    <b v="1"/>
    <s v="music/rock"/>
    <n v="105"/>
    <n v="109.45"/>
    <x v="7"/>
    <s v="rock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61"/>
    <n v="1386123861"/>
    <b v="1"/>
    <n v="287"/>
    <b v="1"/>
    <s v="film &amp; video/documentary"/>
    <n v="105"/>
    <n v="109.42"/>
    <x v="5"/>
    <s v="documentary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262"/>
    <n v="1438791062"/>
    <b v="1"/>
    <n v="369"/>
    <b v="1"/>
    <s v="photography/photobooks"/>
    <n v="418"/>
    <n v="84.91"/>
    <x v="2"/>
    <s v="photobooks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63"/>
    <n v="1408624622"/>
    <b v="0"/>
    <n v="37"/>
    <b v="1"/>
    <s v="technology/hardware"/>
    <n v="104"/>
    <n v="845.7"/>
    <x v="0"/>
    <s v="hardware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64"/>
    <n v="1329873755"/>
    <b v="1"/>
    <n v="426"/>
    <b v="1"/>
    <s v="technology/hardware"/>
    <n v="125"/>
    <n v="73.42"/>
    <x v="0"/>
    <s v="hardware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265"/>
    <n v="1416507211"/>
    <b v="0"/>
    <n v="312"/>
    <b v="0"/>
    <s v="games/video games"/>
    <n v="36"/>
    <n v="100.23"/>
    <x v="3"/>
    <s v="video games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266"/>
    <n v="1409669336"/>
    <b v="0"/>
    <n v="104"/>
    <b v="1"/>
    <s v="theater/plays"/>
    <n v="103"/>
    <n v="297.02999999999997"/>
    <x v="6"/>
    <s v="plays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267"/>
    <n v="1402599486"/>
    <b v="0"/>
    <n v="263"/>
    <b v="1"/>
    <s v="film &amp; video/television"/>
    <n v="309"/>
    <n v="117.36"/>
    <x v="5"/>
    <s v="television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268"/>
    <n v="1398973252"/>
    <b v="1"/>
    <n v="236"/>
    <b v="1"/>
    <s v="photography/photobooks"/>
    <n v="205"/>
    <n v="130.53"/>
    <x v="2"/>
    <s v="photobooks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269"/>
    <n v="1469289685"/>
    <b v="0"/>
    <n v="179"/>
    <b v="0"/>
    <s v="technology/wearables"/>
    <n v="30"/>
    <n v="171.79"/>
    <x v="0"/>
    <s v="wearables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70"/>
    <n v="1454858285"/>
    <b v="0"/>
    <n v="282"/>
    <b v="1"/>
    <s v="food/small batch"/>
    <n v="102"/>
    <n v="108.78"/>
    <x v="4"/>
    <s v="small batch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271"/>
    <n v="1479932713"/>
    <b v="1"/>
    <n v="216"/>
    <b v="1"/>
    <s v="theater/plays"/>
    <n v="102"/>
    <n v="141.71"/>
    <x v="6"/>
    <s v="plays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272"/>
    <n v="1413308545"/>
    <b v="1"/>
    <n v="524"/>
    <b v="1"/>
    <s v="film &amp; video/documentary"/>
    <n v="102"/>
    <n v="58.41"/>
    <x v="5"/>
    <s v="documentary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273"/>
    <n v="1481137500"/>
    <b v="0"/>
    <n v="43"/>
    <b v="1"/>
    <s v="film &amp; video/documentary"/>
    <n v="122"/>
    <n v="709.42"/>
    <x v="5"/>
    <s v="documentary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274"/>
    <n v="1407178107"/>
    <b v="1"/>
    <n v="711"/>
    <b v="1"/>
    <s v="music/rock"/>
    <n v="303833"/>
    <n v="42.73"/>
    <x v="7"/>
    <s v="rock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75"/>
    <n v="1453895532"/>
    <b v="0"/>
    <n v="666"/>
    <b v="1"/>
    <s v="technology/hardware"/>
    <n v="202"/>
    <n v="45.55"/>
    <x v="0"/>
    <s v="hardware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276"/>
    <n v="1384920804"/>
    <b v="0"/>
    <n v="241"/>
    <b v="1"/>
    <s v="film &amp; video/documentary"/>
    <n v="101"/>
    <n v="125.79"/>
    <x v="5"/>
    <s v="documentary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77"/>
    <n v="1369864301"/>
    <b v="0"/>
    <n v="1113"/>
    <b v="1"/>
    <s v="games/tabletop games"/>
    <n v="1212"/>
    <n v="27.23"/>
    <x v="3"/>
    <s v="tabletop games"/>
    <x v="277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x v="278"/>
    <n v="1448461434"/>
    <b v="0"/>
    <n v="392"/>
    <b v="1"/>
    <s v="technology/hardware"/>
    <n v="202"/>
    <n v="77.23"/>
    <x v="0"/>
    <s v="hardware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279"/>
    <n v="1384186483"/>
    <b v="1"/>
    <n v="316"/>
    <b v="1"/>
    <s v="film &amp; video/documentary"/>
    <n v="101"/>
    <n v="95.7"/>
    <x v="5"/>
    <s v="documentary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80"/>
    <n v="1424188828"/>
    <b v="0"/>
    <n v="372"/>
    <b v="1"/>
    <s v="food/small batch"/>
    <n v="126"/>
    <n v="81.25"/>
    <x v="4"/>
    <s v="small batch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281"/>
    <n v="1435117889"/>
    <b v="0"/>
    <n v="276"/>
    <b v="1"/>
    <s v="technology/wearables"/>
    <n v="104"/>
    <n v="109.34"/>
    <x v="0"/>
    <s v="wearables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282"/>
    <n v="1427428382"/>
    <b v="0"/>
    <n v="67"/>
    <b v="0"/>
    <s v="film &amp; video/science fiction"/>
    <n v="23"/>
    <n v="449.43"/>
    <x v="5"/>
    <s v="science fiction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83"/>
    <n v="1383195753"/>
    <b v="1"/>
    <n v="429"/>
    <b v="1"/>
    <s v="technology/hardware"/>
    <n v="300"/>
    <n v="70.040000000000006"/>
    <x v="0"/>
    <s v="hardware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284"/>
    <n v="1438110910"/>
    <b v="1"/>
    <n v="455"/>
    <b v="1"/>
    <s v="photography/photobooks"/>
    <n v="250"/>
    <n v="66.02"/>
    <x v="2"/>
    <s v="photobooks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85"/>
    <n v="1414015049"/>
    <b v="1"/>
    <n v="325"/>
    <b v="1"/>
    <s v="theater/spaces"/>
    <n v="120"/>
    <n v="92.39"/>
    <x v="6"/>
    <s v="spaces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286"/>
    <n v="1414417240"/>
    <b v="0"/>
    <n v="128"/>
    <b v="1"/>
    <s v="theater/spaces"/>
    <n v="120"/>
    <n v="233.9"/>
    <x v="6"/>
    <s v="spaces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87"/>
    <n v="1344857083"/>
    <b v="1"/>
    <n v="129"/>
    <b v="1"/>
    <s v="film &amp; video/documentary"/>
    <n v="119"/>
    <n v="230.09"/>
    <x v="5"/>
    <s v="documentary"/>
    <x v="287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x v="288"/>
    <n v="1476270653"/>
    <b v="0"/>
    <n v="173"/>
    <b v="1"/>
    <s v="theater/spaces"/>
    <n v="118"/>
    <n v="170.7"/>
    <x v="6"/>
    <s v="spaces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89"/>
    <n v="1346194494"/>
    <b v="1"/>
    <n v="963"/>
    <b v="1"/>
    <s v="film &amp; video/documentary"/>
    <n v="118"/>
    <n v="30.65"/>
    <x v="5"/>
    <s v="documentary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290"/>
    <n v="1444832318"/>
    <b v="1"/>
    <n v="493"/>
    <b v="1"/>
    <s v="film &amp; video/documentary"/>
    <n v="117"/>
    <n v="59.25"/>
    <x v="5"/>
    <s v="documentary"/>
    <x v="290"/>
    <x v="290"/>
  </r>
  <r>
    <n v="2714"/>
    <s v="The Crane Theater"/>
    <s v="The Crane will be the new home for independent theater in Northeast Minneapolis"/>
    <n v="25000"/>
    <n v="29089"/>
    <x v="0"/>
    <s v="US"/>
    <s v="USD"/>
    <x v="291"/>
    <n v="1474040596"/>
    <b v="1"/>
    <n v="305"/>
    <b v="1"/>
    <s v="theater/spaces"/>
    <n v="116"/>
    <n v="95.37"/>
    <x v="6"/>
    <s v="spaces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292"/>
    <n v="1463392828"/>
    <b v="0"/>
    <n v="96"/>
    <b v="0"/>
    <s v="technology/wearables"/>
    <n v="83"/>
    <n v="301.94"/>
    <x v="0"/>
    <s v="wearables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93"/>
    <n v="1432659793"/>
    <b v="0"/>
    <n v="607"/>
    <b v="1"/>
    <s v="technology/hardware"/>
    <n v="288"/>
    <n v="47.47"/>
    <x v="0"/>
    <s v="hardware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94"/>
    <n v="1486691915"/>
    <b v="0"/>
    <n v="194"/>
    <b v="1"/>
    <s v="games/tabletop games"/>
    <n v="103"/>
    <n v="148.08000000000001"/>
    <x v="3"/>
    <s v="tabletop games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295"/>
    <n v="1470274509"/>
    <b v="1"/>
    <n v="221"/>
    <b v="1"/>
    <s v="film &amp; video/documentary"/>
    <n v="115"/>
    <n v="129.82"/>
    <x v="5"/>
    <s v="documentary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96"/>
    <n v="1437954729"/>
    <b v="1"/>
    <n v="238"/>
    <b v="1"/>
    <s v="technology/space exploration"/>
    <n v="115"/>
    <n v="120.31"/>
    <x v="0"/>
    <s v="space exploration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297"/>
    <n v="1459523017"/>
    <b v="0"/>
    <n v="89"/>
    <b v="1"/>
    <s v="film &amp; video/television"/>
    <n v="100"/>
    <n v="320.45"/>
    <x v="5"/>
    <s v="television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98"/>
    <n v="1452530041"/>
    <b v="1"/>
    <n v="266"/>
    <b v="1"/>
    <s v="games/tabletop games"/>
    <n v="285"/>
    <n v="107.05"/>
    <x v="3"/>
    <s v="tabletop games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299"/>
    <n v="1416244863"/>
    <b v="1"/>
    <n v="441"/>
    <b v="1"/>
    <s v="publishing/radio &amp; podcasts"/>
    <n v="189"/>
    <n v="64.17"/>
    <x v="1"/>
    <s v="radio &amp; podcasts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"/>
    <n v="1412737080"/>
    <b v="0"/>
    <n v="557"/>
    <b v="1"/>
    <s v="theater/spaces"/>
    <n v="113"/>
    <n v="50.76"/>
    <x v="6"/>
    <s v="spaces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301"/>
    <n v="1349209368"/>
    <b v="0"/>
    <n v="721"/>
    <b v="1"/>
    <s v="music/electronic music"/>
    <n v="704"/>
    <n v="39.07"/>
    <x v="7"/>
    <s v="electronic music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302"/>
    <n v="1367088443"/>
    <b v="1"/>
    <n v="394"/>
    <b v="1"/>
    <s v="theater/spaces"/>
    <n v="351"/>
    <n v="71.239999999999995"/>
    <x v="6"/>
    <s v="spaces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303"/>
    <n v="1442443910"/>
    <b v="1"/>
    <n v="314"/>
    <b v="1"/>
    <s v="film &amp; video/documentary"/>
    <n v="117"/>
    <n v="89.39"/>
    <x v="5"/>
    <s v="documentary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304"/>
    <n v="1425423637"/>
    <b v="0"/>
    <n v="84"/>
    <b v="0"/>
    <s v="film &amp; video/drama"/>
    <n v="56"/>
    <n v="331.54"/>
    <x v="5"/>
    <s v="drama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305"/>
    <n v="1448951847"/>
    <b v="1"/>
    <n v="280"/>
    <b v="1"/>
    <s v="photography/photobooks"/>
    <n v="120"/>
    <n v="98.84"/>
    <x v="2"/>
    <s v="photobooks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306"/>
    <n v="1473837751"/>
    <b v="0"/>
    <n v="265"/>
    <b v="1"/>
    <s v="theater/spaces"/>
    <n v="110"/>
    <n v="104.15"/>
    <x v="6"/>
    <s v="spaces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07"/>
    <n v="1405346680"/>
    <b v="1"/>
    <n v="322"/>
    <b v="1"/>
    <s v="theater/plays"/>
    <n v="120"/>
    <n v="85.53"/>
    <x v="6"/>
    <s v="plays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308"/>
    <n v="1480629819"/>
    <b v="0"/>
    <n v="284"/>
    <b v="1"/>
    <s v="photography/photobooks"/>
    <n v="136"/>
    <n v="95.76"/>
    <x v="2"/>
    <s v="photobooks"/>
    <x v="308"/>
    <x v="308"/>
  </r>
  <r>
    <n v="3035"/>
    <s v="The Coalition Theater"/>
    <s v="Help create a permanent home for live comedy shows and classes in Downtown RVA."/>
    <n v="25000"/>
    <n v="27196.71"/>
    <x v="0"/>
    <s v="US"/>
    <s v="USD"/>
    <x v="309"/>
    <n v="1365082009"/>
    <b v="0"/>
    <n v="307"/>
    <b v="1"/>
    <s v="theater/spaces"/>
    <n v="109"/>
    <n v="88.59"/>
    <x v="6"/>
    <s v="spaces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310"/>
    <n v="1465932340"/>
    <b v="0"/>
    <n v="183"/>
    <b v="1"/>
    <s v="photography/photobooks"/>
    <n v="103"/>
    <n v="148.57"/>
    <x v="2"/>
    <s v="photobooks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11"/>
    <n v="1460554848"/>
    <b v="1"/>
    <n v="186"/>
    <b v="1"/>
    <s v="film &amp; video/documentary"/>
    <n v="108"/>
    <n v="145.04"/>
    <x v="5"/>
    <s v="documentary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312"/>
    <n v="1485237096"/>
    <b v="1"/>
    <n v="305"/>
    <b v="1"/>
    <s v="film &amp; video/documentary"/>
    <n v="157"/>
    <n v="87.69"/>
    <x v="5"/>
    <s v="documentary"/>
    <x v="312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313"/>
    <n v="1439907640"/>
    <b v="1"/>
    <n v="176"/>
    <b v="1"/>
    <s v="photography/photobooks"/>
    <n v="106"/>
    <n v="151.24"/>
    <x v="2"/>
    <s v="photobooks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314"/>
    <n v="1420643071"/>
    <b v="1"/>
    <n v="352"/>
    <b v="1"/>
    <s v="food/small batch"/>
    <n v="106"/>
    <n v="75.5"/>
    <x v="4"/>
    <s v="small batch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15"/>
    <n v="1413986501"/>
    <b v="0"/>
    <n v="237"/>
    <b v="1"/>
    <s v="film &amp; video/documentary"/>
    <n v="106"/>
    <n v="111.8"/>
    <x v="5"/>
    <s v="documentary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316"/>
    <n v="1403017146"/>
    <b v="1"/>
    <n v="125"/>
    <b v="1"/>
    <s v="food/small batch"/>
    <n v="106"/>
    <n v="211.84"/>
    <x v="4"/>
    <s v="small batch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317"/>
    <n v="1428333875"/>
    <b v="0"/>
    <n v="152"/>
    <b v="1"/>
    <s v="technology/wearables"/>
    <n v="106"/>
    <n v="174.03"/>
    <x v="0"/>
    <s v="wearables"/>
    <x v="317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x v="318"/>
    <n v="1349160018"/>
    <b v="1"/>
    <n v="290"/>
    <b v="1"/>
    <s v="film &amp; video/documentary"/>
    <n v="176"/>
    <n v="91.19"/>
    <x v="5"/>
    <s v="documentary"/>
    <x v="318"/>
    <x v="318"/>
  </r>
  <r>
    <n v="730"/>
    <s v="Encyclopedia of Surfing"/>
    <s v="A Massive but Cheerful Online Digital Archive of Surfing"/>
    <n v="20000"/>
    <n v="26438"/>
    <x v="0"/>
    <s v="US"/>
    <s v="USD"/>
    <x v="319"/>
    <n v="1320688391"/>
    <b v="0"/>
    <n v="265"/>
    <b v="1"/>
    <s v="publishing/nonfiction"/>
    <n v="132"/>
    <n v="99.77"/>
    <x v="1"/>
    <s v="nonfiction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320"/>
    <n v="1395417714"/>
    <b v="1"/>
    <n v="131"/>
    <b v="1"/>
    <s v="film &amp; video/documentary"/>
    <n v="101"/>
    <n v="201.22"/>
    <x v="5"/>
    <s v="documentary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321"/>
    <n v="1463418120"/>
    <b v="0"/>
    <n v="310"/>
    <b v="0"/>
    <s v="technology/wearables"/>
    <n v="29"/>
    <n v="85"/>
    <x v="0"/>
    <s v="wearables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322"/>
    <n v="1474402315"/>
    <b v="0"/>
    <n v="76"/>
    <b v="1"/>
    <s v="technology/hardware"/>
    <n v="105"/>
    <n v="346.13"/>
    <x v="0"/>
    <s v="hardware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323"/>
    <n v="1479493857"/>
    <b v="0"/>
    <n v="48"/>
    <b v="1"/>
    <s v="technology/hardware"/>
    <n v="131"/>
    <n v="546.69000000000005"/>
    <x v="0"/>
    <s v="hardware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324"/>
    <n v="1335293168"/>
    <b v="0"/>
    <n v="221"/>
    <b v="1"/>
    <s v="music/pop"/>
    <n v="105"/>
    <n v="118.7"/>
    <x v="7"/>
    <s v="pop"/>
    <x v="324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25"/>
    <n v="1340642717"/>
    <b v="0"/>
    <n v="251"/>
    <b v="1"/>
    <s v="film &amp; video/documentary"/>
    <n v="105"/>
    <n v="104.31"/>
    <x v="5"/>
    <s v="documentary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26"/>
    <n v="1426396797"/>
    <b v="1"/>
    <n v="303"/>
    <b v="1"/>
    <s v="film &amp; video/documentary"/>
    <n v="174"/>
    <n v="86.14"/>
    <x v="5"/>
    <s v="documentary"/>
    <x v="326"/>
    <x v="326"/>
  </r>
  <r>
    <n v="1219"/>
    <s v="The Box"/>
    <s v="The Box is a fine art book of Ron Amato's innovative and seductive photography project."/>
    <n v="16350"/>
    <n v="26024"/>
    <x v="0"/>
    <s v="US"/>
    <s v="USD"/>
    <x v="327"/>
    <n v="1474369513"/>
    <b v="0"/>
    <n v="253"/>
    <b v="1"/>
    <s v="photography/photobooks"/>
    <n v="159"/>
    <n v="102.86"/>
    <x v="2"/>
    <s v="photobooks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328"/>
    <n v="1428585710"/>
    <b v="0"/>
    <n v="147"/>
    <b v="1"/>
    <s v="theater/musical"/>
    <n v="103"/>
    <n v="175.51"/>
    <x v="6"/>
    <s v="musical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329"/>
    <n v="1363320140"/>
    <b v="0"/>
    <n v="259"/>
    <b v="1"/>
    <s v="music/indie rock"/>
    <n v="129"/>
    <n v="99.38"/>
    <x v="7"/>
    <s v="indie rock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330"/>
    <n v="1485874955"/>
    <b v="0"/>
    <n v="188"/>
    <b v="0"/>
    <s v="technology/wearables"/>
    <n v="46"/>
    <n v="136.46"/>
    <x v="0"/>
    <s v="wearables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331"/>
    <n v="1390439304"/>
    <b v="1"/>
    <n v="328"/>
    <b v="1"/>
    <s v="film &amp; video/documentary"/>
    <n v="103"/>
    <n v="78.2"/>
    <x v="5"/>
    <s v="documentary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332"/>
    <n v="1375368012"/>
    <b v="1"/>
    <n v="670"/>
    <b v="1"/>
    <s v="music/rock"/>
    <n v="213"/>
    <n v="38.18"/>
    <x v="7"/>
    <s v="rock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333"/>
    <n v="1399902243"/>
    <b v="1"/>
    <n v="221"/>
    <b v="1"/>
    <s v="food/small batch"/>
    <n v="102"/>
    <n v="115.69"/>
    <x v="4"/>
    <s v="small batch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334"/>
    <n v="1431715537"/>
    <b v="1"/>
    <n v="537"/>
    <b v="1"/>
    <s v="food/small batch"/>
    <n v="254"/>
    <n v="47.38"/>
    <x v="4"/>
    <s v="small batch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35"/>
    <n v="1301007738"/>
    <b v="1"/>
    <n v="298"/>
    <b v="1"/>
    <s v="film &amp; video/documentary"/>
    <n v="102"/>
    <n v="85.34"/>
    <x v="5"/>
    <s v="documentary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36"/>
    <n v="1412617724"/>
    <b v="1"/>
    <n v="213"/>
    <b v="1"/>
    <s v="theater/plays"/>
    <n v="102"/>
    <n v="119.19"/>
    <x v="6"/>
    <s v="plays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37"/>
    <n v="1414028490"/>
    <b v="1"/>
    <n v="302"/>
    <b v="1"/>
    <s v="film &amp; video/documentary"/>
    <n v="105"/>
    <n v="84.02"/>
    <x v="5"/>
    <s v="documentary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38"/>
    <n v="1343068334"/>
    <b v="1"/>
    <n v="126"/>
    <b v="1"/>
    <s v="film &amp; video/documentary"/>
    <n v="101"/>
    <n v="200.89"/>
    <x v="5"/>
    <s v="documentary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339"/>
    <n v="1375275220"/>
    <b v="0"/>
    <n v="94"/>
    <b v="0"/>
    <s v="games/video games"/>
    <n v="5"/>
    <n v="267.81"/>
    <x v="3"/>
    <s v="video games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340"/>
    <n v="1415838311"/>
    <b v="0"/>
    <n v="105"/>
    <b v="1"/>
    <s v="technology/wearables"/>
    <n v="101"/>
    <n v="239.35"/>
    <x v="0"/>
    <s v="wearables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341"/>
    <n v="1469428881"/>
    <b v="1"/>
    <n v="218"/>
    <b v="1"/>
    <s v="theater/spaces"/>
    <n v="100"/>
    <n v="115.08"/>
    <x v="6"/>
    <s v="spaces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342"/>
    <n v="1402945408"/>
    <b v="0"/>
    <n v="988"/>
    <b v="1"/>
    <s v="games/tabletop games"/>
    <n v="496"/>
    <n v="25.09"/>
    <x v="3"/>
    <s v="tabletop games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343"/>
    <n v="1485957079"/>
    <b v="0"/>
    <n v="140"/>
    <b v="0"/>
    <s v="technology/wearables"/>
    <n v="49"/>
    <n v="176.36"/>
    <x v="0"/>
    <s v="wearables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344"/>
    <n v="1447933601"/>
    <b v="0"/>
    <n v="34"/>
    <b v="0"/>
    <s v="film &amp; video/animation"/>
    <n v="25"/>
    <n v="725.03"/>
    <x v="5"/>
    <s v="animation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345"/>
    <n v="1469173938"/>
    <b v="0"/>
    <n v="249"/>
    <b v="1"/>
    <s v="games/tabletop games"/>
    <n v="272"/>
    <n v="98.41"/>
    <x v="3"/>
    <s v="tabletop games"/>
    <x v="345"/>
    <x v="345"/>
  </r>
  <r>
    <n v="307"/>
    <s v="Grammar Revolution"/>
    <s v="Why is grammar important?"/>
    <n v="22000"/>
    <n v="24490"/>
    <x v="0"/>
    <s v="US"/>
    <s v="USD"/>
    <x v="346"/>
    <n v="1357684801"/>
    <b v="1"/>
    <n v="576"/>
    <b v="1"/>
    <s v="film &amp; video/documentary"/>
    <n v="111"/>
    <n v="42.52"/>
    <x v="5"/>
    <s v="documentary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47"/>
    <n v="1472753745"/>
    <b v="1"/>
    <n v="97"/>
    <b v="1"/>
    <s v="theater/plays"/>
    <n v="106"/>
    <n v="251.74"/>
    <x v="6"/>
    <s v="plays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348"/>
    <n v="1372884587"/>
    <b v="1"/>
    <n v="389"/>
    <b v="1"/>
    <s v="music/rock"/>
    <n v="162"/>
    <n v="62.52"/>
    <x v="7"/>
    <s v="rock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349"/>
    <n v="1475337675"/>
    <b v="0"/>
    <n v="296"/>
    <b v="1"/>
    <s v="games/tabletop games"/>
    <n v="243"/>
    <n v="82.15"/>
    <x v="3"/>
    <s v="tabletop games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350"/>
    <n v="1415194553"/>
    <b v="1"/>
    <n v="615"/>
    <b v="1"/>
    <s v="photography/photobooks"/>
    <n v="162"/>
    <n v="39.51"/>
    <x v="2"/>
    <s v="photobooks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351"/>
    <n v="1453461865"/>
    <b v="1"/>
    <n v="294"/>
    <b v="1"/>
    <s v="photography/photobooks"/>
    <n v="484"/>
    <n v="82.32"/>
    <x v="2"/>
    <s v="photobooks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352"/>
    <n v="1407838734"/>
    <b v="1"/>
    <n v="205"/>
    <b v="1"/>
    <s v="technology/hardware"/>
    <n v="127"/>
    <n v="117.6"/>
    <x v="0"/>
    <s v="hardware"/>
    <x v="352"/>
    <x v="352"/>
  </r>
  <r>
    <n v="684"/>
    <s v="Arcus Motion Analyzer | The Versatile Smart Ring"/>
    <s v="Arcus gives your fingers super powers."/>
    <n v="320000"/>
    <n v="23948"/>
    <x v="2"/>
    <s v="US"/>
    <s v="USD"/>
    <x v="353"/>
    <n v="1403176891"/>
    <b v="0"/>
    <n v="135"/>
    <b v="0"/>
    <s v="technology/wearables"/>
    <n v="7"/>
    <n v="177.39"/>
    <x v="0"/>
    <s v="wearables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354"/>
    <n v="1451656563"/>
    <b v="1"/>
    <n v="61"/>
    <b v="1"/>
    <s v="music/electronic music"/>
    <n v="119"/>
    <n v="388.98"/>
    <x v="7"/>
    <s v="electronic music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355"/>
    <n v="1456237656"/>
    <b v="0"/>
    <n v="124"/>
    <b v="1"/>
    <s v="food/small batch"/>
    <n v="102"/>
    <n v="189.76"/>
    <x v="4"/>
    <s v="small batch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56"/>
    <n v="1411859755"/>
    <b v="1"/>
    <n v="213"/>
    <b v="1"/>
    <s v="theater/plays"/>
    <n v="118"/>
    <n v="110.35"/>
    <x v="6"/>
    <s v="plays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357"/>
    <n v="1341875544"/>
    <b v="1"/>
    <n v="105"/>
    <b v="1"/>
    <s v="technology/hardware"/>
    <n v="585"/>
    <n v="222.99"/>
    <x v="0"/>
    <s v="hardware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58"/>
    <n v="1405974243"/>
    <b v="0"/>
    <n v="159"/>
    <b v="1"/>
    <s v="theater/spaces"/>
    <n v="106"/>
    <n v="146.44999999999999"/>
    <x v="6"/>
    <s v="spaces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359"/>
    <n v="1416592916"/>
    <b v="1"/>
    <n v="241"/>
    <b v="1"/>
    <s v="photography/photobooks"/>
    <n v="125"/>
    <n v="95.83"/>
    <x v="2"/>
    <s v="photobooks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360"/>
    <n v="1483712611"/>
    <b v="0"/>
    <n v="375"/>
    <b v="1"/>
    <s v="photography/photobooks"/>
    <n v="105"/>
    <n v="61.56"/>
    <x v="2"/>
    <s v="photobooks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361"/>
    <n v="1465853382"/>
    <b v="0"/>
    <n v="175"/>
    <b v="1"/>
    <s v="theater/spaces"/>
    <n v="319"/>
    <n v="131.38"/>
    <x v="6"/>
    <s v="spaces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362"/>
    <n v="1438488227"/>
    <b v="0"/>
    <n v="286"/>
    <b v="1"/>
    <s v="technology/space exploration"/>
    <n v="115"/>
    <n v="80.19"/>
    <x v="0"/>
    <s v="space exploration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363"/>
    <n v="1474380241"/>
    <b v="0"/>
    <n v="514"/>
    <b v="1"/>
    <s v="games/tabletop games"/>
    <n v="412"/>
    <n v="44.06"/>
    <x v="3"/>
    <s v="tabletop games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364"/>
    <n v="1473782592"/>
    <b v="0"/>
    <n v="163"/>
    <b v="1"/>
    <s v="technology/hardware"/>
    <n v="2260300"/>
    <n v="138.66999999999999"/>
    <x v="0"/>
    <s v="hardware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365"/>
    <n v="1435041997"/>
    <b v="0"/>
    <n v="104"/>
    <b v="1"/>
    <s v="film &amp; video/documentary"/>
    <n v="101"/>
    <n v="216.75"/>
    <x v="5"/>
    <s v="documentary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66"/>
    <n v="1417977947"/>
    <b v="0"/>
    <n v="383"/>
    <b v="1"/>
    <s v="film &amp; video/documentary"/>
    <n v="112"/>
    <n v="58.54"/>
    <x v="5"/>
    <s v="documentary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367"/>
    <n v="1372082558"/>
    <b v="1"/>
    <n v="159"/>
    <b v="1"/>
    <s v="music/rock"/>
    <n v="102"/>
    <n v="140.86000000000001"/>
    <x v="7"/>
    <s v="rock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368"/>
    <n v="1413518233"/>
    <b v="0"/>
    <n v="150"/>
    <b v="1"/>
    <s v="film &amp; video/television"/>
    <n v="112"/>
    <n v="148.97"/>
    <x v="5"/>
    <s v="television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369"/>
    <n v="1456491680"/>
    <b v="1"/>
    <n v="329"/>
    <b v="1"/>
    <s v="photography/photobooks"/>
    <n v="101"/>
    <n v="67.84"/>
    <x v="2"/>
    <s v="photobooks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370"/>
    <n v="1477368867"/>
    <b v="0"/>
    <n v="107"/>
    <b v="1"/>
    <s v="photography/photobooks"/>
    <n v="148"/>
    <n v="207.62"/>
    <x v="2"/>
    <s v="photobooks"/>
    <x v="370"/>
    <x v="370"/>
  </r>
  <r>
    <n v="1223"/>
    <s v="YOSEMITE PEOPLE"/>
    <s v="A photography book focusing on the people rather than the nature at Yosemite National Park."/>
    <n v="19800"/>
    <n v="22197"/>
    <x v="0"/>
    <s v="US"/>
    <s v="USD"/>
    <x v="371"/>
    <n v="1476159309"/>
    <b v="0"/>
    <n v="191"/>
    <b v="1"/>
    <s v="photography/photobooks"/>
    <n v="112"/>
    <n v="116.21"/>
    <x v="2"/>
    <s v="photobooks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372"/>
    <n v="1465398670"/>
    <b v="1"/>
    <n v="171"/>
    <b v="0"/>
    <s v="technology/makerspaces"/>
    <n v="63"/>
    <n v="128.62"/>
    <x v="0"/>
    <s v="makerspaces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373"/>
    <n v="1470062743"/>
    <b v="0"/>
    <n v="392"/>
    <b v="1"/>
    <s v="games/tabletop games"/>
    <n v="110"/>
    <n v="55.96"/>
    <x v="3"/>
    <s v="tabletop games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374"/>
    <n v="1459533358"/>
    <b v="0"/>
    <n v="238"/>
    <b v="1"/>
    <s v="theater/plays"/>
    <n v="110"/>
    <n v="92.04"/>
    <x v="6"/>
    <s v="plays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75"/>
    <n v="1431354258"/>
    <b v="0"/>
    <n v="270"/>
    <b v="1"/>
    <s v="theater/plays"/>
    <n v="104"/>
    <n v="81.13"/>
    <x v="6"/>
    <s v="plays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376"/>
    <n v="1484058261"/>
    <b v="0"/>
    <n v="340"/>
    <b v="1"/>
    <s v="music/rock"/>
    <n v="122"/>
    <n v="64.37"/>
    <x v="7"/>
    <s v="rock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377"/>
    <n v="1429638988"/>
    <b v="1"/>
    <n v="465"/>
    <b v="1"/>
    <s v="technology/space exploration"/>
    <n v="146"/>
    <n v="47.06"/>
    <x v="0"/>
    <s v="space exploration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378"/>
    <n v="1455043053"/>
    <b v="0"/>
    <n v="273"/>
    <b v="1"/>
    <s v="photography/photobooks"/>
    <n v="104"/>
    <n v="79.97"/>
    <x v="2"/>
    <s v="photobooks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79"/>
    <n v="1386011038"/>
    <b v="0"/>
    <n v="236"/>
    <b v="1"/>
    <s v="theater/spaces"/>
    <n v="109"/>
    <n v="92.13"/>
    <x v="6"/>
    <s v="spaces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380"/>
    <n v="1294818278"/>
    <b v="0"/>
    <n v="246"/>
    <b v="1"/>
    <s v="music/indie rock"/>
    <n v="120"/>
    <n v="88.15"/>
    <x v="7"/>
    <s v="indie rock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381"/>
    <n v="1349916366"/>
    <b v="1"/>
    <n v="332"/>
    <b v="1"/>
    <s v="film &amp; video/documentary"/>
    <n v="108"/>
    <n v="65.3"/>
    <x v="5"/>
    <s v="documentary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382"/>
    <n v="1484570885"/>
    <b v="1"/>
    <n v="196"/>
    <b v="1"/>
    <s v="photography/photobooks"/>
    <n v="124"/>
    <n v="110.39"/>
    <x v="2"/>
    <s v="photobooks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383"/>
    <n v="1467358427"/>
    <b v="1"/>
    <n v="224"/>
    <b v="1"/>
    <s v="photography/photobooks"/>
    <n v="180"/>
    <n v="96.38"/>
    <x v="2"/>
    <s v="photobooks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84"/>
    <n v="1413874798"/>
    <b v="1"/>
    <n v="202"/>
    <b v="1"/>
    <s v="theater/plays"/>
    <n v="108"/>
    <n v="106.8"/>
    <x v="6"/>
    <s v="plays"/>
    <x v="384"/>
    <x v="384"/>
  </r>
  <r>
    <n v="261"/>
    <s v="Empires: The Film"/>
    <s v="Empires explores the impact of networks on histories and philosophies of political thought."/>
    <n v="20000"/>
    <n v="21480"/>
    <x v="0"/>
    <s v="US"/>
    <s v="USD"/>
    <x v="385"/>
    <n v="1334783704"/>
    <b v="1"/>
    <n v="220"/>
    <b v="1"/>
    <s v="film &amp; video/documentary"/>
    <n v="107"/>
    <n v="97.64"/>
    <x v="5"/>
    <s v="documentary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86"/>
    <n v="1344880934"/>
    <b v="1"/>
    <n v="238"/>
    <b v="1"/>
    <s v="film &amp; video/documentary"/>
    <n v="119"/>
    <n v="89.96"/>
    <x v="5"/>
    <s v="documentary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387"/>
    <n v="1464105983"/>
    <b v="0"/>
    <n v="99"/>
    <b v="0"/>
    <s v="technology/gadgets"/>
    <n v="43"/>
    <n v="215.96"/>
    <x v="0"/>
    <s v="gadgets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88"/>
    <n v="1479070867"/>
    <b v="0"/>
    <n v="95"/>
    <b v="1"/>
    <s v="film &amp; video/documentary"/>
    <n v="107"/>
    <n v="224.85"/>
    <x v="5"/>
    <s v="documentary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389"/>
    <n v="1437587713"/>
    <b v="0"/>
    <n v="80"/>
    <b v="1"/>
    <s v="technology/makerspaces"/>
    <n v="107"/>
    <n v="267"/>
    <x v="0"/>
    <s v="makerspaces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90"/>
    <n v="1448284433"/>
    <b v="1"/>
    <n v="158"/>
    <b v="1"/>
    <s v="film &amp; video/documentary"/>
    <n v="107"/>
    <n v="134.91"/>
    <x v="5"/>
    <s v="documentary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391"/>
    <n v="1420500149"/>
    <b v="0"/>
    <n v="400"/>
    <b v="0"/>
    <s v="technology/wearables"/>
    <n v="47"/>
    <n v="53.25"/>
    <x v="0"/>
    <s v="wearables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392"/>
    <n v="1410305160"/>
    <b v="1"/>
    <n v="124"/>
    <b v="0"/>
    <s v="photography/photobooks"/>
    <n v="65"/>
    <n v="170.63"/>
    <x v="2"/>
    <s v="photobooks"/>
    <x v="392"/>
    <x v="392"/>
  </r>
  <r>
    <n v="2157"/>
    <s v="Nin"/>
    <s v="Gamers and 90's fans unite in this small tale of epic proportions!"/>
    <n v="75000"/>
    <n v="21144"/>
    <x v="2"/>
    <s v="US"/>
    <s v="USD"/>
    <x v="393"/>
    <n v="1479684783"/>
    <b v="0"/>
    <n v="57"/>
    <b v="0"/>
    <s v="games/video games"/>
    <n v="28"/>
    <n v="370.95"/>
    <x v="3"/>
    <s v="video games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394"/>
    <n v="1438873007"/>
    <b v="0"/>
    <n v="56"/>
    <b v="1"/>
    <s v="technology/makerspaces"/>
    <n v="105"/>
    <n v="373.56"/>
    <x v="0"/>
    <s v="makerspaces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395"/>
    <n v="1333070023"/>
    <b v="1"/>
    <n v="321"/>
    <b v="1"/>
    <s v="technology/space exploration"/>
    <n v="104"/>
    <n v="64.930000000000007"/>
    <x v="0"/>
    <s v="space exploration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96"/>
    <n v="1321852592"/>
    <b v="1"/>
    <n v="150"/>
    <b v="1"/>
    <s v="film &amp; video/documentary"/>
    <n v="104"/>
    <n v="138.80000000000001"/>
    <x v="5"/>
    <s v="documentary"/>
    <x v="396"/>
    <x v="396"/>
  </r>
  <r>
    <n v="2535"/>
    <s v="Mark Hayes Requiem Recording"/>
    <s v="Mark Hayes: Requiem Recording"/>
    <n v="20000"/>
    <n v="20755"/>
    <x v="0"/>
    <s v="US"/>
    <s v="USD"/>
    <x v="397"/>
    <n v="1414781945"/>
    <b v="0"/>
    <n v="78"/>
    <b v="1"/>
    <s v="music/classical music"/>
    <n v="104"/>
    <n v="266.08999999999997"/>
    <x v="7"/>
    <s v="classical music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398"/>
    <n v="1352993777"/>
    <b v="0"/>
    <n v="209"/>
    <b v="1"/>
    <s v="music/rock"/>
    <n v="138"/>
    <n v="98.99"/>
    <x v="7"/>
    <s v="rock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399"/>
    <n v="1432826568"/>
    <b v="0"/>
    <n v="100"/>
    <b v="1"/>
    <s v="games/tabletop games"/>
    <n v="106"/>
    <n v="206.31"/>
    <x v="3"/>
    <s v="tabletop games"/>
    <x v="399"/>
    <x v="399"/>
  </r>
  <r>
    <n v="283"/>
    <s v="SOLE SURVIVOR"/>
    <s v="What is the impact of survivorship on the human condition?"/>
    <n v="18000"/>
    <n v="20569.05"/>
    <x v="0"/>
    <s v="US"/>
    <s v="USD"/>
    <x v="400"/>
    <n v="1305219744"/>
    <b v="1"/>
    <n v="202"/>
    <b v="1"/>
    <s v="film &amp; video/documentary"/>
    <n v="114"/>
    <n v="101.83"/>
    <x v="5"/>
    <s v="documentary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401"/>
    <n v="1453222827"/>
    <b v="0"/>
    <n v="95"/>
    <b v="0"/>
    <s v="technology/wearables"/>
    <n v="82"/>
    <n v="216.34"/>
    <x v="0"/>
    <s v="wearables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402"/>
    <n v="1401201881"/>
    <b v="1"/>
    <n v="211"/>
    <b v="1"/>
    <s v="photography/photobooks"/>
    <n v="111"/>
    <n v="97.11"/>
    <x v="2"/>
    <s v="photobooks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403"/>
    <n v="1381778555"/>
    <b v="0"/>
    <n v="301"/>
    <b v="1"/>
    <s v="games/tabletop games"/>
    <n v="157"/>
    <n v="67.97"/>
    <x v="3"/>
    <s v="tabletop games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404"/>
    <n v="1458157512"/>
    <b v="1"/>
    <n v="206"/>
    <b v="1"/>
    <s v="music/rock"/>
    <n v="109"/>
    <n v="99.16"/>
    <x v="7"/>
    <s v="rock"/>
    <x v="404"/>
    <x v="404"/>
  </r>
  <r>
    <n v="1216"/>
    <s v="In Training: a book of Bonsai photographs"/>
    <s v="A fine art photography book taking a new look at the art of bonsai."/>
    <n v="14000"/>
    <n v="20398"/>
    <x v="0"/>
    <s v="US"/>
    <s v="USD"/>
    <x v="405"/>
    <n v="1441032457"/>
    <b v="0"/>
    <n v="222"/>
    <b v="1"/>
    <s v="photography/photobooks"/>
    <n v="146"/>
    <n v="91.88"/>
    <x v="2"/>
    <s v="photobooks"/>
    <x v="405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x v="406"/>
    <n v="1471701028"/>
    <b v="1"/>
    <n v="115"/>
    <b v="1"/>
    <s v="theater/plays"/>
    <n v="102"/>
    <n v="177.09"/>
    <x v="6"/>
    <s v="plays"/>
    <x v="406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407"/>
    <n v="1359029661"/>
    <b v="0"/>
    <n v="185"/>
    <b v="1"/>
    <s v="music/classical music"/>
    <n v="113"/>
    <n v="109.96"/>
    <x v="7"/>
    <s v="classical music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408"/>
    <n v="1452707144"/>
    <b v="0"/>
    <n v="120"/>
    <b v="1"/>
    <s v="publishing/nonfiction"/>
    <n v="101"/>
    <n v="168.78"/>
    <x v="1"/>
    <s v="nonfiction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409"/>
    <n v="1409151789"/>
    <b v="0"/>
    <n v="101"/>
    <b v="1"/>
    <s v="film &amp; video/television"/>
    <n v="109"/>
    <n v="199.9"/>
    <x v="5"/>
    <s v="television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410"/>
    <n v="1427390901"/>
    <b v="1"/>
    <n v="142"/>
    <b v="1"/>
    <s v="film &amp; video/documentary"/>
    <n v="101"/>
    <n v="141.75"/>
    <x v="5"/>
    <s v="documentary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411"/>
    <n v="1321578051"/>
    <b v="0"/>
    <n v="193"/>
    <b v="1"/>
    <s v="film &amp; video/documentary"/>
    <n v="101"/>
    <n v="104.26"/>
    <x v="5"/>
    <s v="documentary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412"/>
    <n v="1480370433"/>
    <b v="0"/>
    <n v="110"/>
    <b v="1"/>
    <s v="theater/plays"/>
    <n v="101"/>
    <n v="182.91"/>
    <x v="6"/>
    <s v="plays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413"/>
    <n v="1447426912"/>
    <b v="0"/>
    <n v="140"/>
    <b v="1"/>
    <s v="publishing/nonfiction"/>
    <n v="100"/>
    <n v="143.36000000000001"/>
    <x v="1"/>
    <s v="nonfiction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414"/>
    <n v="1396906530"/>
    <b v="0"/>
    <n v="48"/>
    <b v="1"/>
    <s v="music/rock"/>
    <n v="100"/>
    <n v="417.33"/>
    <x v="7"/>
    <s v="rock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415"/>
    <n v="1439530776"/>
    <b v="0"/>
    <n v="33"/>
    <b v="1"/>
    <s v="film &amp; video/television"/>
    <n v="100"/>
    <n v="606.82000000000005"/>
    <x v="5"/>
    <s v="television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416"/>
    <n v="1424043347"/>
    <b v="1"/>
    <n v="119"/>
    <b v="1"/>
    <s v="theater/plays"/>
    <n v="100"/>
    <n v="168.25"/>
    <x v="6"/>
    <s v="plays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417"/>
    <n v="1424997111"/>
    <b v="0"/>
    <n v="147"/>
    <b v="1"/>
    <s v="games/tabletop games"/>
    <n v="153"/>
    <n v="135.59"/>
    <x v="3"/>
    <s v="tabletop games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18"/>
    <n v="1417188026"/>
    <b v="0"/>
    <n v="169"/>
    <b v="1"/>
    <s v="film &amp; video/television"/>
    <n v="142"/>
    <n v="117.51"/>
    <x v="5"/>
    <s v="television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419"/>
    <n v="1484357160"/>
    <b v="0"/>
    <n v="6"/>
    <b v="0"/>
    <s v="technology/wearables"/>
    <n v="2"/>
    <n v="3304"/>
    <x v="0"/>
    <s v="wearables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420"/>
    <n v="1356121774"/>
    <b v="0"/>
    <n v="311"/>
    <b v="0"/>
    <s v="games/video games"/>
    <n v="7"/>
    <n v="63.57"/>
    <x v="3"/>
    <s v="video games"/>
    <x v="420"/>
    <x v="420"/>
  </r>
  <r>
    <n v="952"/>
    <s v="Audionoggin - Join the Earvolution"/>
    <s v="Audionoggin: Wireless personal surround sound for the athlete in everyone."/>
    <n v="49000"/>
    <n v="19572"/>
    <x v="2"/>
    <s v="US"/>
    <s v="USD"/>
    <x v="421"/>
    <n v="1476888212"/>
    <b v="0"/>
    <n v="196"/>
    <b v="0"/>
    <s v="technology/wearables"/>
    <n v="40"/>
    <n v="99.86"/>
    <x v="0"/>
    <s v="wearables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422"/>
    <n v="1483719939"/>
    <b v="1"/>
    <n v="335"/>
    <b v="1"/>
    <s v="photography/photobooks"/>
    <n v="559"/>
    <n v="58.38"/>
    <x v="2"/>
    <s v="photobooks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423"/>
    <n v="1452625822"/>
    <b v="0"/>
    <n v="321"/>
    <b v="1"/>
    <s v="games/tabletop games"/>
    <n v="108"/>
    <n v="60.82"/>
    <x v="3"/>
    <s v="tabletop games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424"/>
    <n v="1407931331"/>
    <b v="0"/>
    <n v="129"/>
    <b v="0"/>
    <s v="technology/wearables"/>
    <n v="26"/>
    <n v="150.65"/>
    <x v="0"/>
    <s v="wearables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425"/>
    <n v="1419048665"/>
    <b v="0"/>
    <n v="171"/>
    <b v="0"/>
    <s v="technology/wearables"/>
    <n v="39"/>
    <n v="113.63"/>
    <x v="0"/>
    <s v="wearables"/>
    <x v="425"/>
    <x v="425"/>
  </r>
  <r>
    <n v="2247"/>
    <s v="Foragers"/>
    <s v="Take on the role of an ancient forager in this fun strategy game from the designer of Biblios."/>
    <n v="18500"/>
    <n v="19324"/>
    <x v="0"/>
    <s v="US"/>
    <s v="USD"/>
    <x v="426"/>
    <n v="1436975965"/>
    <b v="0"/>
    <n v="380"/>
    <b v="1"/>
    <s v="games/tabletop games"/>
    <n v="104"/>
    <n v="50.85"/>
    <x v="3"/>
    <s v="tabletop games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427"/>
    <n v="1397414636"/>
    <b v="1"/>
    <n v="306"/>
    <b v="1"/>
    <s v="technology/hardware"/>
    <n v="193"/>
    <n v="63.05"/>
    <x v="0"/>
    <s v="hardware"/>
    <x v="427"/>
    <x v="427"/>
  </r>
  <r>
    <n v="951"/>
    <s v="Smart Harness"/>
    <s v="Revolutionizing the way we walk our dogs!"/>
    <n v="50000"/>
    <n v="19195"/>
    <x v="2"/>
    <s v="US"/>
    <s v="USD"/>
    <x v="428"/>
    <n v="1461166872"/>
    <b v="0"/>
    <n v="121"/>
    <b v="0"/>
    <s v="technology/wearables"/>
    <n v="38"/>
    <n v="158.63999999999999"/>
    <x v="0"/>
    <s v="wearables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429"/>
    <n v="1424185520"/>
    <b v="1"/>
    <n v="141"/>
    <b v="1"/>
    <s v="photography/photobooks"/>
    <n v="101"/>
    <n v="135.66999999999999"/>
    <x v="2"/>
    <s v="photobooks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30"/>
    <n v="1378949465"/>
    <b v="0"/>
    <n v="208"/>
    <b v="1"/>
    <s v="film &amp; video/documentary"/>
    <n v="103"/>
    <n v="91.48"/>
    <x v="5"/>
    <s v="documentary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431"/>
    <n v="1448309872"/>
    <b v="0"/>
    <n v="99"/>
    <b v="1"/>
    <s v="technology/wearables"/>
    <n v="126"/>
    <n v="190.45"/>
    <x v="0"/>
    <s v="wearables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432"/>
    <n v="1475609946"/>
    <b v="0"/>
    <n v="290"/>
    <b v="1"/>
    <s v="games/tabletop games"/>
    <n v="377"/>
    <n v="65"/>
    <x v="3"/>
    <s v="tabletop games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433"/>
    <n v="1480360736"/>
    <b v="0"/>
    <n v="206"/>
    <b v="1"/>
    <s v="games/tabletop games"/>
    <n v="1867"/>
    <n v="90.64"/>
    <x v="3"/>
    <s v="tabletop games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434"/>
    <n v="1312823571"/>
    <b v="0"/>
    <n v="206"/>
    <b v="1"/>
    <s v="film &amp; video/documentary"/>
    <n v="101"/>
    <n v="90.62"/>
    <x v="5"/>
    <s v="documentary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435"/>
    <n v="1459865945"/>
    <b v="1"/>
    <n v="148"/>
    <b v="1"/>
    <s v="theater/spaces"/>
    <n v="104"/>
    <n v="125.98"/>
    <x v="6"/>
    <s v="spaces"/>
    <x v="435"/>
    <x v="435"/>
  </r>
  <r>
    <n v="1520"/>
    <s v="TULIPS"/>
    <s v="A self-published photography book by Andrew Miksys from his new series about Belarus"/>
    <n v="18000"/>
    <n v="18625"/>
    <x v="0"/>
    <s v="US"/>
    <s v="USD"/>
    <x v="436"/>
    <n v="1415824513"/>
    <b v="1"/>
    <n v="167"/>
    <b v="1"/>
    <s v="photography/photobooks"/>
    <n v="103"/>
    <n v="111.53"/>
    <x v="2"/>
    <s v="photobooks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437"/>
    <n v="1383909855"/>
    <b v="1"/>
    <n v="274"/>
    <b v="1"/>
    <s v="music/rock"/>
    <n v="124"/>
    <n v="67.67"/>
    <x v="7"/>
    <s v="rock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438"/>
    <n v="1473160292"/>
    <b v="1"/>
    <n v="116"/>
    <b v="1"/>
    <s v="photography/photobooks"/>
    <n v="109"/>
    <n v="159.24"/>
    <x v="2"/>
    <s v="photobooks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439"/>
    <n v="1405356072"/>
    <b v="1"/>
    <n v="167"/>
    <b v="1"/>
    <s v="music/indie rock"/>
    <n v="101"/>
    <n v="109.11"/>
    <x v="7"/>
    <s v="indie rock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440"/>
    <n v="1398801620"/>
    <b v="0"/>
    <n v="226"/>
    <b v="1"/>
    <s v="theater/spaces"/>
    <n v="121"/>
    <n v="80.459999999999994"/>
    <x v="6"/>
    <s v="spaces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441"/>
    <n v="1446683797"/>
    <b v="0"/>
    <n v="104"/>
    <b v="1"/>
    <s v="technology/makerspaces"/>
    <n v="103"/>
    <n v="174.04"/>
    <x v="0"/>
    <s v="makerspaces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442"/>
    <n v="1360866467"/>
    <b v="1"/>
    <n v="275"/>
    <b v="1"/>
    <s v="film &amp; video/documentary"/>
    <n v="139"/>
    <n v="65.760000000000005"/>
    <x v="5"/>
    <s v="documentary"/>
    <x v="442"/>
    <x v="442"/>
  </r>
  <r>
    <n v="1504"/>
    <s v="RYU X RIO"/>
    <s v="A football photography book like no other about the 2014 World Cup in Brazil, by Ryu Voelkel."/>
    <n v="6500"/>
    <n v="18066"/>
    <x v="0"/>
    <s v="GB"/>
    <s v="GBP"/>
    <x v="443"/>
    <n v="1399996024"/>
    <b v="1"/>
    <n v="269"/>
    <b v="1"/>
    <s v="photography/photobooks"/>
    <n v="278"/>
    <n v="67.16"/>
    <x v="2"/>
    <s v="photobooks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444"/>
    <n v="1485976468"/>
    <b v="1"/>
    <n v="304"/>
    <b v="1"/>
    <s v="technology/space exploration"/>
    <n v="224"/>
    <n v="58.93"/>
    <x v="0"/>
    <s v="space exploration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445"/>
    <n v="1287379460"/>
    <b v="1"/>
    <n v="244"/>
    <b v="1"/>
    <s v="film &amp; video/documentary"/>
    <n v="179"/>
    <n v="73.34"/>
    <x v="5"/>
    <s v="documentary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446"/>
    <n v="1429569590"/>
    <b v="1"/>
    <n v="179"/>
    <b v="1"/>
    <s v="film &amp; video/documentary"/>
    <n v="123"/>
    <n v="99.86"/>
    <x v="5"/>
    <s v="documentary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447"/>
    <n v="1277702894"/>
    <b v="1"/>
    <n v="222"/>
    <b v="1"/>
    <s v="film &amp; video/documentary"/>
    <n v="105"/>
    <n v="80.2"/>
    <x v="5"/>
    <s v="documentary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448"/>
    <n v="1390938332"/>
    <b v="0"/>
    <n v="199"/>
    <b v="1"/>
    <s v="technology/space exploration"/>
    <n v="355"/>
    <n v="89.1"/>
    <x v="0"/>
    <s v="space exploration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449"/>
    <n v="1414368616"/>
    <b v="1"/>
    <n v="98"/>
    <b v="1"/>
    <s v="photography/photobooks"/>
    <n v="118"/>
    <n v="180.41"/>
    <x v="2"/>
    <s v="photobooks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450"/>
    <n v="1472569117"/>
    <b v="0"/>
    <n v="46"/>
    <b v="0"/>
    <s v="technology/wearables"/>
    <n v="70"/>
    <n v="382.39"/>
    <x v="0"/>
    <s v="wearables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451"/>
    <n v="1476054568"/>
    <b v="0"/>
    <n v="196"/>
    <b v="0"/>
    <s v="technology/wearables"/>
    <n v="25"/>
    <n v="89.6"/>
    <x v="0"/>
    <s v="wearables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452"/>
    <n v="1426703452"/>
    <b v="0"/>
    <n v="131"/>
    <b v="1"/>
    <s v="music/rock"/>
    <n v="117"/>
    <n v="133.93"/>
    <x v="7"/>
    <s v="rock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453"/>
    <n v="1427753265"/>
    <b v="0"/>
    <n v="78"/>
    <b v="1"/>
    <s v="music/rock"/>
    <n v="100"/>
    <n v="224.13"/>
    <x v="7"/>
    <s v="rock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454"/>
    <n v="1405439973"/>
    <b v="1"/>
    <n v="244"/>
    <b v="1"/>
    <s v="theater/plays"/>
    <n v="116"/>
    <n v="71.489999999999995"/>
    <x v="6"/>
    <s v="plays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455"/>
    <n v="1332174672"/>
    <b v="0"/>
    <n v="149"/>
    <b v="1"/>
    <s v="film &amp; video/documentary"/>
    <n v="116"/>
    <n v="116.86"/>
    <x v="5"/>
    <s v="documentary"/>
    <x v="455"/>
    <x v="455"/>
  </r>
  <r>
    <n v="1207"/>
    <s v="ITALIANA"/>
    <s v="A humanistic photo book about ancestral &amp; post-modern Italy."/>
    <n v="16700"/>
    <n v="17396"/>
    <x v="0"/>
    <s v="IT"/>
    <s v="EUR"/>
    <x v="456"/>
    <n v="1456827573"/>
    <b v="0"/>
    <n v="141"/>
    <b v="1"/>
    <s v="photography/photobooks"/>
    <n v="104"/>
    <n v="123.38"/>
    <x v="2"/>
    <s v="photobooks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457"/>
    <n v="1370067231"/>
    <b v="0"/>
    <n v="114"/>
    <b v="1"/>
    <s v="music/indie rock"/>
    <n v="116"/>
    <n v="152.54"/>
    <x v="7"/>
    <s v="indie rock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458"/>
    <n v="1353005528"/>
    <b v="0"/>
    <n v="246"/>
    <b v="1"/>
    <s v="music/indie rock"/>
    <n v="145"/>
    <n v="70.53"/>
    <x v="7"/>
    <s v="indie rock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459"/>
    <n v="1476189427"/>
    <b v="0"/>
    <n v="120"/>
    <b v="1"/>
    <s v="technology/hardware"/>
    <n v="182"/>
    <n v="143.97999999999999"/>
    <x v="0"/>
    <s v="hardware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460"/>
    <n v="1449029266"/>
    <b v="1"/>
    <n v="248"/>
    <b v="1"/>
    <s v="publishing/radio &amp; podcasts"/>
    <n v="108"/>
    <n v="69.599999999999994"/>
    <x v="1"/>
    <s v="radio &amp; podcasts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461"/>
    <n v="1418095570"/>
    <b v="1"/>
    <n v="294"/>
    <b v="1"/>
    <s v="technology/space exploration"/>
    <n v="172"/>
    <n v="58.42"/>
    <x v="0"/>
    <s v="space exploration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462"/>
    <n v="1344917580"/>
    <b v="0"/>
    <n v="191"/>
    <b v="1"/>
    <s v="music/indie rock"/>
    <n v="107"/>
    <n v="89.9"/>
    <x v="7"/>
    <s v="indie rock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463"/>
    <n v="1485966688"/>
    <b v="0"/>
    <n v="152"/>
    <b v="0"/>
    <s v="technology/space exploration"/>
    <n v="11"/>
    <n v="112.86"/>
    <x v="0"/>
    <s v="space exploration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464"/>
    <n v="1415398197"/>
    <b v="1"/>
    <n v="158"/>
    <b v="1"/>
    <s v="film &amp; video/documentary"/>
    <n v="114"/>
    <n v="108.01"/>
    <x v="5"/>
    <s v="documentary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465"/>
    <n v="1442232021"/>
    <b v="1"/>
    <n v="188"/>
    <b v="1"/>
    <s v="film &amp; video/documentary"/>
    <n v="170"/>
    <n v="90.58"/>
    <x v="5"/>
    <s v="documentary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466"/>
    <n v="1470294300"/>
    <b v="0"/>
    <n v="93"/>
    <b v="0"/>
    <s v="technology/wearables"/>
    <n v="6"/>
    <n v="182.62"/>
    <x v="0"/>
    <s v="wearables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467"/>
    <n v="1350605844"/>
    <b v="1"/>
    <n v="238"/>
    <b v="1"/>
    <s v="technology/hardware"/>
    <n v="674"/>
    <n v="70.849999999999994"/>
    <x v="0"/>
    <s v="hardware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468"/>
    <n v="1414872488"/>
    <b v="0"/>
    <n v="176"/>
    <b v="1"/>
    <s v="technology/hardware"/>
    <n v="140"/>
    <n v="95.49"/>
    <x v="0"/>
    <s v="hardware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469"/>
    <n v="1430491527"/>
    <b v="0"/>
    <n v="101"/>
    <b v="1"/>
    <s v="photography/photobooks"/>
    <n v="102"/>
    <n v="165.35"/>
    <x v="2"/>
    <s v="photobooks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470"/>
    <n v="1291227054"/>
    <b v="1"/>
    <n v="130"/>
    <b v="1"/>
    <s v="music/rock"/>
    <n v="111"/>
    <n v="127.98"/>
    <x v="7"/>
    <s v="rock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471"/>
    <n v="1455446303"/>
    <b v="1"/>
    <n v="345"/>
    <b v="1"/>
    <s v="photography/photobooks"/>
    <n v="104"/>
    <n v="48.04"/>
    <x v="2"/>
    <s v="photobooks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472"/>
    <n v="1468001290"/>
    <b v="1"/>
    <n v="236"/>
    <b v="1"/>
    <s v="film &amp; video/documentary"/>
    <n v="110"/>
    <n v="70"/>
    <x v="5"/>
    <s v="documentary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473"/>
    <n v="1426815699"/>
    <b v="0"/>
    <n v="128"/>
    <b v="1"/>
    <s v="theater/spaces"/>
    <n v="110"/>
    <n v="128.91"/>
    <x v="6"/>
    <s v="spaces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474"/>
    <n v="1444747843"/>
    <b v="0"/>
    <n v="165"/>
    <b v="1"/>
    <s v="theater/plays"/>
    <n v="110"/>
    <n v="99.79"/>
    <x v="6"/>
    <s v="plays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475"/>
    <n v="1360352124"/>
    <b v="1"/>
    <n v="135"/>
    <b v="1"/>
    <s v="film &amp; video/documentary"/>
    <n v="109"/>
    <n v="121.28"/>
    <x v="5"/>
    <s v="documentary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476"/>
    <n v="1487101741"/>
    <b v="0"/>
    <n v="117"/>
    <b v="0"/>
    <s v="theater/plays"/>
    <n v="109"/>
    <n v="139.24"/>
    <x v="6"/>
    <s v="plays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477"/>
    <n v="1431620714"/>
    <b v="0"/>
    <n v="180"/>
    <b v="1"/>
    <s v="technology/hardware"/>
    <n v="108"/>
    <n v="90.18"/>
    <x v="0"/>
    <s v="hardware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478"/>
    <n v="1297562590"/>
    <b v="1"/>
    <n v="176"/>
    <b v="1"/>
    <s v="music/rock"/>
    <n v="295"/>
    <n v="92.1"/>
    <x v="7"/>
    <s v="rock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479"/>
    <n v="1455991168"/>
    <b v="0"/>
    <n v="35"/>
    <b v="1"/>
    <s v="photography/photobooks"/>
    <n v="108"/>
    <n v="462.86"/>
    <x v="2"/>
    <s v="photobooks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480"/>
    <n v="1403169278"/>
    <b v="1"/>
    <n v="405"/>
    <b v="1"/>
    <s v="photography/photobooks"/>
    <n v="101"/>
    <n v="39.92"/>
    <x v="2"/>
    <s v="photobooks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481"/>
    <n v="1363885211"/>
    <b v="1"/>
    <n v="137"/>
    <b v="1"/>
    <s v="film &amp; video/documentary"/>
    <n v="108"/>
    <n v="117.85"/>
    <x v="5"/>
    <s v="documentary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482"/>
    <n v="1340372006"/>
    <b v="0"/>
    <n v="196"/>
    <b v="1"/>
    <s v="film &amp; video/documentary"/>
    <n v="107"/>
    <n v="81.63"/>
    <x v="5"/>
    <s v="documentary"/>
    <x v="482"/>
    <x v="482"/>
  </r>
  <r>
    <n v="2196"/>
    <s v="LACORSA Grand Prix Game (relaunch)"/>
    <s v="Race your friends in style with this classic Grand Prix game."/>
    <n v="14000"/>
    <n v="15937"/>
    <x v="0"/>
    <s v="US"/>
    <s v="USD"/>
    <x v="483"/>
    <n v="1478000502"/>
    <b v="0"/>
    <n v="234"/>
    <b v="1"/>
    <s v="games/tabletop games"/>
    <n v="114"/>
    <n v="68.11"/>
    <x v="3"/>
    <s v="tabletop games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484"/>
    <n v="1440008439"/>
    <b v="0"/>
    <n v="206"/>
    <b v="1"/>
    <s v="technology/makerspaces"/>
    <n v="159"/>
    <n v="77.33"/>
    <x v="0"/>
    <s v="makerspaces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485"/>
    <n v="1343741347"/>
    <b v="1"/>
    <n v="413"/>
    <b v="1"/>
    <s v="music/rock"/>
    <n v="106"/>
    <n v="38.54"/>
    <x v="7"/>
    <s v="rock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486"/>
    <n v="1463351329"/>
    <b v="0"/>
    <n v="169"/>
    <b v="1"/>
    <s v="games/tabletop games"/>
    <n v="636"/>
    <n v="94.1"/>
    <x v="3"/>
    <s v="tabletop games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487"/>
    <n v="1484196005"/>
    <b v="0"/>
    <n v="104"/>
    <b v="0"/>
    <s v="technology/wearables"/>
    <n v="40"/>
    <n v="152.41"/>
    <x v="0"/>
    <s v="wearables"/>
    <x v="487"/>
    <x v="487"/>
  </r>
  <r>
    <n v="2618"/>
    <s v="SPACE ART FEATURING ASTRONAUTS #WeBelieveInAstronauts"/>
    <s v="LTD ED COLLECTIBLE SPACE ART FEAT. ASTRONAUTS"/>
    <n v="15000"/>
    <n v="15808"/>
    <x v="0"/>
    <s v="US"/>
    <s v="USD"/>
    <x v="488"/>
    <n v="1443812461"/>
    <b v="1"/>
    <n v="77"/>
    <b v="1"/>
    <s v="technology/space exploration"/>
    <n v="105"/>
    <n v="205.3"/>
    <x v="0"/>
    <s v="space exploration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489"/>
    <n v="1482249471"/>
    <b v="0"/>
    <n v="249"/>
    <b v="1"/>
    <s v="theater/spaces"/>
    <n v="105"/>
    <n v="63.23"/>
    <x v="6"/>
    <s v="spaces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490"/>
    <n v="1409261825"/>
    <b v="0"/>
    <n v="356"/>
    <b v="1"/>
    <s v="games/tabletop games"/>
    <n v="524"/>
    <n v="44.17"/>
    <x v="3"/>
    <s v="tabletop games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491"/>
    <n v="1380797834"/>
    <b v="1"/>
    <n v="232"/>
    <b v="1"/>
    <s v="film &amp; video/documentary"/>
    <n v="105"/>
    <n v="67.77"/>
    <x v="5"/>
    <s v="documentary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492"/>
    <n v="1454259272"/>
    <b v="1"/>
    <n v="286"/>
    <b v="1"/>
    <s v="theater/plays"/>
    <n v="101"/>
    <n v="54.91"/>
    <x v="6"/>
    <s v="plays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493"/>
    <n v="1443036470"/>
    <b v="0"/>
    <n v="48"/>
    <b v="1"/>
    <s v="theater/plays"/>
    <n v="105"/>
    <n v="327.08"/>
    <x v="6"/>
    <s v="plays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494"/>
    <n v="1432325049"/>
    <b v="0"/>
    <n v="107"/>
    <b v="1"/>
    <s v="theater/spaces"/>
    <n v="157"/>
    <n v="146.69"/>
    <x v="6"/>
    <s v="spaces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495"/>
    <n v="1479826752"/>
    <b v="0"/>
    <n v="175"/>
    <b v="1"/>
    <s v="theater/plays"/>
    <n v="105"/>
    <n v="89.59"/>
    <x v="6"/>
    <s v="plays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496"/>
    <n v="1408565860"/>
    <b v="1"/>
    <n v="424"/>
    <b v="1"/>
    <s v="technology/hardware"/>
    <n v="157"/>
    <n v="36.97"/>
    <x v="0"/>
    <s v="hardware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497"/>
    <n v="1445263204"/>
    <b v="1"/>
    <n v="206"/>
    <b v="1"/>
    <s v="photography/photobooks"/>
    <n v="112"/>
    <n v="75.98"/>
    <x v="2"/>
    <s v="photobooks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498"/>
    <n v="1330094566"/>
    <b v="0"/>
    <n v="184"/>
    <b v="1"/>
    <s v="music/rock"/>
    <n v="112"/>
    <n v="85.05"/>
    <x v="7"/>
    <s v="rock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499"/>
    <n v="1253726650"/>
    <b v="1"/>
    <n v="200"/>
    <b v="1"/>
    <s v="music/indie rock"/>
    <n v="104"/>
    <n v="78.03"/>
    <x v="7"/>
    <s v="indie rock"/>
    <x v="499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x v="500"/>
    <n v="1456421940"/>
    <b v="0"/>
    <n v="115"/>
    <b v="1"/>
    <s v="theater/musical"/>
    <n v="104"/>
    <n v="135.63"/>
    <x v="6"/>
    <s v="musical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501"/>
    <n v="1391005999"/>
    <b v="0"/>
    <n v="65"/>
    <b v="1"/>
    <s v="film &amp; video/documentary"/>
    <n v="104"/>
    <n v="239.94"/>
    <x v="5"/>
    <s v="documentary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502"/>
    <n v="1347482261"/>
    <b v="0"/>
    <n v="133"/>
    <b v="1"/>
    <s v="music/rock"/>
    <n v="156"/>
    <n v="117.23"/>
    <x v="7"/>
    <s v="rock"/>
    <x v="502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x v="503"/>
    <n v="1437923112"/>
    <b v="0"/>
    <n v="140"/>
    <b v="1"/>
    <s v="photography/photobooks"/>
    <n v="104"/>
    <n v="111.18"/>
    <x v="2"/>
    <s v="photobooks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504"/>
    <n v="1442536372"/>
    <b v="0"/>
    <n v="78"/>
    <b v="1"/>
    <s v="theater/plays"/>
    <n v="104"/>
    <n v="199.17"/>
    <x v="6"/>
    <s v="plays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505"/>
    <n v="1456246864"/>
    <b v="0"/>
    <n v="75"/>
    <b v="1"/>
    <s v="photography/photobooks"/>
    <n v="155"/>
    <n v="207.07"/>
    <x v="2"/>
    <s v="photobooks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506"/>
    <n v="1443714800"/>
    <b v="0"/>
    <n v="89"/>
    <b v="1"/>
    <s v="photography/photobooks"/>
    <n v="172"/>
    <n v="174.21"/>
    <x v="2"/>
    <s v="photobooks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507"/>
    <n v="1464769251"/>
    <b v="1"/>
    <n v="181"/>
    <b v="1"/>
    <s v="theater/plays"/>
    <n v="103"/>
    <n v="85.53"/>
    <x v="6"/>
    <s v="plays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508"/>
    <n v="1444219209"/>
    <b v="1"/>
    <n v="145"/>
    <b v="1"/>
    <s v="theater/plays"/>
    <n v="154"/>
    <n v="106.5"/>
    <x v="6"/>
    <s v="plays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509"/>
    <n v="1360258935"/>
    <b v="1"/>
    <n v="251"/>
    <b v="1"/>
    <s v="film &amp; video/documentary"/>
    <n v="119"/>
    <n v="61.5"/>
    <x v="5"/>
    <s v="documentary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510"/>
    <n v="1408141245"/>
    <b v="0"/>
    <n v="29"/>
    <b v="0"/>
    <s v="technology/wearables"/>
    <n v="15"/>
    <n v="530.69000000000005"/>
    <x v="0"/>
    <s v="wearables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511"/>
    <n v="1444927771"/>
    <b v="0"/>
    <n v="120"/>
    <b v="1"/>
    <s v="theater/plays"/>
    <n v="102"/>
    <n v="127.79"/>
    <x v="6"/>
    <s v="plays"/>
    <x v="511"/>
    <x v="511"/>
  </r>
  <r>
    <n v="3338"/>
    <s v="The Last Days of Judas Iscariot"/>
    <s v="Join Estelle Parsons in support of Theater That Looks and Sounds Like America"/>
    <n v="15000"/>
    <n v="15327"/>
    <x v="0"/>
    <s v="US"/>
    <s v="USD"/>
    <x v="512"/>
    <n v="1486129680"/>
    <b v="0"/>
    <n v="112"/>
    <b v="1"/>
    <s v="theater/plays"/>
    <n v="102"/>
    <n v="136.85"/>
    <x v="6"/>
    <s v="plays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513"/>
    <n v="1366763437"/>
    <b v="0"/>
    <n v="174"/>
    <b v="1"/>
    <s v="music/rock"/>
    <n v="102"/>
    <n v="88.04"/>
    <x v="7"/>
    <s v="rock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514"/>
    <n v="1434564660"/>
    <b v="1"/>
    <n v="288"/>
    <b v="1"/>
    <s v="theater/plays"/>
    <n v="102"/>
    <n v="53.18"/>
    <x v="6"/>
    <s v="plays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15"/>
    <n v="1427399962"/>
    <b v="0"/>
    <n v="69"/>
    <b v="1"/>
    <s v="film &amp; video/television"/>
    <n v="102"/>
    <n v="221.52"/>
    <x v="5"/>
    <s v="television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516"/>
    <n v="1435970682"/>
    <b v="1"/>
    <n v="139"/>
    <b v="0"/>
    <s v="photography/photobooks"/>
    <n v="61"/>
    <n v="109.94"/>
    <x v="2"/>
    <s v="photobooks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517"/>
    <n v="1288341805"/>
    <b v="1"/>
    <n v="223"/>
    <b v="1"/>
    <s v="film &amp; video/documentary"/>
    <n v="305"/>
    <n v="68.489999999999995"/>
    <x v="5"/>
    <s v="documentary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518"/>
    <n v="1468699782"/>
    <b v="0"/>
    <n v="122"/>
    <b v="1"/>
    <s v="theater/plays"/>
    <n v="102"/>
    <n v="125.12"/>
    <x v="6"/>
    <s v="plays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519"/>
    <n v="1411177456"/>
    <b v="0"/>
    <n v="102"/>
    <b v="1"/>
    <s v="food/small batch"/>
    <n v="102"/>
    <n v="149.31"/>
    <x v="4"/>
    <s v="small batch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520"/>
    <n v="1390667107"/>
    <b v="0"/>
    <n v="226"/>
    <b v="1"/>
    <s v="music/rock"/>
    <n v="102"/>
    <n v="67.39"/>
    <x v="7"/>
    <s v="rock"/>
    <x v="520"/>
    <x v="520"/>
  </r>
  <r>
    <n v="1461"/>
    <s v="Relatively Prime Series 2"/>
    <s v="Series 2 of Relatively Prime, a podcast of stories from the Mathematical Domain"/>
    <n v="15000"/>
    <n v="15186.69"/>
    <x v="0"/>
    <s v="US"/>
    <s v="USD"/>
    <x v="521"/>
    <n v="1410967754"/>
    <b v="1"/>
    <n v="340"/>
    <b v="1"/>
    <s v="publishing/radio &amp; podcasts"/>
    <n v="101"/>
    <n v="44.67"/>
    <x v="1"/>
    <s v="radio &amp; podcasts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522"/>
    <n v="1401485484"/>
    <b v="1"/>
    <n v="123"/>
    <b v="1"/>
    <s v="food/small batch"/>
    <n v="101"/>
    <n v="123.35"/>
    <x v="4"/>
    <s v="small batch"/>
    <x v="522"/>
    <x v="522"/>
  </r>
  <r>
    <n v="3220"/>
    <s v="Burners"/>
    <s v="A sci-fi thriller for the stage opening March 10 in Los Angeles."/>
    <n v="15000"/>
    <n v="15126"/>
    <x v="0"/>
    <s v="US"/>
    <s v="USD"/>
    <x v="523"/>
    <n v="1486411204"/>
    <b v="1"/>
    <n v="59"/>
    <b v="1"/>
    <s v="theater/plays"/>
    <n v="101"/>
    <n v="256.37"/>
    <x v="6"/>
    <s v="plays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24"/>
    <n v="1460574263"/>
    <b v="0"/>
    <n v="60"/>
    <b v="1"/>
    <s v="theater/plays"/>
    <n v="302"/>
    <n v="252.02"/>
    <x v="6"/>
    <s v="plays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525"/>
    <n v="1321978335"/>
    <b v="0"/>
    <n v="154"/>
    <b v="1"/>
    <s v="music/rock"/>
    <n v="101"/>
    <n v="97.99"/>
    <x v="7"/>
    <s v="rock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526"/>
    <n v="1407784586"/>
    <b v="0"/>
    <n v="58"/>
    <b v="1"/>
    <s v="theater/spaces"/>
    <n v="191"/>
    <n v="259.95"/>
    <x v="6"/>
    <s v="spaces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527"/>
    <n v="1451746123"/>
    <b v="0"/>
    <n v="680"/>
    <b v="1"/>
    <s v="games/tabletop games"/>
    <n v="537"/>
    <n v="22.12"/>
    <x v="3"/>
    <s v="tabletop games"/>
    <x v="527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528"/>
    <n v="1321357790"/>
    <b v="1"/>
    <n v="202"/>
    <b v="1"/>
    <s v="film &amp; video/documentary"/>
    <n v="113"/>
    <n v="73.02"/>
    <x v="5"/>
    <s v="documentary"/>
    <x v="528"/>
    <x v="528"/>
  </r>
  <r>
    <n v="1"/>
    <s v="FannibalFest Fan Convention"/>
    <s v="A Hannibal TV Show Fan Convention and Art Collective"/>
    <n v="10275"/>
    <n v="14653"/>
    <x v="0"/>
    <s v="US"/>
    <s v="USD"/>
    <x v="529"/>
    <n v="1485872683"/>
    <b v="0"/>
    <n v="79"/>
    <b v="1"/>
    <s v="film &amp; video/television"/>
    <n v="143"/>
    <n v="185.48"/>
    <x v="5"/>
    <s v="television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530"/>
    <n v="1442284253"/>
    <b v="0"/>
    <n v="36"/>
    <b v="0"/>
    <s v="technology/wearables"/>
    <n v="73"/>
    <n v="405.5"/>
    <x v="0"/>
    <s v="wearables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531"/>
    <n v="1337887451"/>
    <b v="0"/>
    <n v="205"/>
    <b v="1"/>
    <s v="music/rock"/>
    <n v="145"/>
    <n v="70.790000000000006"/>
    <x v="7"/>
    <s v="rock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532"/>
    <n v="1400263525"/>
    <b v="1"/>
    <n v="72"/>
    <b v="1"/>
    <s v="theater/plays"/>
    <n v="111"/>
    <n v="200.69"/>
    <x v="6"/>
    <s v="plays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533"/>
    <n v="1357088939"/>
    <b v="0"/>
    <n v="156"/>
    <b v="1"/>
    <s v="music/rock"/>
    <n v="144"/>
    <n v="92.55"/>
    <x v="7"/>
    <s v="rock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534"/>
    <n v="1455129287"/>
    <b v="0"/>
    <n v="276"/>
    <b v="0"/>
    <s v="technology/wearables"/>
    <n v="11"/>
    <n v="51.82"/>
    <x v="0"/>
    <s v="wearables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535"/>
    <n v="1415212229"/>
    <b v="0"/>
    <n v="534"/>
    <b v="0"/>
    <s v="games/video games"/>
    <n v="28"/>
    <n v="26.6"/>
    <x v="3"/>
    <s v="video games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536"/>
    <n v="1366917828"/>
    <b v="0"/>
    <n v="146"/>
    <b v="1"/>
    <s v="technology/hardware"/>
    <n v="118"/>
    <n v="97.19"/>
    <x v="0"/>
    <s v="hardware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537"/>
    <n v="1361753751"/>
    <b v="1"/>
    <n v="284"/>
    <b v="1"/>
    <s v="film &amp; video/documentary"/>
    <n v="283"/>
    <n v="49.88"/>
    <x v="5"/>
    <s v="documentary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38"/>
    <n v="1436653037"/>
    <b v="0"/>
    <n v="119"/>
    <b v="1"/>
    <s v="film &amp; video/television"/>
    <n v="128"/>
    <n v="118.34"/>
    <x v="5"/>
    <s v="television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539"/>
    <n v="1407634897"/>
    <b v="1"/>
    <n v="95"/>
    <b v="1"/>
    <s v="technology/hardware"/>
    <n v="281"/>
    <n v="147.94999999999999"/>
    <x v="0"/>
    <s v="hardware"/>
    <x v="539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x v="540"/>
    <n v="1483773407"/>
    <b v="0"/>
    <n v="11"/>
    <b v="0"/>
    <s v="technology/wearables"/>
    <n v="47"/>
    <n v="1272.73"/>
    <x v="0"/>
    <s v="wearables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541"/>
    <n v="1377116247"/>
    <b v="1"/>
    <n v="182"/>
    <b v="1"/>
    <s v="music/rock"/>
    <n v="117"/>
    <n v="76.92"/>
    <x v="7"/>
    <s v="rock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542"/>
    <n v="1392171770"/>
    <b v="1"/>
    <n v="189"/>
    <b v="1"/>
    <s v="music/rock"/>
    <n v="111"/>
    <n v="73.36"/>
    <x v="7"/>
    <s v="rock"/>
    <x v="542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x v="543"/>
    <n v="1371159325"/>
    <b v="1"/>
    <n v="473"/>
    <b v="1"/>
    <s v="technology/hardware"/>
    <n v="347"/>
    <n v="29.31"/>
    <x v="0"/>
    <s v="hardware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544"/>
    <n v="1410288194"/>
    <b v="1"/>
    <n v="92"/>
    <b v="0"/>
    <s v="photography/photobooks"/>
    <n v="57"/>
    <n v="150.5"/>
    <x v="2"/>
    <s v="photobooks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545"/>
    <n v="1444888868"/>
    <b v="0"/>
    <n v="133"/>
    <b v="1"/>
    <s v="film &amp; video/documentary"/>
    <n v="114"/>
    <n v="103.22"/>
    <x v="5"/>
    <s v="documentary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546"/>
    <n v="1375113391"/>
    <b v="0"/>
    <n v="539"/>
    <b v="1"/>
    <s v="games/tabletop games"/>
    <n v="171"/>
    <n v="25.43"/>
    <x v="3"/>
    <s v="tabletop games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7"/>
    <n v="1444140789"/>
    <b v="0"/>
    <n v="34"/>
    <b v="0"/>
    <s v="technology/web"/>
    <n v="27"/>
    <n v="402.71"/>
    <x v="0"/>
    <s v="web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548"/>
    <n v="1442963621"/>
    <b v="0"/>
    <n v="132"/>
    <b v="1"/>
    <s v="music/classical music"/>
    <n v="109"/>
    <n v="103.68"/>
    <x v="7"/>
    <s v="classical music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549"/>
    <n v="1436968366"/>
    <b v="0"/>
    <n v="227"/>
    <b v="1"/>
    <s v="publishing/nonfiction"/>
    <n v="136"/>
    <n v="59.97"/>
    <x v="1"/>
    <s v="nonfiction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550"/>
    <n v="1446914836"/>
    <b v="0"/>
    <n v="944"/>
    <b v="1"/>
    <s v="games/tabletop games"/>
    <n v="1357"/>
    <n v="14.37"/>
    <x v="3"/>
    <s v="tabletop games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551"/>
    <n v="1458762544"/>
    <b v="0"/>
    <n v="96"/>
    <b v="1"/>
    <s v="games/tabletop games"/>
    <n v="271"/>
    <n v="140.97999999999999"/>
    <x v="3"/>
    <s v="tabletop games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552"/>
    <n v="1445415653"/>
    <b v="0"/>
    <n v="170"/>
    <b v="1"/>
    <s v="photography/photobooks"/>
    <n v="135"/>
    <n v="79.41"/>
    <x v="2"/>
    <s v="photobooks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553"/>
    <n v="1385124940"/>
    <b v="0"/>
    <n v="191"/>
    <b v="1"/>
    <s v="music/rock"/>
    <n v="154"/>
    <n v="70.58"/>
    <x v="7"/>
    <s v="rock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554"/>
    <n v="1340139811"/>
    <b v="0"/>
    <n v="171"/>
    <b v="1"/>
    <s v="film &amp; video/documentary"/>
    <n v="105"/>
    <n v="78.66"/>
    <x v="5"/>
    <s v="documentary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555"/>
    <n v="1445363833"/>
    <b v="0"/>
    <n v="57"/>
    <b v="1"/>
    <s v="photography/photobooks"/>
    <n v="103"/>
    <n v="234.79"/>
    <x v="2"/>
    <s v="photobooks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556"/>
    <n v="1288968886"/>
    <b v="1"/>
    <n v="141"/>
    <b v="1"/>
    <s v="music/rock"/>
    <n v="199"/>
    <n v="94.49"/>
    <x v="7"/>
    <s v="rock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557"/>
    <n v="1478095223"/>
    <b v="0"/>
    <n v="76"/>
    <b v="0"/>
    <s v="technology/wearables"/>
    <n v="44"/>
    <n v="174.95"/>
    <x v="0"/>
    <s v="wearables"/>
    <x v="557"/>
    <x v="557"/>
  </r>
  <r>
    <n v="741"/>
    <s v="reVILNA: the vilna ghetto project"/>
    <s v="A revolutionary digital mapping project of the Vilna Ghetto"/>
    <n v="13000"/>
    <n v="13293.8"/>
    <x v="0"/>
    <s v="US"/>
    <s v="USD"/>
    <x v="558"/>
    <n v="1367940806"/>
    <b v="0"/>
    <n v="94"/>
    <b v="1"/>
    <s v="publishing/nonfiction"/>
    <n v="102"/>
    <n v="141.41999999999999"/>
    <x v="1"/>
    <s v="nonfiction"/>
    <x v="558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x v="559"/>
    <n v="1401204143"/>
    <b v="1"/>
    <n v="179"/>
    <b v="1"/>
    <s v="food/small batch"/>
    <n v="111"/>
    <n v="74.180000000000007"/>
    <x v="4"/>
    <s v="small batch"/>
    <x v="559"/>
    <x v="559"/>
  </r>
  <r>
    <n v="2199"/>
    <s v="Decadolo. Flip it!"/>
    <s v="A new strategic board game designed to flip out your opponent."/>
    <n v="9000"/>
    <n v="13228"/>
    <x v="0"/>
    <s v="IE"/>
    <s v="EUR"/>
    <x v="560"/>
    <n v="1442311198"/>
    <b v="1"/>
    <n v="251"/>
    <b v="1"/>
    <s v="games/tabletop games"/>
    <n v="147"/>
    <n v="52.7"/>
    <x v="3"/>
    <s v="tabletop games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561"/>
    <n v="1430945149"/>
    <b v="0"/>
    <n v="111"/>
    <b v="1"/>
    <s v="photography/photobooks"/>
    <n v="105"/>
    <n v="118.74"/>
    <x v="2"/>
    <s v="photobooks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562"/>
    <n v="1424743409"/>
    <b v="1"/>
    <n v="186"/>
    <b v="1"/>
    <s v="theater/plays"/>
    <n v="101"/>
    <n v="70.77"/>
    <x v="6"/>
    <s v="plays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563"/>
    <n v="1453137998"/>
    <b v="0"/>
    <n v="156"/>
    <b v="1"/>
    <s v="theater/spaces"/>
    <n v="109"/>
    <n v="84.11"/>
    <x v="6"/>
    <s v="spaces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564"/>
    <n v="1324433310"/>
    <b v="1"/>
    <n v="103"/>
    <b v="1"/>
    <s v="technology/hardware"/>
    <n v="262"/>
    <n v="127.32"/>
    <x v="0"/>
    <s v="hardware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565"/>
    <n v="1431605351"/>
    <b v="0"/>
    <n v="62"/>
    <b v="1"/>
    <s v="photography/photobooks"/>
    <n v="101"/>
    <n v="211.48"/>
    <x v="2"/>
    <s v="photobooks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566"/>
    <n v="1423405922"/>
    <b v="0"/>
    <n v="159"/>
    <b v="1"/>
    <s v="film &amp; video/documentary"/>
    <n v="104"/>
    <n v="81.849999999999994"/>
    <x v="5"/>
    <s v="documentary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567"/>
    <n v="1401101499"/>
    <b v="1"/>
    <n v="165"/>
    <b v="1"/>
    <s v="film &amp; video/documentary"/>
    <n v="132"/>
    <n v="78.58"/>
    <x v="5"/>
    <s v="documentary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568"/>
    <n v="1279651084"/>
    <b v="0"/>
    <n v="229"/>
    <b v="1"/>
    <s v="film &amp; video/documentary"/>
    <n v="104"/>
    <n v="56.46"/>
    <x v="5"/>
    <s v="documentary"/>
    <x v="568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569"/>
    <n v="1441919468"/>
    <b v="0"/>
    <n v="35"/>
    <b v="0"/>
    <s v="technology/wearables"/>
    <n v="112"/>
    <n v="367.97"/>
    <x v="0"/>
    <s v="wearables"/>
    <x v="569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x v="570"/>
    <n v="1383616856"/>
    <b v="0"/>
    <n v="47"/>
    <b v="1"/>
    <s v="film &amp; video/shorts"/>
    <n v="107"/>
    <n v="273.83"/>
    <x v="5"/>
    <s v="shorts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571"/>
    <n v="1441022120"/>
    <b v="0"/>
    <n v="121"/>
    <b v="0"/>
    <s v="technology/web"/>
    <n v="21"/>
    <n v="105.93"/>
    <x v="0"/>
    <s v="web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572"/>
    <n v="1432129577"/>
    <b v="1"/>
    <n v="176"/>
    <b v="1"/>
    <s v="theater/plays"/>
    <n v="128"/>
    <n v="72.760000000000005"/>
    <x v="6"/>
    <s v="plays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573"/>
    <n v="1421330991"/>
    <b v="0"/>
    <n v="26"/>
    <b v="1"/>
    <s v="publishing/nonfiction"/>
    <n v="128"/>
    <n v="492.31"/>
    <x v="1"/>
    <s v="nonfiction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574"/>
    <n v="1433295276"/>
    <b v="0"/>
    <n v="141"/>
    <b v="1"/>
    <s v="theater/plays"/>
    <n v="128"/>
    <n v="90.74"/>
    <x v="6"/>
    <s v="plays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575"/>
    <n v="1463218895"/>
    <b v="0"/>
    <n v="96"/>
    <b v="0"/>
    <s v="technology/wearables"/>
    <n v="26"/>
    <n v="133.25"/>
    <x v="0"/>
    <s v="wearables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576"/>
    <n v="1410019905"/>
    <b v="0"/>
    <n v="118"/>
    <b v="1"/>
    <s v="theater/spaces"/>
    <n v="120"/>
    <n v="108.24"/>
    <x v="6"/>
    <s v="spaces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577"/>
    <n v="1408558092"/>
    <b v="1"/>
    <n v="183"/>
    <b v="1"/>
    <s v="theater/plays"/>
    <n v="127"/>
    <n v="69.569999999999993"/>
    <x v="6"/>
    <s v="plays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578"/>
    <n v="1295887210"/>
    <b v="1"/>
    <n v="202"/>
    <b v="1"/>
    <s v="film &amp; video/documentary"/>
    <n v="106"/>
    <n v="62.71"/>
    <x v="5"/>
    <s v="documentary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579"/>
    <n v="1480538053"/>
    <b v="0"/>
    <n v="185"/>
    <b v="1"/>
    <s v="technology/hardware"/>
    <n v="253"/>
    <n v="68.25"/>
    <x v="0"/>
    <s v="hardware"/>
    <x v="579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x v="580"/>
    <n v="1416555262"/>
    <b v="1"/>
    <n v="134"/>
    <b v="1"/>
    <s v="theater/plays"/>
    <n v="103"/>
    <n v="93.81"/>
    <x v="6"/>
    <s v="plays"/>
    <x v="580"/>
    <x v="580"/>
  </r>
  <r>
    <n v="825"/>
    <s v="KILL FREEMAN"/>
    <s v="Kickstarting Kill Freeman independently. Help fund the New Record, Video and Live Shows."/>
    <n v="12500"/>
    <n v="12554"/>
    <x v="0"/>
    <s v="US"/>
    <s v="USD"/>
    <x v="581"/>
    <n v="1349335284"/>
    <b v="0"/>
    <n v="99"/>
    <b v="1"/>
    <s v="music/rock"/>
    <n v="100"/>
    <n v="126.81"/>
    <x v="7"/>
    <s v="rock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582"/>
    <n v="1418824867"/>
    <b v="0"/>
    <n v="197"/>
    <b v="0"/>
    <s v="theater/plays"/>
    <n v="70"/>
    <n v="63.56"/>
    <x v="6"/>
    <s v="plays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583"/>
    <n v="1454432514"/>
    <b v="0"/>
    <n v="122"/>
    <b v="0"/>
    <s v="technology/wearables"/>
    <n v="31"/>
    <n v="102.02"/>
    <x v="0"/>
    <s v="wearables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584"/>
    <n v="1367798074"/>
    <b v="0"/>
    <n v="240"/>
    <b v="1"/>
    <s v="music/rock"/>
    <n v="497"/>
    <n v="51.72"/>
    <x v="7"/>
    <s v="rock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585"/>
    <n v="1485213921"/>
    <b v="0"/>
    <n v="131"/>
    <b v="1"/>
    <s v="photography/photobooks"/>
    <n v="123"/>
    <n v="94.74"/>
    <x v="2"/>
    <s v="photobooks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586"/>
    <n v="1295653954"/>
    <b v="0"/>
    <n v="134"/>
    <b v="1"/>
    <s v="music/rock"/>
    <n v="124"/>
    <n v="92.54"/>
    <x v="7"/>
    <s v="rock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587"/>
    <n v="1448297974"/>
    <b v="0"/>
    <n v="140"/>
    <b v="1"/>
    <s v="technology/hardware"/>
    <n v="124"/>
    <n v="88.24"/>
    <x v="0"/>
    <s v="hardware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588"/>
    <n v="1402580818"/>
    <b v="0"/>
    <n v="199"/>
    <b v="1"/>
    <s v="theater/plays"/>
    <n v="103"/>
    <n v="62.05"/>
    <x v="6"/>
    <s v="plays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89"/>
    <n v="1460506208"/>
    <b v="0"/>
    <n v="173"/>
    <b v="1"/>
    <s v="theater/plays"/>
    <n v="123"/>
    <n v="71.239999999999995"/>
    <x v="6"/>
    <s v="plays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590"/>
    <n v="1346975475"/>
    <b v="0"/>
    <n v="182"/>
    <b v="1"/>
    <s v="theater/spaces"/>
    <n v="246"/>
    <n v="67.7"/>
    <x v="6"/>
    <s v="spaces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591"/>
    <n v="1448823673"/>
    <b v="1"/>
    <n v="115"/>
    <b v="1"/>
    <s v="theater/plays"/>
    <n v="102"/>
    <n v="106.57"/>
    <x v="6"/>
    <s v="plays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592"/>
    <n v="1417132986"/>
    <b v="1"/>
    <n v="184"/>
    <b v="1"/>
    <s v="theater/plays"/>
    <n v="102"/>
    <n v="66.59"/>
    <x v="6"/>
    <s v="plays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593"/>
    <n v="1474663840"/>
    <b v="0"/>
    <n v="118"/>
    <b v="1"/>
    <s v="photography/photobooks"/>
    <n v="102"/>
    <n v="103.64"/>
    <x v="2"/>
    <s v="photobooks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594"/>
    <n v="1471976529"/>
    <b v="0"/>
    <n v="17"/>
    <b v="1"/>
    <s v="theater/plays"/>
    <n v="122"/>
    <n v="716.35"/>
    <x v="6"/>
    <s v="plays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595"/>
    <n v="1433799180"/>
    <b v="0"/>
    <n v="87"/>
    <b v="1"/>
    <s v="film &amp; video/documentary"/>
    <n v="101"/>
    <n v="139.83000000000001"/>
    <x v="5"/>
    <s v="documentary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596"/>
    <n v="1476228128"/>
    <b v="0"/>
    <n v="111"/>
    <b v="1"/>
    <s v="theater/spaces"/>
    <n v="122"/>
    <n v="109.59"/>
    <x v="6"/>
    <s v="spaces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597"/>
    <n v="1366690044"/>
    <b v="0"/>
    <n v="217"/>
    <b v="1"/>
    <s v="technology/hardware"/>
    <n v="121"/>
    <n v="55.81"/>
    <x v="0"/>
    <s v="hardware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598"/>
    <n v="1396026382"/>
    <b v="1"/>
    <n v="385"/>
    <b v="1"/>
    <s v="technology/space exploration"/>
    <n v="110"/>
    <n v="31.44"/>
    <x v="0"/>
    <s v="space exploration"/>
    <x v="598"/>
    <x v="598"/>
  </r>
  <r>
    <n v="3248"/>
    <s v="Honest Accomplice Theatre 2015-16 Season"/>
    <s v="Honest Accomplice Theatre produces theatre for social change."/>
    <n v="12000"/>
    <n v="12095"/>
    <x v="0"/>
    <s v="US"/>
    <s v="USD"/>
    <x v="599"/>
    <n v="1425590357"/>
    <b v="1"/>
    <n v="200"/>
    <b v="1"/>
    <s v="theater/plays"/>
    <n v="101"/>
    <n v="60.48"/>
    <x v="6"/>
    <s v="plays"/>
    <x v="599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600"/>
    <n v="1447715284"/>
    <b v="0"/>
    <n v="71"/>
    <b v="1"/>
    <s v="film &amp; video/television"/>
    <n v="100"/>
    <n v="169.61"/>
    <x v="5"/>
    <s v="television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601"/>
    <n v="1472102787"/>
    <b v="0"/>
    <n v="190"/>
    <b v="1"/>
    <s v="music/metal"/>
    <n v="120"/>
    <n v="63.38"/>
    <x v="7"/>
    <s v="metal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602"/>
    <n v="1398971211"/>
    <b v="0"/>
    <n v="70"/>
    <b v="1"/>
    <s v="film &amp; video/television"/>
    <n v="100"/>
    <n v="171.84"/>
    <x v="5"/>
    <s v="television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603"/>
    <n v="1485345508"/>
    <b v="1"/>
    <n v="167"/>
    <b v="1"/>
    <s v="film &amp; video/documentary"/>
    <n v="107"/>
    <n v="71.900000000000006"/>
    <x v="5"/>
    <s v="documentary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604"/>
    <n v="1402931866"/>
    <b v="1"/>
    <n v="215"/>
    <b v="1"/>
    <s v="photography/photobooks"/>
    <n v="150"/>
    <n v="55.82"/>
    <x v="2"/>
    <s v="photobooks"/>
    <x v="604"/>
    <x v="604"/>
  </r>
  <r>
    <n v="49"/>
    <s v="Driving Jersey - Season Five"/>
    <s v="Driving Jersey is real people telling real stories."/>
    <n v="12000"/>
    <n v="12000"/>
    <x v="0"/>
    <s v="US"/>
    <s v="USD"/>
    <x v="605"/>
    <n v="1443068045"/>
    <b v="0"/>
    <n v="87"/>
    <b v="1"/>
    <s v="film &amp; video/television"/>
    <n v="100"/>
    <n v="137.93"/>
    <x v="5"/>
    <s v="television"/>
    <x v="605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606"/>
    <n v="1405573391"/>
    <b v="0"/>
    <n v="86"/>
    <b v="1"/>
    <s v="film &amp; video/documentary"/>
    <n v="124"/>
    <n v="139.53"/>
    <x v="5"/>
    <s v="documentary"/>
    <x v="606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607"/>
    <n v="1406713041"/>
    <b v="0"/>
    <n v="12"/>
    <b v="1"/>
    <s v="theater/plays"/>
    <n v="100"/>
    <n v="1000"/>
    <x v="6"/>
    <s v="plays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608"/>
    <n v="1441699193"/>
    <b v="1"/>
    <n v="187"/>
    <b v="1"/>
    <s v="theater/spaces"/>
    <n v="120"/>
    <n v="64.16"/>
    <x v="6"/>
    <s v="spaces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609"/>
    <n v="1327767423"/>
    <b v="0"/>
    <n v="207"/>
    <b v="1"/>
    <s v="games/tabletop games"/>
    <n v="141"/>
    <n v="57.93"/>
    <x v="3"/>
    <s v="tabletop games"/>
    <x v="609"/>
    <x v="609"/>
  </r>
  <r>
    <n v="217"/>
    <s v="Bitch"/>
    <s v="A roadmovie by paw"/>
    <n v="100000"/>
    <n v="11943"/>
    <x v="2"/>
    <s v="SE"/>
    <s v="SEK"/>
    <x v="610"/>
    <n v="1417101749"/>
    <b v="0"/>
    <n v="38"/>
    <b v="0"/>
    <s v="film &amp; video/drama"/>
    <n v="12"/>
    <n v="314.29000000000002"/>
    <x v="5"/>
    <s v="drama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611"/>
    <n v="1462285510"/>
    <b v="1"/>
    <n v="152"/>
    <b v="0"/>
    <s v="photography/photobooks"/>
    <n v="40"/>
    <n v="78.44"/>
    <x v="2"/>
    <s v="photobooks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612"/>
    <n v="1418709388"/>
    <b v="0"/>
    <n v="95"/>
    <b v="1"/>
    <s v="theater/plays"/>
    <n v="119"/>
    <n v="125.05"/>
    <x v="6"/>
    <s v="plays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13"/>
    <n v="1418315852"/>
    <b v="0"/>
    <n v="15"/>
    <b v="0"/>
    <s v="technology/wearables"/>
    <n v="39"/>
    <n v="788.53"/>
    <x v="0"/>
    <s v="wearables"/>
    <x v="613"/>
    <x v="613"/>
  </r>
  <r>
    <n v="1834"/>
    <s v="TDJ - All Part of the Plan EP/Tour"/>
    <s v="Help us fund our first tour and promote our new EP!"/>
    <n v="10000"/>
    <n v="11805"/>
    <x v="0"/>
    <s v="US"/>
    <s v="USD"/>
    <x v="614"/>
    <n v="1418684895"/>
    <b v="0"/>
    <n v="90"/>
    <b v="1"/>
    <s v="music/rock"/>
    <n v="118"/>
    <n v="131.16999999999999"/>
    <x v="7"/>
    <s v="rock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15"/>
    <n v="1423609112"/>
    <b v="0"/>
    <n v="274"/>
    <b v="1"/>
    <s v="technology/wearables"/>
    <n v="147"/>
    <n v="42.89"/>
    <x v="0"/>
    <s v="wearables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616"/>
    <n v="1404680075"/>
    <b v="0"/>
    <n v="125"/>
    <b v="1"/>
    <s v="theater/plays"/>
    <n v="100"/>
    <n v="93.98"/>
    <x v="6"/>
    <s v="plays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617"/>
    <n v="1420573441"/>
    <b v="1"/>
    <n v="183"/>
    <b v="1"/>
    <s v="technology/hardware"/>
    <n v="235"/>
    <n v="64.180000000000007"/>
    <x v="0"/>
    <s v="hardware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618"/>
    <n v="1437115236"/>
    <b v="0"/>
    <n v="144"/>
    <b v="1"/>
    <s v="games/tabletop games"/>
    <n v="1174"/>
    <n v="81.56"/>
    <x v="3"/>
    <s v="tabletop games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619"/>
    <n v="1484924605"/>
    <b v="1"/>
    <n v="255"/>
    <b v="1"/>
    <s v="music/electronic music"/>
    <n v="117"/>
    <n v="45.99"/>
    <x v="7"/>
    <s v="electronic music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620"/>
    <n v="1413270690"/>
    <b v="0"/>
    <n v="40"/>
    <b v="0"/>
    <s v="technology/wearables"/>
    <n v="8"/>
    <n v="292.08"/>
    <x v="0"/>
    <s v="wearables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621"/>
    <n v="1410148868"/>
    <b v="1"/>
    <n v="286"/>
    <b v="1"/>
    <s v="film &amp; video/documentary"/>
    <n v="117"/>
    <n v="40.76"/>
    <x v="5"/>
    <s v="documentary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622"/>
    <n v="1344962853"/>
    <b v="0"/>
    <n v="104"/>
    <b v="1"/>
    <s v="music/rock"/>
    <n v="155"/>
    <n v="112.02"/>
    <x v="7"/>
    <s v="rock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623"/>
    <n v="1434931811"/>
    <b v="0"/>
    <n v="182"/>
    <b v="1"/>
    <s v="film &amp; video/television"/>
    <n v="137"/>
    <n v="63.92"/>
    <x v="5"/>
    <s v="television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624"/>
    <n v="1403023846"/>
    <b v="0"/>
    <n v="52"/>
    <b v="1"/>
    <s v="film &amp; video/television"/>
    <n v="116"/>
    <n v="223.48"/>
    <x v="5"/>
    <s v="television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625"/>
    <n v="1483806030"/>
    <b v="1"/>
    <n v="96"/>
    <b v="0"/>
    <s v="photography/photobooks"/>
    <n v="41"/>
    <n v="120.77"/>
    <x v="2"/>
    <s v="photobooks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626"/>
    <n v="1276891586"/>
    <b v="1"/>
    <n v="137"/>
    <b v="1"/>
    <s v="technology/hardware"/>
    <n v="116"/>
    <n v="84.46"/>
    <x v="0"/>
    <s v="hardware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627"/>
    <n v="1405728490"/>
    <b v="1"/>
    <n v="283"/>
    <b v="1"/>
    <s v="food/small batch"/>
    <n v="144"/>
    <n v="40.799999999999997"/>
    <x v="4"/>
    <s v="small batch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628"/>
    <n v="1487022490"/>
    <b v="0"/>
    <n v="186"/>
    <b v="1"/>
    <s v="food/small batch"/>
    <n v="115"/>
    <n v="62.07"/>
    <x v="4"/>
    <s v="small batch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629"/>
    <n v="1431230867"/>
    <b v="0"/>
    <n v="104"/>
    <b v="1"/>
    <s v="theater/plays"/>
    <n v="154"/>
    <n v="110.87"/>
    <x v="6"/>
    <s v="plays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630"/>
    <n v="1422917361"/>
    <b v="0"/>
    <n v="84"/>
    <b v="1"/>
    <s v="technology/space exploration"/>
    <n v="100"/>
    <n v="136.9"/>
    <x v="0"/>
    <s v="space exploration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631"/>
    <n v="1327523642"/>
    <b v="1"/>
    <n v="169"/>
    <b v="1"/>
    <s v="music/rock"/>
    <n v="115"/>
    <n v="67.88"/>
    <x v="7"/>
    <s v="rock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632"/>
    <n v="1464586746"/>
    <b v="0"/>
    <n v="19"/>
    <b v="0"/>
    <s v="technology/wearables"/>
    <n v="6"/>
    <n v="603.53"/>
    <x v="0"/>
    <s v="wearables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633"/>
    <n v="1462368682"/>
    <b v="0"/>
    <n v="62"/>
    <b v="1"/>
    <s v="theater/plays"/>
    <n v="115"/>
    <n v="184.68"/>
    <x v="6"/>
    <s v="plays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634"/>
    <n v="1425325145"/>
    <b v="0"/>
    <n v="9"/>
    <b v="0"/>
    <s v="theater/spaces"/>
    <n v="5"/>
    <n v="1270.22"/>
    <x v="6"/>
    <s v="spaces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635"/>
    <n v="1406362677"/>
    <b v="0"/>
    <n v="480"/>
    <b v="1"/>
    <s v="games/tabletop games"/>
    <n v="134"/>
    <n v="23.81"/>
    <x v="3"/>
    <s v="tabletop games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636"/>
    <n v="1475013710"/>
    <b v="0"/>
    <n v="158"/>
    <b v="1"/>
    <s v="music/rock"/>
    <n v="114"/>
    <n v="72.06"/>
    <x v="7"/>
    <s v="rock"/>
    <x v="636"/>
    <x v="636"/>
  </r>
  <r>
    <n v="2103"/>
    <s v="Matthew Moon's New Album"/>
    <s v="Indie rocker, Matthew Moon, has something to share with you..."/>
    <n v="7777"/>
    <n v="11364"/>
    <x v="0"/>
    <s v="US"/>
    <s v="USD"/>
    <x v="637"/>
    <n v="1349892427"/>
    <b v="0"/>
    <n v="115"/>
    <b v="1"/>
    <s v="music/indie rock"/>
    <n v="146"/>
    <n v="98.82"/>
    <x v="7"/>
    <s v="indie rock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638"/>
    <n v="1439833412"/>
    <b v="0"/>
    <n v="128"/>
    <b v="1"/>
    <s v="theater/plays"/>
    <n v="114"/>
    <n v="88.77"/>
    <x v="6"/>
    <s v="plays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639"/>
    <n v="1410048373"/>
    <b v="0"/>
    <n v="184"/>
    <b v="1"/>
    <s v="music/rock"/>
    <n v="126"/>
    <n v="61.7"/>
    <x v="7"/>
    <s v="rock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640"/>
    <n v="1383327440"/>
    <b v="0"/>
    <n v="108"/>
    <b v="1"/>
    <s v="publishing/nonfiction"/>
    <n v="315"/>
    <n v="105.05"/>
    <x v="1"/>
    <s v="nonfiction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641"/>
    <n v="1400512658"/>
    <b v="1"/>
    <n v="226"/>
    <b v="1"/>
    <s v="theater/plays"/>
    <n v="119"/>
    <n v="50.16"/>
    <x v="6"/>
    <s v="plays"/>
    <x v="641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x v="642"/>
    <n v="1460069451"/>
    <b v="0"/>
    <n v="271"/>
    <b v="1"/>
    <s v="games/tabletop games"/>
    <n v="287"/>
    <n v="41.78"/>
    <x v="3"/>
    <s v="tabletop games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643"/>
    <n v="1275603020"/>
    <b v="1"/>
    <n v="235"/>
    <b v="1"/>
    <s v="film &amp; video/documentary"/>
    <n v="113"/>
    <n v="48.05"/>
    <x v="5"/>
    <s v="documentary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644"/>
    <n v="1392780961"/>
    <b v="1"/>
    <n v="70"/>
    <b v="1"/>
    <s v="technology/hardware"/>
    <n v="150"/>
    <n v="160.44"/>
    <x v="0"/>
    <s v="hardware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645"/>
    <n v="1397661347"/>
    <b v="0"/>
    <n v="62"/>
    <b v="1"/>
    <s v="film &amp; video/documentary"/>
    <n v="112"/>
    <n v="181.13"/>
    <x v="5"/>
    <s v="documentary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646"/>
    <n v="1424452035"/>
    <b v="0"/>
    <n v="27"/>
    <b v="0"/>
    <s v="theater/spaces"/>
    <n v="1"/>
    <n v="415.78"/>
    <x v="6"/>
    <s v="spaces"/>
    <x v="646"/>
    <x v="646"/>
  </r>
  <r>
    <n v="1222"/>
    <s v="Project Pilgrim"/>
    <s v="Project Pilgrim is my effort to work towards normalizing mental health."/>
    <n v="4000"/>
    <n v="11215"/>
    <x v="0"/>
    <s v="CA"/>
    <s v="CAD"/>
    <x v="647"/>
    <n v="1456852647"/>
    <b v="0"/>
    <n v="138"/>
    <b v="1"/>
    <s v="photography/photobooks"/>
    <n v="280"/>
    <n v="81.27"/>
    <x v="2"/>
    <s v="photobooks"/>
    <x v="64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x v="648"/>
    <n v="1423501507"/>
    <b v="0"/>
    <n v="141"/>
    <b v="1"/>
    <s v="music/electronic music"/>
    <n v="112"/>
    <n v="79.260000000000005"/>
    <x v="7"/>
    <s v="electronic music"/>
    <x v="648"/>
    <x v="648"/>
  </r>
  <r>
    <n v="1379"/>
    <s v="J. Walter Makes a Record"/>
    <s v="---------The long-awaited debut full-length from Justin Ruddy--------"/>
    <n v="10000"/>
    <n v="11160"/>
    <x v="0"/>
    <s v="US"/>
    <s v="USD"/>
    <x v="649"/>
    <n v="1430912876"/>
    <b v="0"/>
    <n v="151"/>
    <b v="1"/>
    <s v="music/rock"/>
    <n v="112"/>
    <n v="73.91"/>
    <x v="7"/>
    <s v="rock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650"/>
    <n v="1439551200"/>
    <b v="1"/>
    <n v="193"/>
    <b v="1"/>
    <s v="theater/plays"/>
    <n v="111"/>
    <n v="57.63"/>
    <x v="6"/>
    <s v="plays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51"/>
    <n v="1314765025"/>
    <b v="0"/>
    <n v="178"/>
    <b v="1"/>
    <s v="film &amp; video/shorts"/>
    <n v="111"/>
    <n v="62.33"/>
    <x v="5"/>
    <s v="shorts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652"/>
    <n v="1462576516"/>
    <b v="0"/>
    <n v="86"/>
    <b v="1"/>
    <s v="film &amp; video/television"/>
    <n v="129"/>
    <n v="128.94999999999999"/>
    <x v="5"/>
    <s v="television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653"/>
    <n v="1360366708"/>
    <b v="0"/>
    <n v="96"/>
    <b v="1"/>
    <s v="music/indie rock"/>
    <n v="111"/>
    <n v="115.31"/>
    <x v="7"/>
    <s v="indie rock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654"/>
    <n v="1434881005"/>
    <b v="0"/>
    <n v="73"/>
    <b v="1"/>
    <s v="theater/plays"/>
    <n v="111"/>
    <n v="151.46"/>
    <x v="6"/>
    <s v="plays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655"/>
    <n v="1422916261"/>
    <b v="0"/>
    <n v="197"/>
    <b v="1"/>
    <s v="theater/plays"/>
    <n v="105"/>
    <n v="56.07"/>
    <x v="6"/>
    <s v="plays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656"/>
    <n v="1412081999"/>
    <b v="1"/>
    <n v="66"/>
    <b v="0"/>
    <s v="technology/makerspaces"/>
    <n v="28"/>
    <n v="167.15"/>
    <x v="0"/>
    <s v="makerspaces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657"/>
    <n v="1375880598"/>
    <b v="0"/>
    <n v="269"/>
    <b v="1"/>
    <s v="technology/hardware"/>
    <n v="1462"/>
    <n v="40.76"/>
    <x v="0"/>
    <s v="hardware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658"/>
    <n v="1348363560"/>
    <b v="0"/>
    <n v="128"/>
    <b v="1"/>
    <s v="music/pop"/>
    <n v="110"/>
    <n v="85.55"/>
    <x v="7"/>
    <s v="pop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659"/>
    <n v="1473922541"/>
    <b v="1"/>
    <n v="81"/>
    <b v="0"/>
    <s v="photography/photobooks"/>
    <n v="39"/>
    <n v="133.9"/>
    <x v="2"/>
    <s v="photobooks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660"/>
    <n v="1433775668"/>
    <b v="0"/>
    <n v="263"/>
    <b v="1"/>
    <s v="games/tabletop games"/>
    <n v="542"/>
    <n v="41.23"/>
    <x v="3"/>
    <s v="tabletop games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61"/>
    <n v="1417410964"/>
    <b v="0"/>
    <n v="215"/>
    <b v="0"/>
    <s v="technology/wearables"/>
    <n v="22"/>
    <n v="50.3"/>
    <x v="0"/>
    <s v="wearables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662"/>
    <n v="1332452960"/>
    <b v="0"/>
    <n v="184"/>
    <b v="1"/>
    <s v="film &amp; video/documentary"/>
    <n v="108"/>
    <n v="58.72"/>
    <x v="5"/>
    <s v="documentary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663"/>
    <n v="1462543114"/>
    <b v="0"/>
    <n v="445"/>
    <b v="1"/>
    <s v="games/tabletop games"/>
    <n v="180"/>
    <n v="24.27"/>
    <x v="3"/>
    <s v="tabletop games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664"/>
    <n v="1414725915"/>
    <b v="0"/>
    <n v="120"/>
    <b v="1"/>
    <s v="food/small batch"/>
    <n v="108"/>
    <n v="90"/>
    <x v="4"/>
    <s v="small batch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665"/>
    <n v="1400600840"/>
    <b v="0"/>
    <n v="84"/>
    <b v="0"/>
    <s v="theater/plays"/>
    <n v="22"/>
    <n v="128.27000000000001"/>
    <x v="6"/>
    <s v="plays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666"/>
    <n v="1447698010"/>
    <b v="0"/>
    <n v="99"/>
    <b v="1"/>
    <s v="music/electronic music"/>
    <n v="107"/>
    <n v="108.48"/>
    <x v="7"/>
    <s v="electronic music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667"/>
    <n v="1396371612"/>
    <b v="1"/>
    <n v="100"/>
    <b v="1"/>
    <s v="technology/space exploration"/>
    <n v="102"/>
    <n v="107.1"/>
    <x v="0"/>
    <s v="space exploration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668"/>
    <n v="1395868127"/>
    <b v="0"/>
    <n v="498"/>
    <b v="1"/>
    <s v="games/tabletop games"/>
    <n v="126"/>
    <n v="21.5"/>
    <x v="3"/>
    <s v="tabletop games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669"/>
    <n v="1433243824"/>
    <b v="0"/>
    <n v="98"/>
    <b v="1"/>
    <s v="theater/plays"/>
    <n v="107"/>
    <n v="109.03"/>
    <x v="6"/>
    <s v="plays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670"/>
    <n v="1476184593"/>
    <b v="0"/>
    <n v="337"/>
    <b v="1"/>
    <s v="food/small batch"/>
    <n v="427"/>
    <n v="31.69"/>
    <x v="4"/>
    <s v="small batch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71"/>
    <n v="1455736719"/>
    <b v="0"/>
    <n v="87"/>
    <b v="1"/>
    <s v="technology/wearables"/>
    <n v="214"/>
    <n v="122.74"/>
    <x v="0"/>
    <s v="wearables"/>
    <x v="671"/>
    <x v="671"/>
  </r>
  <r>
    <n v="734"/>
    <s v="Sideswiped"/>
    <s v="Sideswiped is my story of growing in and trusting God through the mess and mysteries of life."/>
    <n v="8500"/>
    <n v="10670"/>
    <x v="0"/>
    <s v="CA"/>
    <s v="CAD"/>
    <x v="672"/>
    <n v="1428465420"/>
    <b v="0"/>
    <n v="57"/>
    <b v="1"/>
    <s v="publishing/nonfiction"/>
    <n v="126"/>
    <n v="187.19"/>
    <x v="1"/>
    <s v="nonfiction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673"/>
    <n v="1275415679"/>
    <b v="1"/>
    <n v="88"/>
    <b v="1"/>
    <s v="film &amp; video/documentary"/>
    <n v="106"/>
    <n v="120.91"/>
    <x v="5"/>
    <s v="documentary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674"/>
    <n v="1328040375"/>
    <b v="0"/>
    <n v="126"/>
    <b v="1"/>
    <s v="music/rock"/>
    <n v="265"/>
    <n v="84.21"/>
    <x v="7"/>
    <s v="rock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675"/>
    <n v="1441290086"/>
    <b v="0"/>
    <n v="102"/>
    <b v="1"/>
    <s v="theater/plays"/>
    <n v="106"/>
    <n v="103.95"/>
    <x v="6"/>
    <s v="plays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676"/>
    <n v="1483050930"/>
    <b v="0"/>
    <n v="110"/>
    <b v="1"/>
    <s v="publishing/nonfiction"/>
    <n v="106"/>
    <n v="95.96"/>
    <x v="1"/>
    <s v="nonfiction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677"/>
    <n v="1275851354"/>
    <b v="0"/>
    <n v="120"/>
    <b v="1"/>
    <s v="music/indie rock"/>
    <n v="106"/>
    <n v="87.96"/>
    <x v="7"/>
    <s v="indie rock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678"/>
    <n v="1402391269"/>
    <b v="0"/>
    <n v="168"/>
    <b v="1"/>
    <s v="theater/plays"/>
    <n v="106"/>
    <n v="62.83"/>
    <x v="6"/>
    <s v="plays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679"/>
    <n v="1443074571"/>
    <b v="1"/>
    <n v="478"/>
    <b v="1"/>
    <s v="music/electronic music"/>
    <n v="352"/>
    <n v="22.08"/>
    <x v="7"/>
    <s v="electronic music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680"/>
    <n v="1444821127"/>
    <b v="1"/>
    <n v="167"/>
    <b v="1"/>
    <s v="film &amp; video/documentary"/>
    <n v="106"/>
    <n v="63.17"/>
    <x v="5"/>
    <s v="documentary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681"/>
    <n v="1364426260"/>
    <b v="0"/>
    <n v="52"/>
    <b v="1"/>
    <s v="film &amp; video/documentary"/>
    <n v="100"/>
    <n v="202.42"/>
    <x v="5"/>
    <s v="documentary"/>
    <x v="681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682"/>
    <n v="1480546233"/>
    <b v="0"/>
    <n v="52"/>
    <b v="1"/>
    <s v="music/rock"/>
    <n v="105"/>
    <n v="201.94"/>
    <x v="7"/>
    <s v="rock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683"/>
    <n v="1462140537"/>
    <b v="0"/>
    <n v="72"/>
    <b v="1"/>
    <s v="theater/plays"/>
    <n v="104"/>
    <n v="145"/>
    <x v="6"/>
    <s v="plays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684"/>
    <n v="1326994426"/>
    <b v="0"/>
    <n v="145"/>
    <b v="1"/>
    <s v="music/rock"/>
    <n v="149"/>
    <n v="71.97"/>
    <x v="7"/>
    <s v="rock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685"/>
    <n v="1385425937"/>
    <b v="0"/>
    <n v="242"/>
    <b v="1"/>
    <s v="technology/hardware"/>
    <n v="130"/>
    <n v="43.1"/>
    <x v="0"/>
    <s v="hardware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686"/>
    <n v="1350061821"/>
    <b v="0"/>
    <n v="157"/>
    <b v="1"/>
    <s v="music/rock"/>
    <n v="104"/>
    <n v="66.37"/>
    <x v="7"/>
    <s v="rock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687"/>
    <n v="1404822107"/>
    <b v="0"/>
    <n v="150"/>
    <b v="1"/>
    <s v="film &amp; video/television"/>
    <n v="104"/>
    <n v="69.27"/>
    <x v="5"/>
    <s v="television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688"/>
    <n v="1486661793"/>
    <b v="0"/>
    <n v="115"/>
    <b v="1"/>
    <s v="theater/spaces"/>
    <n v="104"/>
    <n v="90.2"/>
    <x v="6"/>
    <s v="spaces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689"/>
    <n v="1409195307"/>
    <b v="0"/>
    <n v="110"/>
    <b v="1"/>
    <s v="music/indie rock"/>
    <n v="172"/>
    <n v="94.05"/>
    <x v="7"/>
    <s v="indie rock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690"/>
    <n v="1472594585"/>
    <b v="0"/>
    <n v="114"/>
    <b v="1"/>
    <s v="theater/plays"/>
    <n v="103"/>
    <n v="90.68"/>
    <x v="6"/>
    <s v="plays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691"/>
    <n v="1363960278"/>
    <b v="0"/>
    <n v="119"/>
    <b v="1"/>
    <s v="film &amp; video/documentary"/>
    <n v="103"/>
    <n v="86.85"/>
    <x v="5"/>
    <s v="documentary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692"/>
    <n v="1437573916"/>
    <b v="1"/>
    <n v="119"/>
    <b v="1"/>
    <s v="film &amp; video/documentary"/>
    <n v="103"/>
    <n v="86.55"/>
    <x v="5"/>
    <s v="documentary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693"/>
    <n v="1409173492"/>
    <b v="1"/>
    <n v="74"/>
    <b v="1"/>
    <s v="theater/plays"/>
    <n v="103"/>
    <n v="139.19"/>
    <x v="6"/>
    <s v="plays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694"/>
    <n v="1413790079"/>
    <b v="0"/>
    <n v="162"/>
    <b v="1"/>
    <s v="theater/plays"/>
    <n v="103"/>
    <n v="63.57"/>
    <x v="6"/>
    <s v="plays"/>
    <x v="694"/>
    <x v="694"/>
  </r>
  <r>
    <n v="58"/>
    <s v="Gloaming"/>
    <s v="Alex thought he knew how the world worked. You live, you die and it's over. He was very, very wrong."/>
    <n v="10000"/>
    <n v="10291"/>
    <x v="0"/>
    <s v="US"/>
    <s v="USD"/>
    <x v="695"/>
    <n v="1413827572"/>
    <b v="0"/>
    <n v="75"/>
    <b v="1"/>
    <s v="film &amp; video/television"/>
    <n v="103"/>
    <n v="137.21"/>
    <x v="5"/>
    <s v="television"/>
    <x v="695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x v="696"/>
    <n v="1424198723"/>
    <b v="0"/>
    <n v="61"/>
    <b v="1"/>
    <s v="photography/photobooks"/>
    <n v="103"/>
    <n v="168.69"/>
    <x v="2"/>
    <s v="photobooks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697"/>
    <n v="1401336045"/>
    <b v="0"/>
    <n v="96"/>
    <b v="1"/>
    <s v="theater/musical"/>
    <n v="103"/>
    <n v="106.93"/>
    <x v="6"/>
    <s v="musical"/>
    <x v="697"/>
    <x v="697"/>
  </r>
  <r>
    <n v="1393"/>
    <s v="WolfHunt | Social Commentary Rock Project"/>
    <s v="Rock n' Roll tales of our times"/>
    <n v="10000"/>
    <n v="10235"/>
    <x v="0"/>
    <s v="US"/>
    <s v="USD"/>
    <x v="698"/>
    <n v="1467476523"/>
    <b v="0"/>
    <n v="52"/>
    <b v="1"/>
    <s v="music/rock"/>
    <n v="102"/>
    <n v="196.83"/>
    <x v="7"/>
    <s v="rock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699"/>
    <n v="1429881667"/>
    <b v="0"/>
    <n v="97"/>
    <b v="1"/>
    <s v="theater/plays"/>
    <n v="102"/>
    <n v="105.52"/>
    <x v="6"/>
    <s v="plays"/>
    <x v="699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700"/>
    <n v="1447055935"/>
    <b v="0"/>
    <n v="172"/>
    <b v="1"/>
    <s v="publishing/nonfiction"/>
    <n v="204"/>
    <n v="59.36"/>
    <x v="1"/>
    <s v="nonfiction"/>
    <x v="700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x v="701"/>
    <n v="1380470188"/>
    <b v="0"/>
    <n v="158"/>
    <b v="1"/>
    <s v="music/rock"/>
    <n v="146"/>
    <n v="64.62"/>
    <x v="7"/>
    <s v="rock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702"/>
    <n v="1355525313"/>
    <b v="0"/>
    <n v="79"/>
    <b v="1"/>
    <s v="music/indie rock"/>
    <n v="128"/>
    <n v="129.11000000000001"/>
    <x v="7"/>
    <s v="indie rock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703"/>
    <n v="1277433980"/>
    <b v="0"/>
    <n v="104"/>
    <b v="1"/>
    <s v="music/indie rock"/>
    <n v="136"/>
    <n v="97.9"/>
    <x v="7"/>
    <s v="indie rock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704"/>
    <n v="1440370768"/>
    <b v="0"/>
    <n v="72"/>
    <b v="1"/>
    <s v="theater/plays"/>
    <n v="102"/>
    <n v="141.29"/>
    <x v="6"/>
    <s v="plays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705"/>
    <n v="1409336373"/>
    <b v="0"/>
    <n v="74"/>
    <b v="1"/>
    <s v="theater/plays"/>
    <n v="102"/>
    <n v="137.24"/>
    <x v="6"/>
    <s v="plays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06"/>
    <n v="1376687485"/>
    <b v="0"/>
    <n v="90"/>
    <b v="1"/>
    <s v="music/rock"/>
    <n v="101"/>
    <n v="112.61"/>
    <x v="7"/>
    <s v="rock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707"/>
    <n v="1468176527"/>
    <b v="0"/>
    <n v="102"/>
    <b v="1"/>
    <s v="theater/plays"/>
    <n v="101"/>
    <n v="99.34"/>
    <x v="6"/>
    <s v="plays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708"/>
    <n v="1428423757"/>
    <b v="1"/>
    <n v="69"/>
    <b v="1"/>
    <s v="film &amp; video/documentary"/>
    <n v="101"/>
    <n v="146.65"/>
    <x v="5"/>
    <s v="documentary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709"/>
    <n v="1422903563"/>
    <b v="0"/>
    <n v="98"/>
    <b v="1"/>
    <s v="theater/plays"/>
    <n v="101"/>
    <n v="103.21"/>
    <x v="6"/>
    <s v="plays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710"/>
    <n v="1448471221"/>
    <b v="0"/>
    <n v="52"/>
    <b v="1"/>
    <s v="film &amp; video/television"/>
    <n v="101"/>
    <n v="194.23"/>
    <x v="5"/>
    <s v="television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711"/>
    <n v="1428415264"/>
    <b v="0"/>
    <n v="62"/>
    <b v="1"/>
    <s v="theater/musical"/>
    <n v="101"/>
    <n v="162.77000000000001"/>
    <x v="6"/>
    <s v="musical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712"/>
    <n v="1468450409"/>
    <b v="0"/>
    <n v="62"/>
    <b v="1"/>
    <s v="theater/spaces"/>
    <n v="101"/>
    <n v="162.71"/>
    <x v="6"/>
    <s v="spaces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713"/>
    <n v="1484715366"/>
    <b v="0"/>
    <n v="158"/>
    <b v="1"/>
    <s v="theater/plays"/>
    <n v="101"/>
    <n v="63.83"/>
    <x v="6"/>
    <s v="plays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714"/>
    <n v="1468852306"/>
    <b v="0"/>
    <n v="113"/>
    <b v="1"/>
    <s v="music/pop"/>
    <n v="202"/>
    <n v="89.25"/>
    <x v="7"/>
    <s v="pop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715"/>
    <n v="1458936304"/>
    <b v="0"/>
    <n v="125"/>
    <b v="1"/>
    <s v="photography/photobooks"/>
    <n v="202"/>
    <n v="80.650000000000006"/>
    <x v="2"/>
    <s v="photobooks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716"/>
    <n v="1401196766"/>
    <b v="1"/>
    <n v="190"/>
    <b v="1"/>
    <s v="music/rock"/>
    <n v="155"/>
    <n v="53.01"/>
    <x v="7"/>
    <s v="rock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717"/>
    <n v="1301542937"/>
    <b v="1"/>
    <n v="241"/>
    <b v="1"/>
    <s v="theater/plays"/>
    <n v="336"/>
    <n v="41.77"/>
    <x v="6"/>
    <s v="plays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718"/>
    <n v="1473789627"/>
    <b v="0"/>
    <n v="69"/>
    <b v="1"/>
    <s v="theater/plays"/>
    <n v="101"/>
    <n v="145.87"/>
    <x v="6"/>
    <s v="plays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719"/>
    <n v="1327523638"/>
    <b v="1"/>
    <n v="108"/>
    <b v="1"/>
    <s v="film &amp; video/documentary"/>
    <n v="100"/>
    <n v="93.02"/>
    <x v="5"/>
    <s v="documentary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720"/>
    <n v="1415031043"/>
    <b v="0"/>
    <n v="101"/>
    <b v="1"/>
    <s v="technology/hardware"/>
    <n v="167"/>
    <n v="99.46"/>
    <x v="0"/>
    <s v="hardware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721"/>
    <n v="1488387008"/>
    <b v="0"/>
    <n v="38"/>
    <b v="0"/>
    <s v="music/faith"/>
    <n v="33"/>
    <n v="264.26"/>
    <x v="7"/>
    <s v="faith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722"/>
    <n v="1405378414"/>
    <b v="0"/>
    <n v="85"/>
    <b v="1"/>
    <s v="theater/plays"/>
    <n v="100"/>
    <n v="118.13"/>
    <x v="6"/>
    <s v="plays"/>
    <x v="722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x v="723"/>
    <n v="1401623376"/>
    <b v="0"/>
    <n v="91"/>
    <b v="1"/>
    <s v="theater/plays"/>
    <n v="100"/>
    <n v="110.23"/>
    <x v="6"/>
    <s v="plays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724"/>
    <n v="1422100503"/>
    <b v="0"/>
    <n v="108"/>
    <b v="1"/>
    <s v="theater/plays"/>
    <n v="100"/>
    <n v="92.84"/>
    <x v="6"/>
    <s v="plays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725"/>
    <n v="1463337315"/>
    <b v="0"/>
    <n v="207"/>
    <b v="1"/>
    <s v="theater/plays"/>
    <n v="100"/>
    <n v="48.44"/>
    <x v="6"/>
    <s v="plays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726"/>
    <n v="1417729152"/>
    <b v="0"/>
    <n v="59"/>
    <b v="1"/>
    <s v="music/classical music"/>
    <n v="100"/>
    <n v="169.92"/>
    <x v="7"/>
    <s v="classical music"/>
    <x v="726"/>
    <x v="726"/>
  </r>
  <r>
    <n v="1836"/>
    <s v="KICKSTART OUR &lt;+3"/>
    <s v="Help fund our 2013 Sound &amp; Lighting Touring rig!"/>
    <n v="5000"/>
    <n v="10017"/>
    <x v="0"/>
    <s v="US"/>
    <s v="USD"/>
    <x v="727"/>
    <n v="1359660329"/>
    <b v="0"/>
    <n v="55"/>
    <b v="1"/>
    <s v="music/rock"/>
    <n v="200"/>
    <n v="182.13"/>
    <x v="7"/>
    <s v="rock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8"/>
    <n v="1403012607"/>
    <b v="0"/>
    <n v="119"/>
    <b v="1"/>
    <s v="publishing/nonfiction"/>
    <n v="122"/>
    <n v="84.14"/>
    <x v="1"/>
    <s v="nonfiction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729"/>
    <n v="1324329156"/>
    <b v="0"/>
    <n v="58"/>
    <b v="1"/>
    <s v="music/rock"/>
    <n v="100"/>
    <n v="172.41"/>
    <x v="7"/>
    <s v="rock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730"/>
    <n v="1449150420"/>
    <b v="0"/>
    <n v="27"/>
    <b v="1"/>
    <s v="theater/spaces"/>
    <n v="100"/>
    <n v="370.37"/>
    <x v="6"/>
    <s v="spaces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731"/>
    <n v="1458848421"/>
    <b v="0"/>
    <n v="39"/>
    <b v="0"/>
    <s v="games/mobile games"/>
    <n v="40"/>
    <n v="253.21"/>
    <x v="3"/>
    <s v="mobile games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732"/>
    <n v="1395676773"/>
    <b v="0"/>
    <n v="58"/>
    <b v="1"/>
    <s v="technology/hardware"/>
    <n v="123"/>
    <n v="169.52"/>
    <x v="0"/>
    <s v="hardware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733"/>
    <n v="1410421670"/>
    <b v="1"/>
    <n v="167"/>
    <b v="1"/>
    <s v="theater/plays"/>
    <n v="115"/>
    <n v="58.69"/>
    <x v="6"/>
    <s v="plays"/>
    <x v="733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x v="734"/>
    <n v="1328800049"/>
    <b v="1"/>
    <n v="189"/>
    <b v="1"/>
    <s v="film &amp; video/documentary"/>
    <n v="130"/>
    <n v="51.72"/>
    <x v="5"/>
    <s v="documentary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735"/>
    <n v="1302654049"/>
    <b v="1"/>
    <n v="293"/>
    <b v="1"/>
    <s v="publishing/radio &amp; podcasts"/>
    <n v="102"/>
    <n v="33.19"/>
    <x v="1"/>
    <s v="radio &amp; podcasts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736"/>
    <n v="1465428595"/>
    <b v="0"/>
    <n v="86"/>
    <b v="1"/>
    <s v="photography/photobooks"/>
    <n v="108"/>
    <n v="112.79"/>
    <x v="2"/>
    <s v="photobooks"/>
    <x v="736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x v="737"/>
    <n v="1386882145"/>
    <b v="1"/>
    <n v="50"/>
    <b v="1"/>
    <s v="music/rock"/>
    <n v="100"/>
    <n v="190.9"/>
    <x v="7"/>
    <s v="rock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738"/>
    <n v="1441606869"/>
    <b v="0"/>
    <n v="97"/>
    <b v="1"/>
    <s v="theater/plays"/>
    <n v="100"/>
    <n v="98.31"/>
    <x v="6"/>
    <s v="plays"/>
    <x v="738"/>
    <x v="738"/>
  </r>
  <r>
    <n v="3433"/>
    <s v="The Dybbuk"/>
    <s v="death&amp;pretzels presents their first Chicago based project:_x000a_The Dybbuk by S. Ansky"/>
    <n v="9500"/>
    <n v="9525"/>
    <x v="0"/>
    <s v="US"/>
    <s v="USD"/>
    <x v="739"/>
    <n v="1400290255"/>
    <b v="0"/>
    <n v="71"/>
    <b v="1"/>
    <s v="theater/plays"/>
    <n v="100"/>
    <n v="134.15"/>
    <x v="6"/>
    <s v="plays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40"/>
    <n v="1404907429"/>
    <b v="0"/>
    <n v="139"/>
    <b v="1"/>
    <s v="publishing/nonfiction"/>
    <n v="158"/>
    <n v="68.349999999999994"/>
    <x v="1"/>
    <s v="nonfiction"/>
    <x v="740"/>
    <x v="740"/>
  </r>
  <r>
    <n v="1366"/>
    <s v="Kick It! A Tribute to the A.K.s"/>
    <s v="A musical memorial for Alexi Petersen."/>
    <n v="7500"/>
    <n v="9486.69"/>
    <x v="0"/>
    <s v="US"/>
    <s v="USD"/>
    <x v="741"/>
    <n v="1413158063"/>
    <b v="0"/>
    <n v="147"/>
    <b v="1"/>
    <s v="music/rock"/>
    <n v="126"/>
    <n v="64.540000000000006"/>
    <x v="7"/>
    <s v="rock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742"/>
    <n v="1429656478"/>
    <b v="1"/>
    <n v="185"/>
    <b v="0"/>
    <s v="photography/photobooks"/>
    <n v="24"/>
    <n v="51.23"/>
    <x v="2"/>
    <s v="photobooks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743"/>
    <n v="1473517970"/>
    <b v="1"/>
    <n v="113"/>
    <b v="0"/>
    <s v="photography/photobooks"/>
    <n v="20"/>
    <n v="83.72"/>
    <x v="2"/>
    <s v="photobooks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744"/>
    <n v="1444904830"/>
    <b v="0"/>
    <n v="159"/>
    <b v="1"/>
    <s v="photography/photobooks"/>
    <n v="105"/>
    <n v="59.41"/>
    <x v="2"/>
    <s v="photobooks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745"/>
    <n v="1353412725"/>
    <b v="1"/>
    <n v="302"/>
    <b v="1"/>
    <s v="theater/plays"/>
    <n v="189"/>
    <n v="31.21"/>
    <x v="6"/>
    <s v="plays"/>
    <x v="745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x v="746"/>
    <n v="1480607607"/>
    <b v="0"/>
    <n v="100"/>
    <b v="0"/>
    <s v="photography/photobooks"/>
    <n v="52"/>
    <n v="94.19"/>
    <x v="2"/>
    <s v="photobooks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747"/>
    <n v="1425502953"/>
    <b v="0"/>
    <n v="90"/>
    <b v="1"/>
    <s v="photography/photobooks"/>
    <n v="111"/>
    <n v="104.39"/>
    <x v="2"/>
    <s v="photobooks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748"/>
    <n v="1426446126"/>
    <b v="0"/>
    <n v="67"/>
    <b v="1"/>
    <s v="film &amp; video/documentary"/>
    <n v="125"/>
    <n v="140.1"/>
    <x v="5"/>
    <s v="documentary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749"/>
    <n v="1396829189"/>
    <b v="1"/>
    <n v="104"/>
    <b v="1"/>
    <s v="music/indie rock"/>
    <n v="104"/>
    <n v="90.1"/>
    <x v="7"/>
    <s v="indie rock"/>
    <x v="749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x v="750"/>
    <n v="1478189006"/>
    <b v="0"/>
    <n v="168"/>
    <b v="1"/>
    <s v="music/rock"/>
    <n v="252"/>
    <n v="55.61"/>
    <x v="7"/>
    <s v="rock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751"/>
    <n v="1400867283"/>
    <b v="1"/>
    <n v="145"/>
    <b v="1"/>
    <s v="photography/photobooks"/>
    <n v="103"/>
    <n v="64.16"/>
    <x v="2"/>
    <s v="photobooks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752"/>
    <n v="1488823290"/>
    <b v="0"/>
    <n v="2035"/>
    <b v="1"/>
    <s v="games/tabletop games"/>
    <n v="930250"/>
    <n v="4.57"/>
    <x v="3"/>
    <s v="tabletop games"/>
    <x v="752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753"/>
    <n v="1269878058"/>
    <b v="1"/>
    <n v="108"/>
    <b v="1"/>
    <s v="film &amp; video/documentary"/>
    <n v="185"/>
    <n v="85.44"/>
    <x v="5"/>
    <s v="documentary"/>
    <x v="753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754"/>
    <n v="1442771722"/>
    <b v="0"/>
    <n v="47"/>
    <b v="1"/>
    <s v="music/indie rock"/>
    <n v="102"/>
    <n v="196.34"/>
    <x v="7"/>
    <s v="indie rock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755"/>
    <n v="1359104955"/>
    <b v="0"/>
    <n v="160"/>
    <b v="1"/>
    <s v="music/indie rock"/>
    <n v="115"/>
    <n v="57.52"/>
    <x v="7"/>
    <s v="indie rock"/>
    <x v="755"/>
    <x v="755"/>
  </r>
  <r>
    <n v="3041"/>
    <s v="Lend a Hand in Our Home"/>
    <s v="Privet! Hello! Bon Jour! We are the Arlekin Players Theatre and we need a home."/>
    <n v="8300"/>
    <n v="9170"/>
    <x v="0"/>
    <s v="US"/>
    <s v="USD"/>
    <x v="756"/>
    <n v="1450731048"/>
    <b v="0"/>
    <n v="95"/>
    <b v="1"/>
    <s v="theater/spaces"/>
    <n v="110"/>
    <n v="96.53"/>
    <x v="6"/>
    <s v="spaces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757"/>
    <n v="1402441300"/>
    <b v="0"/>
    <n v="179"/>
    <b v="1"/>
    <s v="music/rock"/>
    <n v="102"/>
    <n v="51.04"/>
    <x v="7"/>
    <s v="rock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758"/>
    <n v="1319850796"/>
    <b v="0"/>
    <n v="136"/>
    <b v="1"/>
    <s v="music/rock"/>
    <n v="114"/>
    <n v="67.13"/>
    <x v="7"/>
    <s v="rock"/>
    <x v="758"/>
    <x v="758"/>
  </r>
  <r>
    <n v="3360"/>
    <s v="Pretty Butch"/>
    <s v="World Premiere, an M1 Singapore Fringe Festival 2017 commission."/>
    <n v="9000"/>
    <n v="9124"/>
    <x v="0"/>
    <s v="SG"/>
    <s v="SGD"/>
    <x v="759"/>
    <n v="1479866343"/>
    <b v="0"/>
    <n v="72"/>
    <b v="1"/>
    <s v="theater/plays"/>
    <n v="101"/>
    <n v="126.72"/>
    <x v="6"/>
    <s v="plays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760"/>
    <n v="1448463086"/>
    <b v="0"/>
    <n v="167"/>
    <b v="1"/>
    <s v="photography/photobooks"/>
    <n v="261"/>
    <n v="54.62"/>
    <x v="2"/>
    <s v="photobooks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761"/>
    <n v="1429133323"/>
    <b v="0"/>
    <n v="70"/>
    <b v="1"/>
    <s v="photography/photobooks"/>
    <n v="104"/>
    <n v="130.16"/>
    <x v="2"/>
    <s v="photobooks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62"/>
    <n v="1464224867"/>
    <b v="0"/>
    <n v="57"/>
    <b v="1"/>
    <s v="film &amp; video/television"/>
    <n v="101"/>
    <n v="159.82"/>
    <x v="5"/>
    <s v="television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763"/>
    <n v="1268934736"/>
    <b v="0"/>
    <n v="26"/>
    <b v="1"/>
    <s v="film &amp; video/documentary"/>
    <n v="101"/>
    <n v="347.85"/>
    <x v="5"/>
    <s v="documentary"/>
    <x v="763"/>
    <x v="763"/>
  </r>
  <r>
    <n v="2029"/>
    <s v="Lumin8 Pro"/>
    <s v="Lumin8 Pro is a fun and easy to use light controller that makes light dance to your favorite music."/>
    <n v="2500"/>
    <n v="9030"/>
    <x v="0"/>
    <s v="US"/>
    <s v="USD"/>
    <x v="764"/>
    <n v="1406507481"/>
    <b v="1"/>
    <n v="94"/>
    <b v="1"/>
    <s v="technology/hardware"/>
    <n v="361"/>
    <n v="96.06"/>
    <x v="0"/>
    <s v="hardware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765"/>
    <n v="1445267347"/>
    <b v="0"/>
    <n v="84"/>
    <b v="1"/>
    <s v="games/tabletop games"/>
    <n v="113"/>
    <n v="107.32"/>
    <x v="3"/>
    <s v="tabletop games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766"/>
    <n v="1363381432"/>
    <b v="1"/>
    <n v="146"/>
    <b v="1"/>
    <s v="film &amp; video/documentary"/>
    <n v="112"/>
    <n v="61.3"/>
    <x v="5"/>
    <s v="documentary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67"/>
    <n v="1405432600"/>
    <b v="0"/>
    <n v="369"/>
    <b v="0"/>
    <s v="technology/wearables"/>
    <n v="22"/>
    <n v="23.95"/>
    <x v="0"/>
    <s v="wearables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768"/>
    <n v="1457109121"/>
    <b v="0"/>
    <n v="134"/>
    <b v="1"/>
    <s v="music/rock"/>
    <n v="110"/>
    <n v="65.91"/>
    <x v="7"/>
    <s v="rock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769"/>
    <n v="1467736909"/>
    <b v="0"/>
    <n v="94"/>
    <b v="0"/>
    <s v="technology/wearables"/>
    <n v="15"/>
    <n v="93.9"/>
    <x v="0"/>
    <s v="wearables"/>
    <x v="769"/>
    <x v="769"/>
  </r>
  <r>
    <n v="219"/>
    <s v="True Colors"/>
    <s v="An hour-long pilot about a group of suburban LGBT teens coming of age in the early 90's."/>
    <n v="50000"/>
    <n v="8815"/>
    <x v="2"/>
    <s v="US"/>
    <s v="USD"/>
    <x v="770"/>
    <n v="1456732225"/>
    <b v="0"/>
    <n v="76"/>
    <b v="0"/>
    <s v="film &amp; video/drama"/>
    <n v="18"/>
    <n v="115.99"/>
    <x v="5"/>
    <s v="drama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771"/>
    <n v="1484037977"/>
    <b v="0"/>
    <n v="279"/>
    <b v="1"/>
    <s v="games/tabletop games"/>
    <n v="489"/>
    <n v="31.57"/>
    <x v="3"/>
    <s v="tabletop games"/>
    <x v="771"/>
    <x v="771"/>
  </r>
  <r>
    <n v="2313"/>
    <s v="A SUNNY DAY IN GLASGOW"/>
    <s v="A Sunny Day in Glasgow are recording a new album and we need your help!"/>
    <n v="5000"/>
    <n v="8792.02"/>
    <x v="0"/>
    <s v="US"/>
    <s v="USD"/>
    <x v="772"/>
    <n v="1333494026"/>
    <b v="1"/>
    <n v="157"/>
    <b v="1"/>
    <s v="music/indie rock"/>
    <n v="176"/>
    <n v="56"/>
    <x v="7"/>
    <s v="indie rock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773"/>
    <n v="1483646730"/>
    <b v="0"/>
    <n v="93"/>
    <b v="1"/>
    <s v="theater/spaces"/>
    <n v="103"/>
    <n v="94.41"/>
    <x v="6"/>
    <s v="spaces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774"/>
    <n v="1447628974"/>
    <b v="0"/>
    <n v="45"/>
    <b v="1"/>
    <s v="film &amp; video/television"/>
    <n v="104"/>
    <n v="194.44"/>
    <x v="5"/>
    <s v="television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775"/>
    <n v="1449171508"/>
    <b v="0"/>
    <n v="33"/>
    <b v="1"/>
    <s v="theater/plays"/>
    <n v="175"/>
    <n v="264.85000000000002"/>
    <x v="6"/>
    <s v="plays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776"/>
    <n v="1320528070"/>
    <b v="0"/>
    <n v="145"/>
    <b v="1"/>
    <s v="music/indie rock"/>
    <n v="117"/>
    <n v="60.27"/>
    <x v="7"/>
    <s v="indie rock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777"/>
    <n v="1428428515"/>
    <b v="1"/>
    <n v="80"/>
    <b v="1"/>
    <s v="film &amp; video/documentary"/>
    <n v="103"/>
    <n v="109.19"/>
    <x v="5"/>
    <s v="documentary"/>
    <x v="777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x v="778"/>
    <n v="1487360041"/>
    <b v="0"/>
    <n v="101"/>
    <b v="0"/>
    <s v="music/faith"/>
    <n v="109"/>
    <n v="86.44"/>
    <x v="7"/>
    <s v="faith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779"/>
    <n v="1409335497"/>
    <b v="0"/>
    <n v="59"/>
    <b v="0"/>
    <s v="theater/musical"/>
    <n v="51"/>
    <n v="147.88"/>
    <x v="6"/>
    <s v="musical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780"/>
    <n v="1400504952"/>
    <b v="0"/>
    <n v="36"/>
    <b v="1"/>
    <s v="theater/spaces"/>
    <n v="103"/>
    <n v="242.28"/>
    <x v="6"/>
    <s v="spaces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781"/>
    <n v="1300996896"/>
    <b v="0"/>
    <n v="168"/>
    <b v="1"/>
    <s v="music/pop"/>
    <n v="174"/>
    <n v="51.85"/>
    <x v="7"/>
    <s v="pop"/>
    <x v="781"/>
    <x v="781"/>
  </r>
  <r>
    <n v="3302"/>
    <s v="El muro de BorÃ­s KiÃ©n"/>
    <s v="FilosofÃ­a de los anÃ³nimos"/>
    <n v="8400"/>
    <n v="8685"/>
    <x v="0"/>
    <s v="ES"/>
    <s v="EUR"/>
    <x v="782"/>
    <n v="1478507176"/>
    <b v="0"/>
    <n v="50"/>
    <b v="1"/>
    <s v="theater/plays"/>
    <n v="103"/>
    <n v="173.7"/>
    <x v="6"/>
    <s v="plays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783"/>
    <n v="1420919913"/>
    <b v="0"/>
    <n v="60"/>
    <b v="1"/>
    <s v="games/tabletop games"/>
    <n v="116"/>
    <n v="144.43"/>
    <x v="3"/>
    <s v="tabletop games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784"/>
    <n v="1440650021"/>
    <b v="0"/>
    <n v="115"/>
    <b v="1"/>
    <s v="food/small batch"/>
    <n v="173"/>
    <n v="75.13"/>
    <x v="4"/>
    <s v="small batch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785"/>
    <n v="1435590108"/>
    <b v="1"/>
    <n v="82"/>
    <b v="1"/>
    <s v="film &amp; video/documentary"/>
    <n v="102"/>
    <n v="105.32"/>
    <x v="5"/>
    <s v="documentary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786"/>
    <n v="1449000056"/>
    <b v="0"/>
    <n v="90"/>
    <b v="0"/>
    <s v="technology/wearables"/>
    <n v="35"/>
    <n v="95.91"/>
    <x v="0"/>
    <s v="wearables"/>
    <x v="786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787"/>
    <n v="1415988591"/>
    <b v="0"/>
    <n v="97"/>
    <b v="1"/>
    <s v="theater/spaces"/>
    <n v="108"/>
    <n v="88.87"/>
    <x v="6"/>
    <s v="spaces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788"/>
    <n v="1429410676"/>
    <b v="0"/>
    <n v="118"/>
    <b v="0"/>
    <s v="food/food trucks"/>
    <n v="11"/>
    <n v="72.760000000000005"/>
    <x v="4"/>
    <s v="food trucks"/>
    <x v="788"/>
    <x v="788"/>
  </r>
  <r>
    <n v="56"/>
    <s v="Voxwomen Cycling Show"/>
    <s v="We want to see more women's cycling on TV - and we need your help to make it happen!"/>
    <n v="8000"/>
    <n v="8581"/>
    <x v="0"/>
    <s v="GB"/>
    <s v="GBP"/>
    <x v="789"/>
    <n v="1432559424"/>
    <b v="0"/>
    <n v="174"/>
    <b v="1"/>
    <s v="film &amp; video/television"/>
    <n v="107"/>
    <n v="49.32"/>
    <x v="5"/>
    <s v="television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790"/>
    <n v="1480480167"/>
    <b v="0"/>
    <n v="68"/>
    <b v="1"/>
    <s v="food/small batch"/>
    <n v="101"/>
    <n v="125.99"/>
    <x v="4"/>
    <s v="small batch"/>
    <x v="790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791"/>
    <n v="1297687082"/>
    <b v="1"/>
    <n v="188"/>
    <b v="1"/>
    <s v="film &amp; video/documentary"/>
    <n v="107"/>
    <n v="45.42"/>
    <x v="5"/>
    <s v="documentary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792"/>
    <n v="1429509855"/>
    <b v="0"/>
    <n v="292"/>
    <b v="0"/>
    <s v="journalism/audio"/>
    <n v="9"/>
    <n v="29.24"/>
    <x v="8"/>
    <s v="audio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793"/>
    <n v="1403599778"/>
    <b v="0"/>
    <n v="94"/>
    <b v="1"/>
    <s v="theater/musical"/>
    <n v="107"/>
    <n v="90.82"/>
    <x v="6"/>
    <s v="musical"/>
    <x v="793"/>
    <x v="793"/>
  </r>
  <r>
    <n v="36"/>
    <s v="THE LISTENING BOX"/>
    <s v="A modern day priest makes an unusual discovery, setting off a chain of events."/>
    <n v="6000"/>
    <n v="8529"/>
    <x v="0"/>
    <s v="US"/>
    <s v="USD"/>
    <x v="794"/>
    <n v="1425540125"/>
    <b v="0"/>
    <n v="44"/>
    <b v="1"/>
    <s v="film &amp; video/television"/>
    <n v="142"/>
    <n v="193.84"/>
    <x v="5"/>
    <s v="television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795"/>
    <n v="1401846250"/>
    <b v="0"/>
    <n v="58"/>
    <b v="1"/>
    <s v="film &amp; video/television"/>
    <n v="106"/>
    <n v="146.88"/>
    <x v="5"/>
    <s v="television"/>
    <x v="795"/>
    <x v="795"/>
  </r>
  <r>
    <n v="3064"/>
    <s v="Kickstart the Crossroads Community"/>
    <s v="An epicenter for connection, creation and expression of the community."/>
    <n v="75000"/>
    <n v="8471"/>
    <x v="2"/>
    <s v="US"/>
    <s v="USD"/>
    <x v="796"/>
    <n v="1445483246"/>
    <b v="0"/>
    <n v="72"/>
    <b v="0"/>
    <s v="theater/spaces"/>
    <n v="11"/>
    <n v="117.65"/>
    <x v="6"/>
    <s v="spaces"/>
    <x v="796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x v="797"/>
    <n v="1483292122"/>
    <b v="1"/>
    <n v="160"/>
    <b v="1"/>
    <s v="photography/photobooks"/>
    <n v="282"/>
    <n v="52.79"/>
    <x v="2"/>
    <s v="photobooks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8"/>
    <n v="1310438737"/>
    <b v="0"/>
    <n v="53"/>
    <b v="1"/>
    <s v="music/rock"/>
    <n v="105"/>
    <n v="158.96"/>
    <x v="7"/>
    <s v="rock"/>
    <x v="798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x v="799"/>
    <n v="1468650025"/>
    <b v="0"/>
    <n v="99"/>
    <b v="1"/>
    <s v="theater/spaces"/>
    <n v="168"/>
    <n v="84.86"/>
    <x v="6"/>
    <s v="spaces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800"/>
    <n v="1477578471"/>
    <b v="0"/>
    <n v="111"/>
    <b v="1"/>
    <s v="food/small batch"/>
    <n v="168"/>
    <n v="75.67"/>
    <x v="4"/>
    <s v="small batch"/>
    <x v="800"/>
    <x v="800"/>
  </r>
  <r>
    <n v="806"/>
    <s v="Golden Animals NEW Album!"/>
    <s v="Help Golden Animals finish their NEW Album!"/>
    <n v="8000"/>
    <n v="8355"/>
    <x v="0"/>
    <s v="US"/>
    <s v="USD"/>
    <x v="801"/>
    <n v="1312821339"/>
    <b v="0"/>
    <n v="71"/>
    <b v="1"/>
    <s v="music/rock"/>
    <n v="104"/>
    <n v="117.68"/>
    <x v="7"/>
    <s v="rock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802"/>
    <n v="1365275536"/>
    <b v="0"/>
    <n v="148"/>
    <b v="1"/>
    <s v="music/rock"/>
    <n v="104"/>
    <n v="56.41"/>
    <x v="7"/>
    <s v="rock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803"/>
    <n v="1467129518"/>
    <b v="0"/>
    <n v="47"/>
    <b v="1"/>
    <s v="theater/plays"/>
    <n v="104"/>
    <n v="177.62"/>
    <x v="6"/>
    <s v="plays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804"/>
    <n v="1417556262"/>
    <b v="0"/>
    <n v="47"/>
    <b v="1"/>
    <s v="theater/spaces"/>
    <n v="166"/>
    <n v="177.02"/>
    <x v="6"/>
    <s v="spaces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805"/>
    <n v="1366200499"/>
    <b v="0"/>
    <n v="125"/>
    <b v="0"/>
    <s v="film &amp; video/animation"/>
    <n v="22"/>
    <n v="66.52"/>
    <x v="5"/>
    <s v="animation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806"/>
    <n v="1302033140"/>
    <b v="1"/>
    <n v="95"/>
    <b v="1"/>
    <s v="technology/hardware"/>
    <n v="138"/>
    <n v="87.44"/>
    <x v="0"/>
    <s v="hardware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807"/>
    <n v="1448269539"/>
    <b v="0"/>
    <n v="391"/>
    <b v="1"/>
    <s v="games/tabletop games"/>
    <n v="332"/>
    <n v="21.23"/>
    <x v="3"/>
    <s v="tabletop games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808"/>
    <n v="1359568911"/>
    <b v="0"/>
    <n v="136"/>
    <b v="1"/>
    <s v="music/classical music"/>
    <n v="111"/>
    <n v="61.03"/>
    <x v="7"/>
    <s v="classical music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809"/>
    <n v="1454688513"/>
    <b v="0"/>
    <n v="102"/>
    <b v="1"/>
    <s v="photography/photobooks"/>
    <n v="165"/>
    <n v="81.099999999999994"/>
    <x v="2"/>
    <s v="photobooks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810"/>
    <n v="1404835009"/>
    <b v="0"/>
    <n v="27"/>
    <b v="0"/>
    <s v="food/food trucks"/>
    <n v="24"/>
    <n v="305.77999999999997"/>
    <x v="4"/>
    <s v="food trucks"/>
    <x v="810"/>
    <x v="810"/>
  </r>
  <r>
    <n v="3169"/>
    <s v="The Window"/>
    <s v="We're bringing The Window to the Cherry Lane Theater in January 2014."/>
    <n v="8000"/>
    <n v="8241"/>
    <x v="0"/>
    <s v="US"/>
    <s v="USD"/>
    <x v="811"/>
    <n v="1384364561"/>
    <b v="1"/>
    <n v="82"/>
    <b v="1"/>
    <s v="theater/plays"/>
    <n v="103"/>
    <n v="100.5"/>
    <x v="6"/>
    <s v="plays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812"/>
    <n v="1406316312"/>
    <b v="0"/>
    <n v="25"/>
    <b v="1"/>
    <s v="theater/musical"/>
    <n v="103"/>
    <n v="329.2"/>
    <x v="6"/>
    <s v="musical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813"/>
    <n v="1442283562"/>
    <b v="1"/>
    <n v="71"/>
    <b v="1"/>
    <s v="theater/plays"/>
    <n v="103"/>
    <n v="115.87"/>
    <x v="6"/>
    <s v="plays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814"/>
    <n v="1402266840"/>
    <b v="0"/>
    <n v="94"/>
    <b v="1"/>
    <s v="theater/plays"/>
    <n v="103"/>
    <n v="87.36"/>
    <x v="6"/>
    <s v="plays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815"/>
    <n v="1320122736"/>
    <b v="0"/>
    <n v="62"/>
    <b v="1"/>
    <s v="music/pop"/>
    <n v="103"/>
    <n v="132.44"/>
    <x v="7"/>
    <s v="pop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816"/>
    <n v="1319859339"/>
    <b v="0"/>
    <n v="116"/>
    <b v="1"/>
    <s v="music/pop"/>
    <n v="103"/>
    <n v="70.78"/>
    <x v="7"/>
    <s v="pop"/>
    <x v="816"/>
    <x v="816"/>
  </r>
  <r>
    <n v="3586"/>
    <s v="Actors &amp; Musicians who are Blind or Autistic"/>
    <s v="See Theatre In A New Light"/>
    <n v="7500"/>
    <n v="8207"/>
    <x v="0"/>
    <s v="US"/>
    <s v="USD"/>
    <x v="817"/>
    <n v="1469465070"/>
    <b v="0"/>
    <n v="54"/>
    <b v="1"/>
    <s v="theater/plays"/>
    <n v="109"/>
    <n v="151.97999999999999"/>
    <x v="6"/>
    <s v="plays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818"/>
    <n v="1441048658"/>
    <b v="1"/>
    <n v="122"/>
    <b v="0"/>
    <s v="photography/photobooks"/>
    <n v="36"/>
    <n v="67.14"/>
    <x v="2"/>
    <s v="photobooks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819"/>
    <n v="1431973478"/>
    <b v="0"/>
    <n v="11"/>
    <b v="0"/>
    <s v="publishing/translations"/>
    <n v="10"/>
    <n v="744.55"/>
    <x v="1"/>
    <s v="translations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820"/>
    <n v="1393287850"/>
    <b v="0"/>
    <n v="84"/>
    <b v="1"/>
    <s v="games/tabletop games"/>
    <n v="327"/>
    <n v="97.3"/>
    <x v="3"/>
    <s v="tabletop games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821"/>
    <n v="1398432758"/>
    <b v="0"/>
    <n v="32"/>
    <b v="1"/>
    <s v="theater/musical"/>
    <n v="102"/>
    <n v="255.17"/>
    <x v="6"/>
    <s v="musical"/>
    <x v="821"/>
    <x v="821"/>
  </r>
  <r>
    <n v="1464"/>
    <s v="Science Studio"/>
    <s v="The Best Science Media on the Web"/>
    <n v="5000"/>
    <n v="8160"/>
    <x v="0"/>
    <s v="US"/>
    <s v="USD"/>
    <x v="822"/>
    <n v="1358437958"/>
    <b v="1"/>
    <n v="234"/>
    <b v="1"/>
    <s v="publishing/radio &amp; podcasts"/>
    <n v="163"/>
    <n v="34.869999999999997"/>
    <x v="1"/>
    <s v="radio &amp; podcasts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823"/>
    <n v="1389982692"/>
    <b v="1"/>
    <n v="105"/>
    <b v="1"/>
    <s v="music/rock"/>
    <n v="125"/>
    <n v="77.64"/>
    <x v="7"/>
    <s v="rock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824"/>
    <n v="1313010163"/>
    <b v="1"/>
    <n v="162"/>
    <b v="1"/>
    <s v="technology/hardware"/>
    <n v="113"/>
    <n v="50.22"/>
    <x v="0"/>
    <s v="hardware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825"/>
    <n v="1431509397"/>
    <b v="1"/>
    <n v="70"/>
    <b v="1"/>
    <s v="theater/plays"/>
    <n v="102"/>
    <n v="116"/>
    <x v="6"/>
    <s v="plays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826"/>
    <n v="1425187014"/>
    <b v="0"/>
    <n v="40"/>
    <b v="1"/>
    <s v="theater/plays"/>
    <n v="101"/>
    <n v="202.85"/>
    <x v="6"/>
    <s v="plays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827"/>
    <n v="1423242505"/>
    <b v="0"/>
    <n v="57"/>
    <b v="1"/>
    <s v="theater/plays"/>
    <n v="101"/>
    <n v="142.28"/>
    <x v="6"/>
    <s v="plays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828"/>
    <n v="1458748809"/>
    <b v="0"/>
    <n v="218"/>
    <b v="1"/>
    <s v="games/tabletop games"/>
    <n v="108"/>
    <n v="37.200000000000003"/>
    <x v="3"/>
    <s v="tabletop games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829"/>
    <n v="1352820837"/>
    <b v="0"/>
    <n v="170"/>
    <b v="1"/>
    <s v="music/indie rock"/>
    <n v="203"/>
    <n v="47.68"/>
    <x v="7"/>
    <s v="indie rock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830"/>
    <n v="1449359831"/>
    <b v="0"/>
    <n v="101"/>
    <b v="1"/>
    <s v="music/pop"/>
    <n v="103"/>
    <n v="80.180000000000007"/>
    <x v="7"/>
    <s v="pop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831"/>
    <n v="1383337267"/>
    <b v="0"/>
    <n v="108"/>
    <b v="1"/>
    <s v="music/rock"/>
    <n v="101"/>
    <n v="74.95"/>
    <x v="7"/>
    <s v="rock"/>
    <x v="831"/>
    <x v="831"/>
  </r>
  <r>
    <n v="2441"/>
    <s v="Bring Alchemy Pops to the People!"/>
    <s v="YOU can help Alchemy Pops POP up on a street near you!"/>
    <n v="7500"/>
    <n v="8091"/>
    <x v="0"/>
    <s v="US"/>
    <s v="USD"/>
    <x v="832"/>
    <n v="1435806054"/>
    <b v="0"/>
    <n v="109"/>
    <b v="1"/>
    <s v="food/small batch"/>
    <n v="108"/>
    <n v="74.23"/>
    <x v="4"/>
    <s v="small batch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833"/>
    <n v="1424280899"/>
    <b v="0"/>
    <n v="77"/>
    <b v="1"/>
    <s v="theater/plays"/>
    <n v="101"/>
    <n v="104.99"/>
    <x v="6"/>
    <s v="plays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834"/>
    <n v="1293158438"/>
    <b v="0"/>
    <n v="92"/>
    <b v="1"/>
    <s v="music/rock"/>
    <n v="101"/>
    <n v="87.83"/>
    <x v="7"/>
    <s v="rock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835"/>
    <n v="1369286903"/>
    <b v="0"/>
    <n v="123"/>
    <b v="0"/>
    <s v="games/video games"/>
    <n v="9"/>
    <n v="65.67"/>
    <x v="3"/>
    <s v="video games"/>
    <x v="835"/>
    <x v="835"/>
  </r>
  <r>
    <n v="2127"/>
    <s v="Three Monkeys - Part 1: Into the Abyss"/>
    <s v="Three Monkeys is an audio adventure game for PC."/>
    <n v="28000"/>
    <n v="8076"/>
    <x v="2"/>
    <s v="GB"/>
    <s v="GBP"/>
    <x v="836"/>
    <n v="1423570063"/>
    <b v="0"/>
    <n v="236"/>
    <b v="0"/>
    <s v="games/video games"/>
    <n v="29"/>
    <n v="34.22"/>
    <x v="3"/>
    <s v="video games"/>
    <x v="836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x v="837"/>
    <n v="1384384136"/>
    <b v="0"/>
    <n v="69"/>
    <b v="1"/>
    <s v="music/indie rock"/>
    <n v="101"/>
    <n v="116.96"/>
    <x v="7"/>
    <s v="indie rock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838"/>
    <n v="1485892300"/>
    <b v="0"/>
    <n v="163"/>
    <b v="1"/>
    <s v="games/tabletop games"/>
    <n v="806"/>
    <n v="49.47"/>
    <x v="3"/>
    <s v="tabletop games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39"/>
    <n v="1362776043"/>
    <b v="0"/>
    <n v="205"/>
    <b v="1"/>
    <s v="music/rock"/>
    <n v="115"/>
    <n v="39.31"/>
    <x v="7"/>
    <s v="rock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840"/>
    <n v="1294818561"/>
    <b v="0"/>
    <n v="96"/>
    <b v="1"/>
    <s v="music/rock"/>
    <n v="101"/>
    <n v="83.89"/>
    <x v="7"/>
    <s v="rock"/>
    <x v="840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841"/>
    <n v="1367352787"/>
    <b v="0"/>
    <n v="73"/>
    <b v="1"/>
    <s v="film &amp; video/documentary"/>
    <n v="100"/>
    <n v="110.07"/>
    <x v="5"/>
    <s v="documentary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842"/>
    <n v="1338322571"/>
    <b v="0"/>
    <n v="80"/>
    <b v="1"/>
    <s v="music/classical music"/>
    <n v="100"/>
    <n v="100.33"/>
    <x v="7"/>
    <s v="classical music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67"/>
    <n v="63.1"/>
    <x v="7"/>
    <s v="metal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844"/>
    <n v="1414599886"/>
    <b v="0"/>
    <n v="113"/>
    <b v="1"/>
    <s v="theater/plays"/>
    <n v="100"/>
    <n v="70.88"/>
    <x v="6"/>
    <s v="plays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845"/>
    <n v="1430340195"/>
    <b v="0"/>
    <n v="123"/>
    <b v="1"/>
    <s v="photography/photobooks"/>
    <n v="107"/>
    <n v="65.08"/>
    <x v="2"/>
    <s v="photobooks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846"/>
    <n v="1424796594"/>
    <b v="0"/>
    <n v="19"/>
    <b v="1"/>
    <s v="theater/plays"/>
    <n v="100"/>
    <n v="421.11"/>
    <x v="6"/>
    <s v="plays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847"/>
    <n v="1340056398"/>
    <b v="0"/>
    <n v="89"/>
    <b v="1"/>
    <s v="film &amp; video/documentary"/>
    <n v="107"/>
    <n v="89.89"/>
    <x v="5"/>
    <s v="documentary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848"/>
    <n v="1479276838"/>
    <b v="0"/>
    <n v="89"/>
    <b v="1"/>
    <s v="photography/photobooks"/>
    <n v="114"/>
    <n v="89.67"/>
    <x v="2"/>
    <s v="photobooks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849"/>
    <n v="1404153482"/>
    <b v="0"/>
    <n v="107"/>
    <b v="1"/>
    <s v="theater/musical"/>
    <n v="113"/>
    <n v="74.22"/>
    <x v="6"/>
    <s v="musical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850"/>
    <n v="1352524767"/>
    <b v="0"/>
    <n v="107"/>
    <b v="1"/>
    <s v="music/pop"/>
    <n v="132"/>
    <n v="74.150000000000006"/>
    <x v="7"/>
    <s v="pop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851"/>
    <n v="1310069157"/>
    <b v="0"/>
    <n v="130"/>
    <b v="1"/>
    <s v="publishing/nonfiction"/>
    <n v="106"/>
    <n v="60.9"/>
    <x v="1"/>
    <s v="nonfiction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852"/>
    <n v="1430767951"/>
    <b v="0"/>
    <n v="29"/>
    <b v="0"/>
    <s v="theater/spaces"/>
    <n v="20"/>
    <n v="272.58999999999997"/>
    <x v="6"/>
    <s v="spaces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853"/>
    <n v="1330722058"/>
    <b v="1"/>
    <n v="123"/>
    <b v="1"/>
    <s v="theater/plays"/>
    <n v="113"/>
    <n v="64.27"/>
    <x v="6"/>
    <s v="plays"/>
    <x v="853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x v="854"/>
    <n v="1431435122"/>
    <b v="1"/>
    <n v="163"/>
    <b v="1"/>
    <s v="theater/plays"/>
    <n v="131"/>
    <n v="48.33"/>
    <x v="6"/>
    <s v="plays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855"/>
    <n v="1343096197"/>
    <b v="1"/>
    <n v="74"/>
    <b v="1"/>
    <s v="film &amp; video/documentary"/>
    <n v="232"/>
    <n v="106.43"/>
    <x v="5"/>
    <s v="documentary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856"/>
    <n v="1464763109"/>
    <b v="0"/>
    <n v="50"/>
    <b v="0"/>
    <s v="technology/wearables"/>
    <n v="22"/>
    <n v="157.46"/>
    <x v="0"/>
    <s v="wearables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857"/>
    <n v="1406831445"/>
    <b v="0"/>
    <n v="26"/>
    <b v="1"/>
    <s v="theater/plays"/>
    <n v="101"/>
    <n v="302.31"/>
    <x v="6"/>
    <s v="plays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858"/>
    <n v="1312320031"/>
    <b v="0"/>
    <n v="174"/>
    <b v="1"/>
    <s v="film &amp; video/documentary"/>
    <n v="131"/>
    <n v="45.05"/>
    <x v="5"/>
    <s v="documentary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59"/>
    <n v="1462577610"/>
    <b v="0"/>
    <n v="53"/>
    <b v="0"/>
    <s v="music/indie rock"/>
    <n v="39"/>
    <n v="147.81"/>
    <x v="7"/>
    <s v="indie rock"/>
    <x v="859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860"/>
    <n v="1427867197"/>
    <b v="0"/>
    <n v="23"/>
    <b v="1"/>
    <s v="technology/hardware"/>
    <n v="104"/>
    <n v="340.57"/>
    <x v="0"/>
    <s v="hardware"/>
    <x v="860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x v="861"/>
    <n v="1440687623"/>
    <b v="0"/>
    <n v="204"/>
    <b v="1"/>
    <s v="theater/plays"/>
    <n v="156"/>
    <n v="38.28"/>
    <x v="6"/>
    <s v="plays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862"/>
    <n v="1485278620"/>
    <b v="0"/>
    <n v="210"/>
    <b v="1"/>
    <s v="games/tabletop games"/>
    <n v="780"/>
    <n v="37.119999999999997"/>
    <x v="3"/>
    <s v="tabletop games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863"/>
    <n v="1466611108"/>
    <b v="0"/>
    <n v="86"/>
    <b v="0"/>
    <s v="technology/wearables"/>
    <n v="26"/>
    <n v="90.62"/>
    <x v="0"/>
    <s v="wearables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864"/>
    <n v="1381430646"/>
    <b v="0"/>
    <n v="128"/>
    <b v="1"/>
    <s v="music/rock"/>
    <n v="104"/>
    <n v="60.86"/>
    <x v="7"/>
    <s v="rock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865"/>
    <n v="1314577097"/>
    <b v="0"/>
    <n v="86"/>
    <b v="1"/>
    <s v="music/indie rock"/>
    <n v="104"/>
    <n v="90.52"/>
    <x v="7"/>
    <s v="indie rock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866"/>
    <n v="1373457615"/>
    <b v="0"/>
    <n v="140"/>
    <b v="0"/>
    <s v="film &amp; video/animation"/>
    <n v="19"/>
    <n v="55.46"/>
    <x v="5"/>
    <s v="animation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867"/>
    <n v="1373305836"/>
    <b v="1"/>
    <n v="74"/>
    <b v="1"/>
    <s v="music/rock"/>
    <n v="111"/>
    <n v="104.73"/>
    <x v="7"/>
    <s v="rock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868"/>
    <n v="1411433347"/>
    <b v="1"/>
    <n v="111"/>
    <b v="1"/>
    <s v="music/electronic music"/>
    <n v="103"/>
    <n v="69.67"/>
    <x v="7"/>
    <s v="electronic music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869"/>
    <n v="1400704672"/>
    <b v="0"/>
    <n v="113"/>
    <b v="1"/>
    <s v="film &amp; video/documentary"/>
    <n v="110"/>
    <n v="68.239999999999995"/>
    <x v="5"/>
    <s v="documentary"/>
    <x v="869"/>
    <x v="869"/>
  </r>
  <r>
    <n v="356"/>
    <s v="43 and 80"/>
    <s v="A documentary about halibut conservation and how it impacts communities of Southeast Alaska."/>
    <n v="7500"/>
    <n v="7701.93"/>
    <x v="0"/>
    <s v="US"/>
    <s v="USD"/>
    <x v="870"/>
    <n v="1455563793"/>
    <b v="1"/>
    <n v="97"/>
    <b v="1"/>
    <s v="film &amp; video/documentary"/>
    <n v="103"/>
    <n v="79.400000000000006"/>
    <x v="5"/>
    <s v="documentary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871"/>
    <n v="1301787287"/>
    <b v="0"/>
    <n v="69"/>
    <b v="1"/>
    <s v="film &amp; video/shorts"/>
    <n v="102"/>
    <n v="111.38"/>
    <x v="5"/>
    <s v="shorts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872"/>
    <n v="1486030352"/>
    <b v="0"/>
    <n v="91"/>
    <b v="1"/>
    <s v="theater/plays"/>
    <n v="170"/>
    <n v="84.29"/>
    <x v="6"/>
    <s v="plays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873"/>
    <n v="1290481733"/>
    <b v="0"/>
    <n v="65"/>
    <b v="1"/>
    <s v="film &amp; video/shorts"/>
    <n v="128"/>
    <n v="117.92"/>
    <x v="5"/>
    <s v="shorts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874"/>
    <n v="1411500607"/>
    <b v="0"/>
    <n v="81"/>
    <b v="0"/>
    <s v="film &amp; video/science fiction"/>
    <n v="10"/>
    <n v="94.51"/>
    <x v="5"/>
    <s v="science fiction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875"/>
    <n v="1381767859"/>
    <b v="1"/>
    <n v="31"/>
    <b v="1"/>
    <s v="music/rock"/>
    <n v="102"/>
    <n v="246.29"/>
    <x v="7"/>
    <s v="rock"/>
    <x v="875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x v="876"/>
    <n v="1416338557"/>
    <b v="0"/>
    <n v="43"/>
    <b v="1"/>
    <s v="music/classical music"/>
    <n v="102"/>
    <n v="177.21"/>
    <x v="7"/>
    <s v="classical music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877"/>
    <n v="1459953358"/>
    <b v="1"/>
    <n v="117"/>
    <b v="1"/>
    <s v="theater/plays"/>
    <n v="109"/>
    <n v="65.099999999999994"/>
    <x v="6"/>
    <s v="plays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878"/>
    <n v="1353960252"/>
    <b v="0"/>
    <n v="104"/>
    <b v="1"/>
    <s v="theater/spaces"/>
    <n v="109"/>
    <n v="73.03"/>
    <x v="6"/>
    <s v="spaces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879"/>
    <n v="1345664294"/>
    <b v="1"/>
    <n v="28"/>
    <b v="1"/>
    <s v="technology/space exploration"/>
    <n v="101"/>
    <n v="270.57"/>
    <x v="0"/>
    <s v="space exploration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880"/>
    <n v="1400778772"/>
    <b v="0"/>
    <n v="264"/>
    <b v="1"/>
    <s v="publishing/nonfiction"/>
    <n v="126"/>
    <n v="28.63"/>
    <x v="1"/>
    <s v="nonfiction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881"/>
    <n v="1399032813"/>
    <b v="0"/>
    <n v="145"/>
    <b v="1"/>
    <s v="theater/spaces"/>
    <n v="302"/>
    <n v="52.1"/>
    <x v="6"/>
    <s v="spaces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882"/>
    <n v="1488459307"/>
    <b v="0"/>
    <n v="30"/>
    <b v="0"/>
    <s v="theater/plays"/>
    <n v="75"/>
    <n v="251.33"/>
    <x v="6"/>
    <s v="plays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883"/>
    <n v="1354250672"/>
    <b v="0"/>
    <n v="147"/>
    <b v="0"/>
    <s v="film &amp; video/animation"/>
    <n v="50"/>
    <n v="51.22"/>
    <x v="5"/>
    <s v="animation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884"/>
    <n v="1405453354"/>
    <b v="0"/>
    <n v="57"/>
    <b v="1"/>
    <s v="film &amp; video/shorts"/>
    <n v="108"/>
    <n v="132.05000000000001"/>
    <x v="5"/>
    <s v="shorts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885"/>
    <n v="1352845052"/>
    <b v="0"/>
    <n v="48"/>
    <b v="1"/>
    <s v="music/pop"/>
    <n v="100"/>
    <n v="156.77000000000001"/>
    <x v="7"/>
    <s v="pop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886"/>
    <n v="1423935352"/>
    <b v="0"/>
    <n v="92"/>
    <b v="1"/>
    <s v="music/rock"/>
    <n v="100"/>
    <n v="81.739999999999995"/>
    <x v="7"/>
    <s v="rock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887"/>
    <n v="1479157278"/>
    <b v="0"/>
    <n v="128"/>
    <b v="1"/>
    <s v="games/tabletop games"/>
    <n v="107"/>
    <n v="58.63"/>
    <x v="3"/>
    <s v="tabletop games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888"/>
    <n v="1482444295"/>
    <b v="0"/>
    <n v="15"/>
    <b v="0"/>
    <s v="theater/plays"/>
    <n v="20"/>
    <n v="500"/>
    <x v="6"/>
    <s v="plays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889"/>
    <n v="1428430342"/>
    <b v="0"/>
    <n v="70"/>
    <b v="1"/>
    <s v="music/rock"/>
    <n v="107"/>
    <n v="107.07"/>
    <x v="7"/>
    <s v="rock"/>
    <x v="889"/>
    <x v="889"/>
  </r>
  <r>
    <n v="2040"/>
    <s v="Programmable Capacitor"/>
    <s v="4.29 Billion+ Capacitor Combinations._x000a_No Coding Required."/>
    <n v="3000"/>
    <n v="7445.14"/>
    <x v="0"/>
    <s v="US"/>
    <s v="USD"/>
    <x v="890"/>
    <n v="1383257703"/>
    <b v="1"/>
    <n v="271"/>
    <b v="1"/>
    <s v="technology/hardware"/>
    <n v="248"/>
    <n v="27.47"/>
    <x v="0"/>
    <s v="hardware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891"/>
    <n v="1405380712"/>
    <b v="1"/>
    <n v="103"/>
    <b v="0"/>
    <s v="photography/photobooks"/>
    <n v="59"/>
    <n v="72.17"/>
    <x v="2"/>
    <s v="photobooks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892"/>
    <n v="1368646357"/>
    <b v="0"/>
    <n v="23"/>
    <b v="1"/>
    <s v="film &amp; video/shorts"/>
    <n v="148"/>
    <n v="322.39"/>
    <x v="5"/>
    <s v="shorts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893"/>
    <n v="1339790587"/>
    <b v="0"/>
    <n v="83"/>
    <b v="1"/>
    <s v="music/indie rock"/>
    <n v="124"/>
    <n v="89.3"/>
    <x v="7"/>
    <s v="indie rock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894"/>
    <n v="1473218804"/>
    <b v="0"/>
    <n v="15"/>
    <b v="1"/>
    <s v="technology/hardware"/>
    <n v="148"/>
    <n v="493.13"/>
    <x v="0"/>
    <s v="hardware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895"/>
    <n v="1306855163"/>
    <b v="0"/>
    <n v="143"/>
    <b v="1"/>
    <s v="publishing/nonfiction"/>
    <n v="105"/>
    <n v="51.63"/>
    <x v="1"/>
    <s v="nonfiction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896"/>
    <n v="1418159861"/>
    <b v="1"/>
    <n v="75"/>
    <b v="1"/>
    <s v="theater/plays"/>
    <n v="105"/>
    <n v="98.2"/>
    <x v="6"/>
    <s v="plays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897"/>
    <n v="1450152011"/>
    <b v="0"/>
    <n v="167"/>
    <b v="0"/>
    <s v="games/video games"/>
    <n v="29"/>
    <n v="43.98"/>
    <x v="3"/>
    <s v="video games"/>
    <x v="897"/>
    <x v="897"/>
  </r>
  <r>
    <n v="2113"/>
    <s v="Summer Underground // Honeycomb LP"/>
    <s v="Help us fund our second full-length album Honeycomb!"/>
    <n v="7000"/>
    <n v="7340"/>
    <x v="0"/>
    <s v="US"/>
    <s v="USD"/>
    <x v="898"/>
    <n v="1408481176"/>
    <b v="0"/>
    <n v="107"/>
    <b v="1"/>
    <s v="music/indie rock"/>
    <n v="105"/>
    <n v="68.599999999999994"/>
    <x v="7"/>
    <s v="indie rock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899"/>
    <n v="1360551250"/>
    <b v="0"/>
    <n v="339"/>
    <b v="1"/>
    <s v="technology/hardware"/>
    <n v="978"/>
    <n v="21.64"/>
    <x v="0"/>
    <s v="hardware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900"/>
    <n v="1436860259"/>
    <b v="0"/>
    <n v="1019"/>
    <b v="1"/>
    <s v="technology/hardware"/>
    <n v="297"/>
    <n v="7.19"/>
    <x v="0"/>
    <s v="hardware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901"/>
    <n v="1356110480"/>
    <b v="0"/>
    <n v="112"/>
    <b v="1"/>
    <s v="music/rock"/>
    <n v="146"/>
    <n v="65.209999999999994"/>
    <x v="7"/>
    <s v="rock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902"/>
    <n v="1370568560"/>
    <b v="1"/>
    <n v="143"/>
    <b v="1"/>
    <s v="theater/spaces"/>
    <n v="131"/>
    <n v="50.53"/>
    <x v="6"/>
    <s v="spaces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903"/>
    <n v="1401470811"/>
    <b v="0"/>
    <n v="57"/>
    <b v="1"/>
    <s v="theater/plays"/>
    <n v="144"/>
    <n v="126.67"/>
    <x v="6"/>
    <s v="plays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904"/>
    <n v="1369705751"/>
    <b v="0"/>
    <n v="149"/>
    <b v="1"/>
    <s v="publishing/nonfiction"/>
    <n v="147"/>
    <n v="48.45"/>
    <x v="1"/>
    <s v="nonfiction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905"/>
    <n v="1369770292"/>
    <b v="0"/>
    <n v="75"/>
    <b v="1"/>
    <s v="music/rock"/>
    <n v="131"/>
    <n v="96.08"/>
    <x v="7"/>
    <s v="rock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906"/>
    <n v="1418064370"/>
    <b v="1"/>
    <n v="46"/>
    <b v="1"/>
    <s v="photography/photobooks"/>
    <n v="103"/>
    <n v="156.16999999999999"/>
    <x v="2"/>
    <s v="photobooks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907"/>
    <n v="1428082481"/>
    <b v="0"/>
    <n v="117"/>
    <b v="0"/>
    <s v="theater/spaces"/>
    <n v="60"/>
    <n v="61.31"/>
    <x v="6"/>
    <s v="spaces"/>
    <x v="907"/>
    <x v="907"/>
  </r>
  <r>
    <n v="3228"/>
    <s v="Hear Me Roar: A Season of Powerful Women"/>
    <s v="A Season of Powerful Women. A Season of Defiance."/>
    <n v="7000"/>
    <n v="7164"/>
    <x v="0"/>
    <s v="US"/>
    <s v="USD"/>
    <x v="908"/>
    <n v="1447606884"/>
    <b v="1"/>
    <n v="37"/>
    <b v="1"/>
    <s v="theater/plays"/>
    <n v="102"/>
    <n v="193.62"/>
    <x v="6"/>
    <s v="plays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909"/>
    <n v="1324041269"/>
    <b v="0"/>
    <n v="167"/>
    <b v="1"/>
    <s v="film &amp; video/documentary"/>
    <n v="110"/>
    <n v="42.87"/>
    <x v="5"/>
    <s v="documentary"/>
    <x v="909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910"/>
    <n v="1331774434"/>
    <b v="0"/>
    <n v="44"/>
    <b v="1"/>
    <s v="music/rock"/>
    <n v="143"/>
    <n v="162.27000000000001"/>
    <x v="7"/>
    <s v="rock"/>
    <x v="910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911"/>
    <n v="1412794443"/>
    <b v="0"/>
    <n v="108"/>
    <b v="1"/>
    <s v="theater/plays"/>
    <n v="119"/>
    <n v="66.11"/>
    <x v="6"/>
    <s v="plays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912"/>
    <n v="1323211621"/>
    <b v="1"/>
    <n v="151"/>
    <b v="1"/>
    <s v="theater/plays"/>
    <n v="101"/>
    <n v="46.77"/>
    <x v="6"/>
    <s v="plays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913"/>
    <n v="1320287996"/>
    <b v="1"/>
    <n v="103"/>
    <b v="1"/>
    <s v="music/indie rock"/>
    <n v="109"/>
    <n v="68.48"/>
    <x v="7"/>
    <s v="indie rock"/>
    <x v="913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x v="914"/>
    <n v="1311963128"/>
    <b v="0"/>
    <n v="78"/>
    <b v="1"/>
    <s v="film &amp; video/shorts"/>
    <n v="141"/>
    <n v="90.38"/>
    <x v="5"/>
    <s v="shorts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915"/>
    <n v="1434399533"/>
    <b v="0"/>
    <n v="30"/>
    <b v="1"/>
    <s v="theater/spaces"/>
    <n v="101"/>
    <n v="234.67"/>
    <x v="6"/>
    <s v="spaces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916"/>
    <n v="1415343874"/>
    <b v="0"/>
    <n v="65"/>
    <b v="1"/>
    <s v="music/rock"/>
    <n v="102"/>
    <n v="107.98"/>
    <x v="7"/>
    <s v="rock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917"/>
    <n v="1434069205"/>
    <b v="0"/>
    <n v="86"/>
    <b v="1"/>
    <s v="theater/plays"/>
    <n v="117"/>
    <n v="81.569999999999993"/>
    <x v="6"/>
    <s v="plays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918"/>
    <n v="1476764077"/>
    <b v="0"/>
    <n v="193"/>
    <b v="1"/>
    <s v="technology/hardware"/>
    <n v="506"/>
    <n v="36.33"/>
    <x v="0"/>
    <s v="hardware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919"/>
    <n v="1418649019"/>
    <b v="0"/>
    <n v="55"/>
    <b v="1"/>
    <s v="publishing/nonfiction"/>
    <n v="100"/>
    <n v="127.33"/>
    <x v="1"/>
    <s v="nonfiction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920"/>
    <n v="1456480016"/>
    <b v="1"/>
    <n v="122"/>
    <b v="1"/>
    <s v="music/electronic music"/>
    <n v="100"/>
    <n v="57.38"/>
    <x v="7"/>
    <s v="electronic music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921"/>
    <n v="1467387705"/>
    <b v="0"/>
    <n v="68"/>
    <b v="0"/>
    <s v="film &amp; video/animation"/>
    <n v="14"/>
    <n v="102.38"/>
    <x v="5"/>
    <s v="animation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22"/>
    <n v="1407271598"/>
    <b v="0"/>
    <n v="45"/>
    <b v="0"/>
    <s v="technology/wearables"/>
    <n v="35"/>
    <n v="153.88999999999999"/>
    <x v="0"/>
    <s v="wearables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923"/>
    <n v="1368036192"/>
    <b v="0"/>
    <n v="56"/>
    <b v="1"/>
    <s v="film &amp; video/shorts"/>
    <n v="115"/>
    <n v="123.29"/>
    <x v="5"/>
    <s v="shorts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924"/>
    <n v="1380650177"/>
    <b v="0"/>
    <n v="123"/>
    <b v="1"/>
    <s v="music/electronic music"/>
    <n v="114"/>
    <n v="55.8"/>
    <x v="7"/>
    <s v="electronic music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925"/>
    <n v="1481852119"/>
    <b v="0"/>
    <n v="109"/>
    <b v="1"/>
    <s v="music/rock"/>
    <n v="171"/>
    <n v="62.87"/>
    <x v="7"/>
    <s v="rock"/>
    <x v="925"/>
    <x v="925"/>
  </r>
  <r>
    <n v="1030"/>
    <s v="The Gothsicles - I FEEL SICLE"/>
    <s v="Help fund the latest Gothsicles mega-album, I FEEL SICLE!"/>
    <n v="2000"/>
    <n v="6842"/>
    <x v="0"/>
    <s v="US"/>
    <s v="USD"/>
    <x v="926"/>
    <n v="1472470549"/>
    <b v="0"/>
    <n v="159"/>
    <b v="1"/>
    <s v="music/electronic music"/>
    <n v="342"/>
    <n v="43.03"/>
    <x v="7"/>
    <s v="electronic music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927"/>
    <n v="1429863532"/>
    <b v="0"/>
    <n v="19"/>
    <b v="0"/>
    <s v="theater/musical"/>
    <n v="12"/>
    <n v="356.84"/>
    <x v="6"/>
    <s v="musical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928"/>
    <n v="1479217189"/>
    <b v="1"/>
    <n v="140"/>
    <b v="0"/>
    <s v="photography/photobooks"/>
    <n v="68"/>
    <n v="48.25"/>
    <x v="2"/>
    <s v="photobooks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929"/>
    <n v="1474469117"/>
    <b v="0"/>
    <n v="112"/>
    <b v="1"/>
    <s v="music/rock"/>
    <n v="135"/>
    <n v="60.18"/>
    <x v="7"/>
    <s v="rock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930"/>
    <n v="1284042614"/>
    <b v="1"/>
    <n v="62"/>
    <b v="1"/>
    <s v="film &amp; video/documentary"/>
    <n v="134"/>
    <n v="108.15"/>
    <x v="5"/>
    <s v="documentary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931"/>
    <n v="1455615976"/>
    <b v="0"/>
    <n v="42"/>
    <b v="1"/>
    <s v="music/pop"/>
    <n v="112"/>
    <n v="159.52000000000001"/>
    <x v="7"/>
    <s v="pop"/>
    <x v="931"/>
    <x v="931"/>
  </r>
  <r>
    <n v="442"/>
    <s v="The Paranormal Idiot"/>
    <s v="Doomsday is here"/>
    <n v="17000"/>
    <n v="6691"/>
    <x v="2"/>
    <s v="US"/>
    <s v="USD"/>
    <x v="932"/>
    <n v="1421788783"/>
    <b v="0"/>
    <n v="17"/>
    <b v="0"/>
    <s v="film &amp; video/animation"/>
    <n v="39"/>
    <n v="393.59"/>
    <x v="5"/>
    <s v="animation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933"/>
    <n v="1441111892"/>
    <b v="0"/>
    <n v="67"/>
    <b v="0"/>
    <s v="theater/spaces"/>
    <n v="67"/>
    <n v="99.76"/>
    <x v="6"/>
    <s v="spaces"/>
    <x v="933"/>
    <x v="933"/>
  </r>
  <r>
    <n v="2301"/>
    <s v="Time Crash"/>
    <s v="We are America's first trock band, and we're ready to bring you our first album!"/>
    <n v="5000"/>
    <n v="6680.22"/>
    <x v="0"/>
    <s v="US"/>
    <s v="USD"/>
    <x v="934"/>
    <n v="1369193496"/>
    <b v="1"/>
    <n v="211"/>
    <b v="1"/>
    <s v="music/indie rock"/>
    <n v="134"/>
    <n v="31.66"/>
    <x v="7"/>
    <s v="indie rock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35"/>
    <n v="1458050450"/>
    <b v="0"/>
    <n v="96"/>
    <b v="0"/>
    <s v="technology/wearables"/>
    <n v="13"/>
    <n v="69.41"/>
    <x v="0"/>
    <s v="wearables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936"/>
    <n v="1461718475"/>
    <b v="0"/>
    <n v="71"/>
    <b v="1"/>
    <s v="theater/musical"/>
    <n v="111"/>
    <n v="93.77"/>
    <x v="6"/>
    <s v="musical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15"/>
    <n v="1479886966"/>
    <b v="1"/>
    <n v="58"/>
    <b v="1"/>
    <s v="film &amp; video/documentary"/>
    <n v="123"/>
    <n v="114.59"/>
    <x v="5"/>
    <s v="documentary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937"/>
    <n v="1482862100"/>
    <b v="0"/>
    <n v="108"/>
    <b v="1"/>
    <s v="photography/photobooks"/>
    <n v="102"/>
    <n v="61.53"/>
    <x v="2"/>
    <s v="photobooks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938"/>
    <n v="1406170810"/>
    <b v="0"/>
    <n v="114"/>
    <b v="0"/>
    <s v="theater/spaces"/>
    <n v="25"/>
    <n v="58.18"/>
    <x v="6"/>
    <s v="spaces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939"/>
    <n v="1242532513"/>
    <b v="1"/>
    <n v="79"/>
    <b v="1"/>
    <s v="film &amp; video/documentary"/>
    <n v="121"/>
    <n v="83.95"/>
    <x v="5"/>
    <s v="documentary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940"/>
    <n v="1456885659"/>
    <b v="0"/>
    <n v="63"/>
    <b v="1"/>
    <s v="theater/plays"/>
    <n v="114"/>
    <n v="105.21"/>
    <x v="6"/>
    <s v="plays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41"/>
    <n v="1400051050"/>
    <b v="0"/>
    <n v="41"/>
    <b v="0"/>
    <s v="technology/wearables"/>
    <n v="13"/>
    <n v="161.22"/>
    <x v="0"/>
    <s v="wearables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942"/>
    <n v="1330972403"/>
    <b v="0"/>
    <n v="134"/>
    <b v="1"/>
    <s v="music/classical music"/>
    <n v="120"/>
    <n v="49.19"/>
    <x v="7"/>
    <s v="classical music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943"/>
    <n v="1463754646"/>
    <b v="0"/>
    <n v="101"/>
    <b v="0"/>
    <s v="technology/wearables"/>
    <n v="13"/>
    <n v="65"/>
    <x v="0"/>
    <s v="wearables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944"/>
    <n v="1439392406"/>
    <b v="0"/>
    <n v="150"/>
    <b v="1"/>
    <s v="music/classical music"/>
    <n v="101"/>
    <n v="43.7"/>
    <x v="7"/>
    <s v="classical music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945"/>
    <n v="1394039979"/>
    <b v="0"/>
    <n v="170"/>
    <b v="0"/>
    <s v="film &amp; video/animation"/>
    <n v="12"/>
    <n v="38.479999999999997"/>
    <x v="5"/>
    <s v="animation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946"/>
    <n v="1455756294"/>
    <b v="0"/>
    <n v="69"/>
    <b v="1"/>
    <s v="theater/spaces"/>
    <n v="109"/>
    <n v="94.64"/>
    <x v="6"/>
    <s v="spaces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947"/>
    <n v="1421937077"/>
    <b v="0"/>
    <n v="70"/>
    <b v="1"/>
    <s v="photography/photobooks"/>
    <n v="118"/>
    <n v="93.07"/>
    <x v="2"/>
    <s v="photobooks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48"/>
    <n v="1436472039"/>
    <b v="0"/>
    <n v="73"/>
    <b v="0"/>
    <s v="technology/wearables"/>
    <n v="43"/>
    <n v="89.19"/>
    <x v="0"/>
    <s v="wearables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949"/>
    <n v="1392040806"/>
    <b v="0"/>
    <n v="183"/>
    <b v="1"/>
    <s v="music/indie rock"/>
    <n v="102"/>
    <n v="35.549999999999997"/>
    <x v="7"/>
    <s v="indie rock"/>
    <x v="950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x v="950"/>
    <n v="1441577825"/>
    <b v="0"/>
    <n v="31"/>
    <b v="1"/>
    <s v="theater/plays"/>
    <n v="100"/>
    <n v="209.84"/>
    <x v="6"/>
    <s v="plays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951"/>
    <n v="1467604804"/>
    <b v="0"/>
    <n v="166"/>
    <b v="1"/>
    <s v="music/electronic music"/>
    <n v="130"/>
    <n v="39.159999999999997"/>
    <x v="7"/>
    <s v="electronic music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952"/>
    <n v="1426711505"/>
    <b v="0"/>
    <n v="48"/>
    <b v="1"/>
    <s v="music/classical music"/>
    <n v="100"/>
    <n v="135.41999999999999"/>
    <x v="7"/>
    <s v="classical music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953"/>
    <n v="1427739268"/>
    <b v="1"/>
    <n v="89"/>
    <b v="1"/>
    <s v="film &amp; video/documentary"/>
    <n v="108"/>
    <n v="72.87"/>
    <x v="5"/>
    <s v="documentary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954"/>
    <n v="1421279882"/>
    <b v="0"/>
    <n v="73"/>
    <b v="1"/>
    <s v="music/rock"/>
    <n v="107"/>
    <n v="88.19"/>
    <x v="7"/>
    <s v="rock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955"/>
    <n v="1359848537"/>
    <b v="1"/>
    <n v="107"/>
    <b v="1"/>
    <s v="music/indie rock"/>
    <n v="107"/>
    <n v="59.82"/>
    <x v="7"/>
    <s v="indie rock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956"/>
    <n v="1444828845"/>
    <b v="0"/>
    <n v="17"/>
    <b v="1"/>
    <s v="film &amp; video/shorts"/>
    <n v="106"/>
    <n v="375.76"/>
    <x v="5"/>
    <s v="shorts"/>
    <x v="957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957"/>
    <n v="1429016122"/>
    <b v="0"/>
    <n v="100"/>
    <b v="1"/>
    <s v="technology/space exploration"/>
    <n v="128"/>
    <n v="63.87"/>
    <x v="0"/>
    <s v="space exploration"/>
    <x v="958"/>
    <x v="957"/>
  </r>
  <r>
    <n v="1088"/>
    <s v="Still Alive"/>
    <s v="A fresh twist on survival games. Intense, high-stakes 30 minute rounds for up to 10 players."/>
    <n v="45000"/>
    <n v="6382.34"/>
    <x v="2"/>
    <s v="US"/>
    <s v="USD"/>
    <x v="958"/>
    <n v="1395774667"/>
    <b v="0"/>
    <n v="147"/>
    <b v="0"/>
    <s v="games/video games"/>
    <n v="14"/>
    <n v="43.42"/>
    <x v="3"/>
    <s v="video games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959"/>
    <n v="1467151204"/>
    <b v="0"/>
    <n v="59"/>
    <b v="0"/>
    <s v="publishing/art books"/>
    <n v="21"/>
    <n v="108.05"/>
    <x v="1"/>
    <s v="art books"/>
    <x v="960"/>
    <x v="959"/>
  </r>
  <r>
    <n v="2284"/>
    <s v="Make a record, write a song, take the Vinyl Skyway. "/>
    <s v="The Vinyl Skyway reunite to make a third album. "/>
    <n v="6000"/>
    <n v="6373.27"/>
    <x v="0"/>
    <s v="US"/>
    <s v="USD"/>
    <x v="960"/>
    <n v="1297451245"/>
    <b v="0"/>
    <n v="59"/>
    <b v="1"/>
    <s v="music/rock"/>
    <n v="106"/>
    <n v="108.02"/>
    <x v="7"/>
    <s v="rock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961"/>
    <n v="1485461905"/>
    <b v="0"/>
    <n v="46"/>
    <b v="1"/>
    <s v="photography/photobooks"/>
    <n v="106"/>
    <n v="138.26"/>
    <x v="2"/>
    <s v="photobooks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962"/>
    <n v="1403107451"/>
    <b v="0"/>
    <n v="91"/>
    <b v="1"/>
    <s v="theater/plays"/>
    <n v="106"/>
    <n v="69.89"/>
    <x v="6"/>
    <s v="plays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963"/>
    <n v="1467078580"/>
    <b v="0"/>
    <n v="71"/>
    <b v="1"/>
    <s v="film &amp; video/documentary"/>
    <n v="126"/>
    <n v="88.85"/>
    <x v="5"/>
    <s v="documentary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964"/>
    <n v="1473105054"/>
    <b v="0"/>
    <n v="60"/>
    <b v="0"/>
    <s v="theater/plays"/>
    <n v="42"/>
    <n v="105.03"/>
    <x v="6"/>
    <s v="plays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965"/>
    <n v="1427987509"/>
    <b v="0"/>
    <n v="71"/>
    <b v="1"/>
    <s v="music/rock"/>
    <n v="126"/>
    <n v="88.75"/>
    <x v="7"/>
    <s v="rock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966"/>
    <n v="1322852747"/>
    <b v="0"/>
    <n v="71"/>
    <b v="1"/>
    <s v="publishing/nonfiction"/>
    <n v="126"/>
    <n v="88.73"/>
    <x v="1"/>
    <s v="nonfiction"/>
    <x v="967"/>
    <x v="966"/>
  </r>
  <r>
    <n v="2807"/>
    <s v="The Commission Theatre Co."/>
    <s v="Bringing Shakespeare back to the Playwrights"/>
    <n v="5000"/>
    <n v="6300"/>
    <x v="0"/>
    <s v="US"/>
    <s v="USD"/>
    <x v="967"/>
    <n v="1433019438"/>
    <b v="0"/>
    <n v="93"/>
    <b v="1"/>
    <s v="theater/plays"/>
    <n v="126"/>
    <n v="67.739999999999995"/>
    <x v="6"/>
    <s v="plays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968"/>
    <n v="1467619818"/>
    <b v="0"/>
    <n v="90"/>
    <b v="0"/>
    <s v="theater/spaces"/>
    <n v="39"/>
    <n v="69.53"/>
    <x v="6"/>
    <s v="spaces"/>
    <x v="969"/>
    <x v="968"/>
  </r>
  <r>
    <n v="2529"/>
    <s v="UrbanArias is DC's Contemporary Opera Company"/>
    <s v="Opera. Short. New."/>
    <n v="6000"/>
    <n v="6257"/>
    <x v="0"/>
    <s v="US"/>
    <s v="USD"/>
    <x v="969"/>
    <n v="1328752575"/>
    <b v="0"/>
    <n v="76"/>
    <b v="1"/>
    <s v="music/classical music"/>
    <n v="104"/>
    <n v="82.33"/>
    <x v="7"/>
    <s v="classical music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970"/>
    <n v="1330638829"/>
    <b v="1"/>
    <n v="113"/>
    <b v="1"/>
    <s v="film &amp; video/documentary"/>
    <n v="156"/>
    <n v="55.22"/>
    <x v="5"/>
    <s v="documentary"/>
    <x v="971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x v="971"/>
    <n v="1345924012"/>
    <b v="0"/>
    <n v="37"/>
    <b v="1"/>
    <s v="music/pop"/>
    <n v="125"/>
    <n v="168.51"/>
    <x v="7"/>
    <s v="pop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972"/>
    <n v="1389041333"/>
    <b v="0"/>
    <n v="82"/>
    <b v="1"/>
    <s v="music/rock"/>
    <n v="104"/>
    <n v="75.849999999999994"/>
    <x v="7"/>
    <s v="rock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973"/>
    <n v="1370393760"/>
    <b v="0"/>
    <n v="87"/>
    <b v="1"/>
    <s v="publishing/nonfiction"/>
    <n v="183"/>
    <n v="71.44"/>
    <x v="1"/>
    <s v="nonfiction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974"/>
    <n v="1421252084"/>
    <b v="0"/>
    <n v="76"/>
    <b v="1"/>
    <s v="theater/plays"/>
    <n v="104"/>
    <n v="81.78"/>
    <x v="6"/>
    <s v="plays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975"/>
    <n v="1485000090"/>
    <b v="1"/>
    <n v="28"/>
    <b v="1"/>
    <s v="photography/photobooks"/>
    <n v="207"/>
    <n v="221.79"/>
    <x v="2"/>
    <s v="photobooks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976"/>
    <n v="1443665293"/>
    <b v="1"/>
    <n v="104"/>
    <b v="1"/>
    <s v="theater/plays"/>
    <n v="106"/>
    <n v="59.7"/>
    <x v="6"/>
    <s v="plays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977"/>
    <n v="1458762717"/>
    <b v="0"/>
    <n v="133"/>
    <b v="1"/>
    <s v="music/metal"/>
    <n v="155"/>
    <n v="46.67"/>
    <x v="7"/>
    <s v="metal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978"/>
    <n v="1321649321"/>
    <b v="0"/>
    <n v="77"/>
    <b v="1"/>
    <s v="music/indie rock"/>
    <n v="124"/>
    <n v="80.27"/>
    <x v="7"/>
    <s v="indie rock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979"/>
    <n v="1413326248"/>
    <b v="0"/>
    <n v="45"/>
    <b v="1"/>
    <s v="theater/plays"/>
    <n v="106"/>
    <n v="136.78"/>
    <x v="6"/>
    <s v="plays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980"/>
    <n v="1466001246"/>
    <b v="0"/>
    <n v="111"/>
    <b v="1"/>
    <s v="photography/photobooks"/>
    <n v="102"/>
    <n v="55.37"/>
    <x v="2"/>
    <s v="photobooks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981"/>
    <n v="1472711224"/>
    <b v="0"/>
    <n v="94"/>
    <b v="0"/>
    <s v="theater/plays"/>
    <n v="26"/>
    <n v="65.34"/>
    <x v="6"/>
    <s v="plays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982"/>
    <n v="1418346172"/>
    <b v="0"/>
    <n v="135"/>
    <b v="0"/>
    <s v="technology/wearables"/>
    <n v="15"/>
    <n v="45.41"/>
    <x v="0"/>
    <s v="wearables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983"/>
    <n v="1390890987"/>
    <b v="0"/>
    <n v="108"/>
    <b v="1"/>
    <s v="publishing/nonfiction"/>
    <n v="122"/>
    <n v="56.67"/>
    <x v="1"/>
    <s v="nonfiction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984"/>
    <n v="1403538880"/>
    <b v="0"/>
    <n v="21"/>
    <b v="0"/>
    <s v="technology/wearables"/>
    <n v="27"/>
    <n v="291.33"/>
    <x v="0"/>
    <s v="wearables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985"/>
    <n v="1473087637"/>
    <b v="0"/>
    <n v="37"/>
    <b v="1"/>
    <s v="music/classical music"/>
    <n v="102"/>
    <n v="165.16"/>
    <x v="7"/>
    <s v="classical music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986"/>
    <n v="1311795167"/>
    <b v="1"/>
    <n v="74"/>
    <b v="1"/>
    <s v="music/rock"/>
    <n v="102"/>
    <n v="82.54"/>
    <x v="7"/>
    <s v="rock"/>
    <x v="987"/>
    <x v="986"/>
  </r>
  <r>
    <n v="833"/>
    <s v="Ragman Rolls"/>
    <s v="This is an American rock album."/>
    <n v="6000"/>
    <n v="6100"/>
    <x v="0"/>
    <s v="US"/>
    <s v="USD"/>
    <x v="987"/>
    <n v="1395349475"/>
    <b v="0"/>
    <n v="41"/>
    <b v="1"/>
    <s v="music/rock"/>
    <n v="102"/>
    <n v="148.78"/>
    <x v="7"/>
    <s v="rock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988"/>
    <n v="1425020810"/>
    <b v="0"/>
    <n v="78"/>
    <b v="1"/>
    <s v="theater/plays"/>
    <n v="102"/>
    <n v="78.209999999999994"/>
    <x v="6"/>
    <s v="plays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989"/>
    <n v="1380217190"/>
    <b v="0"/>
    <n v="38"/>
    <b v="1"/>
    <s v="film &amp; video/documentary"/>
    <n v="101"/>
    <n v="160.16"/>
    <x v="5"/>
    <s v="documentary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990"/>
    <n v="1343867524"/>
    <b v="0"/>
    <n v="75"/>
    <b v="1"/>
    <s v="music/rock"/>
    <n v="101"/>
    <n v="81.069999999999993"/>
    <x v="7"/>
    <s v="rock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991"/>
    <n v="1438561705"/>
    <b v="0"/>
    <n v="47"/>
    <b v="1"/>
    <s v="theater/plays"/>
    <n v="122"/>
    <n v="129.36000000000001"/>
    <x v="6"/>
    <s v="plays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992"/>
    <n v="1312822732"/>
    <b v="0"/>
    <n v="55"/>
    <b v="1"/>
    <s v="music/indie rock"/>
    <n v="101"/>
    <n v="110.49"/>
    <x v="7"/>
    <s v="indie rock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993"/>
    <n v="1383337052"/>
    <b v="1"/>
    <n v="109"/>
    <b v="1"/>
    <s v="music/rock"/>
    <n v="202"/>
    <n v="55.7"/>
    <x v="7"/>
    <s v="rock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994"/>
    <n v="1435876423"/>
    <b v="0"/>
    <n v="52"/>
    <b v="0"/>
    <s v="food/food trucks"/>
    <n v="26"/>
    <n v="116.56"/>
    <x v="4"/>
    <s v="food trucks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995"/>
    <n v="1333550015"/>
    <b v="0"/>
    <n v="37"/>
    <b v="1"/>
    <s v="music/rock"/>
    <n v="121"/>
    <n v="163.78"/>
    <x v="7"/>
    <s v="rock"/>
    <x v="996"/>
    <x v="995"/>
  </r>
  <r>
    <n v="14"/>
    <s v="3010 | Sci-fi Series"/>
    <s v="A highly charged post apocalyptic sci fi series that pulls no punches!"/>
    <n v="6000"/>
    <n v="6056"/>
    <x v="0"/>
    <s v="AU"/>
    <s v="AUD"/>
    <x v="996"/>
    <n v="1403051888"/>
    <b v="0"/>
    <n v="41"/>
    <b v="1"/>
    <s v="film &amp; video/television"/>
    <n v="101"/>
    <n v="147.71"/>
    <x v="5"/>
    <s v="television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997"/>
    <n v="1251214014"/>
    <b v="1"/>
    <n v="163"/>
    <b v="1"/>
    <s v="music/indie rock"/>
    <n v="121"/>
    <n v="37.130000000000003"/>
    <x v="7"/>
    <s v="indie rock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556"/>
    <n v="1290281691"/>
    <b v="1"/>
    <n v="113"/>
    <b v="1"/>
    <s v="music/indie rock"/>
    <n v="101"/>
    <n v="53.47"/>
    <x v="7"/>
    <s v="indie rock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998"/>
    <n v="1311380313"/>
    <b v="0"/>
    <n v="44"/>
    <b v="1"/>
    <s v="music/rock"/>
    <n v="101"/>
    <n v="137.31"/>
    <x v="7"/>
    <s v="rock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999"/>
    <n v="1318826921"/>
    <b v="0"/>
    <n v="149"/>
    <b v="1"/>
    <s v="music/rock"/>
    <n v="109"/>
    <n v="40.549999999999997"/>
    <x v="7"/>
    <s v="rock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1000"/>
    <n v="1460055300"/>
    <b v="0"/>
    <n v="88"/>
    <b v="1"/>
    <s v="games/tabletop games"/>
    <n v="503"/>
    <n v="68.63"/>
    <x v="3"/>
    <s v="tabletop games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1001"/>
    <n v="1440213076"/>
    <b v="0"/>
    <n v="84"/>
    <b v="1"/>
    <s v="theater/plays"/>
    <n v="121"/>
    <n v="71.790000000000006"/>
    <x v="6"/>
    <s v="plays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002"/>
    <n v="1427369256"/>
    <b v="0"/>
    <n v="103"/>
    <b v="1"/>
    <s v="photography/photobooks"/>
    <n v="126"/>
    <n v="58.53"/>
    <x v="2"/>
    <s v="photobooks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1003"/>
    <n v="1421105608"/>
    <b v="0"/>
    <n v="28"/>
    <b v="1"/>
    <s v="theater/musical"/>
    <n v="100"/>
    <n v="215.25"/>
    <x v="6"/>
    <s v="musical"/>
    <x v="1005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004"/>
    <n v="1469126462"/>
    <b v="0"/>
    <n v="75"/>
    <b v="1"/>
    <s v="film &amp; video/television"/>
    <n v="121"/>
    <n v="80.33"/>
    <x v="5"/>
    <s v="television"/>
    <x v="1006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005"/>
    <n v="1470348775"/>
    <b v="0"/>
    <n v="67"/>
    <b v="1"/>
    <s v="photography/photobooks"/>
    <n v="100"/>
    <n v="89.93"/>
    <x v="2"/>
    <s v="photobooks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1006"/>
    <n v="1328582635"/>
    <b v="0"/>
    <n v="32"/>
    <b v="1"/>
    <s v="music/indie rock"/>
    <n v="100"/>
    <n v="188.13"/>
    <x v="7"/>
    <s v="indie rock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1007"/>
    <n v="1469595396"/>
    <b v="0"/>
    <n v="177"/>
    <b v="1"/>
    <s v="music/metal"/>
    <n v="120"/>
    <n v="34.01"/>
    <x v="7"/>
    <s v="metal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008"/>
    <n v="1479923937"/>
    <b v="0"/>
    <n v="7"/>
    <b v="0"/>
    <s v="technology/wearables"/>
    <n v="1"/>
    <n v="859.86"/>
    <x v="0"/>
    <s v="wearables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1009"/>
    <n v="1434478759"/>
    <b v="1"/>
    <n v="47"/>
    <b v="1"/>
    <s v="theater/plays"/>
    <n v="100"/>
    <n v="127.81"/>
    <x v="6"/>
    <s v="plays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1010"/>
    <n v="1365791246"/>
    <b v="1"/>
    <n v="128"/>
    <b v="1"/>
    <s v="film &amp; video/documentary"/>
    <n v="120"/>
    <n v="46.88"/>
    <x v="5"/>
    <s v="documentary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1011"/>
    <n v="1444874768"/>
    <b v="0"/>
    <n v="64"/>
    <b v="1"/>
    <s v="theater/plays"/>
    <n v="100"/>
    <n v="93.76"/>
    <x v="6"/>
    <s v="plays"/>
    <x v="1013"/>
    <x v="10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1012"/>
    <n v="1459177107"/>
    <b v="0"/>
    <n v="61"/>
    <b v="1"/>
    <s v="film &amp; video/television"/>
    <n v="120"/>
    <n v="98.36"/>
    <x v="5"/>
    <s v="television"/>
    <x v="1014"/>
    <x v="1012"/>
  </r>
  <r>
    <n v="262"/>
    <s v="The Last Cosmonaut"/>
    <s v="He can never die. He will live forever. He is the last cosmonaut, and this is his story."/>
    <n v="2500"/>
    <n v="6000"/>
    <x v="0"/>
    <s v="US"/>
    <s v="USD"/>
    <x v="1013"/>
    <n v="1294811828"/>
    <b v="1"/>
    <n v="145"/>
    <b v="1"/>
    <s v="film &amp; video/documentary"/>
    <n v="240"/>
    <n v="41.38"/>
    <x v="5"/>
    <s v="documentary"/>
    <x v="1015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1014"/>
    <n v="1361577292"/>
    <b v="0"/>
    <n v="10"/>
    <b v="1"/>
    <s v="music/indie rock"/>
    <n v="100"/>
    <n v="600"/>
    <x v="7"/>
    <s v="indie rock"/>
    <x v="1016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1015"/>
    <n v="1424881492"/>
    <b v="0"/>
    <n v="94"/>
    <b v="1"/>
    <s v="theater/plays"/>
    <n v="100"/>
    <n v="63.83"/>
    <x v="6"/>
    <s v="plays"/>
    <x v="1017"/>
    <x v="1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1016"/>
    <n v="1403210330"/>
    <b v="0"/>
    <n v="83"/>
    <b v="1"/>
    <s v="theater/plays"/>
    <n v="100"/>
    <n v="72.290000000000006"/>
    <x v="6"/>
    <s v="plays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017"/>
    <n v="1416485333"/>
    <b v="0"/>
    <n v="26"/>
    <b v="1"/>
    <s v="publishing/nonfiction"/>
    <n v="102"/>
    <n v="230.19"/>
    <x v="1"/>
    <s v="nonfiction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1018"/>
    <n v="1485890355"/>
    <b v="0"/>
    <n v="61"/>
    <b v="1"/>
    <s v="theater/plays"/>
    <n v="119"/>
    <n v="97.38"/>
    <x v="6"/>
    <s v="plays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1019"/>
    <n v="1460482501"/>
    <b v="0"/>
    <n v="49"/>
    <b v="1"/>
    <s v="technology/hardware"/>
    <n v="148"/>
    <n v="120.86"/>
    <x v="0"/>
    <s v="hardware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1020"/>
    <n v="1334155995"/>
    <b v="1"/>
    <n v="91"/>
    <b v="1"/>
    <s v="film &amp; video/documentary"/>
    <n v="118"/>
    <n v="64.95"/>
    <x v="5"/>
    <s v="documentary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1021"/>
    <n v="1362329565"/>
    <b v="0"/>
    <n v="180"/>
    <b v="1"/>
    <s v="games/tabletop games"/>
    <n v="169"/>
    <n v="32.82"/>
    <x v="3"/>
    <s v="tabletop games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1022"/>
    <n v="1330394274"/>
    <b v="1"/>
    <n v="62"/>
    <b v="1"/>
    <s v="film &amp; video/documentary"/>
    <n v="148"/>
    <n v="95.23"/>
    <x v="5"/>
    <s v="documentary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023"/>
    <n v="1422516736"/>
    <b v="0"/>
    <n v="140"/>
    <b v="0"/>
    <s v="photography/photobooks"/>
    <n v="49"/>
    <n v="42.16"/>
    <x v="2"/>
    <s v="photobooks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1024"/>
    <n v="1399909127"/>
    <b v="0"/>
    <n v="70"/>
    <b v="0"/>
    <s v="technology/space exploration"/>
    <n v="12"/>
    <n v="83.94"/>
    <x v="0"/>
    <s v="space exploration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025"/>
    <n v="1400786514"/>
    <b v="0"/>
    <n v="85"/>
    <b v="0"/>
    <s v="food/food trucks"/>
    <n v="12"/>
    <n v="69.12"/>
    <x v="4"/>
    <s v="food trucks"/>
    <x v="1027"/>
    <x v="1025"/>
  </r>
  <r>
    <n v="1032"/>
    <s v="Phantom Ship / Coastal (Album Preorder)"/>
    <s v="Ideal for living rooms and open spaces."/>
    <n v="5400"/>
    <n v="5858.84"/>
    <x v="0"/>
    <s v="US"/>
    <s v="USD"/>
    <x v="1026"/>
    <n v="1464105625"/>
    <b v="0"/>
    <n v="96"/>
    <b v="1"/>
    <s v="music/electronic music"/>
    <n v="108"/>
    <n v="61.03"/>
    <x v="7"/>
    <s v="electronic music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1027"/>
    <n v="1465304483"/>
    <b v="0"/>
    <n v="45"/>
    <b v="0"/>
    <s v="theater/spaces"/>
    <n v="23"/>
    <n v="130.09"/>
    <x v="6"/>
    <s v="spaces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1028"/>
    <n v="1436575280"/>
    <b v="0"/>
    <n v="104"/>
    <b v="1"/>
    <s v="theater/plays"/>
    <n v="106"/>
    <n v="56.2"/>
    <x v="6"/>
    <s v="plays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1029"/>
    <n v="1463466070"/>
    <b v="0"/>
    <n v="130"/>
    <b v="1"/>
    <s v="theater/plays"/>
    <n v="117"/>
    <n v="44.86"/>
    <x v="6"/>
    <s v="plays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1030"/>
    <n v="1345745956"/>
    <b v="0"/>
    <n v="96"/>
    <b v="1"/>
    <s v="music/rock"/>
    <n v="117"/>
    <n v="60.74"/>
    <x v="7"/>
    <s v="rock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1031"/>
    <n v="1411489552"/>
    <b v="1"/>
    <n v="159"/>
    <b v="1"/>
    <s v="music/metal"/>
    <n v="194"/>
    <n v="36.630000000000003"/>
    <x v="7"/>
    <s v="metal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1032"/>
    <n v="1434654998"/>
    <b v="0"/>
    <n v="79"/>
    <b v="1"/>
    <s v="theater/plays"/>
    <n v="116"/>
    <n v="73.58"/>
    <x v="6"/>
    <s v="plays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033"/>
    <n v="1483041083"/>
    <b v="0"/>
    <n v="14"/>
    <b v="1"/>
    <s v="photography/photobooks"/>
    <n v="116"/>
    <n v="414.29"/>
    <x v="2"/>
    <s v="photobooks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1034"/>
    <n v="1432230914"/>
    <b v="1"/>
    <n v="88"/>
    <b v="1"/>
    <s v="theater/plays"/>
    <n v="105"/>
    <n v="65.58"/>
    <x v="6"/>
    <s v="plays"/>
    <x v="1036"/>
    <x v="1034"/>
  </r>
  <r>
    <n v="1307"/>
    <s v="VR Card - Customized Virtual Reality Viewer (Canceled)"/>
    <s v="Get VR to Everyone with Mailable, Ready to Use Viewers"/>
    <n v="50000"/>
    <n v="5757"/>
    <x v="1"/>
    <s v="US"/>
    <s v="USD"/>
    <x v="1035"/>
    <n v="1453118679"/>
    <b v="0"/>
    <n v="45"/>
    <b v="0"/>
    <s v="technology/wearables"/>
    <n v="12"/>
    <n v="127.93"/>
    <x v="0"/>
    <s v="wearables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1036"/>
    <n v="1404190567"/>
    <b v="0"/>
    <n v="16"/>
    <b v="1"/>
    <s v="theater/plays"/>
    <n v="191"/>
    <n v="358.69"/>
    <x v="6"/>
    <s v="plays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037"/>
    <n v="1444867450"/>
    <b v="0"/>
    <n v="90"/>
    <b v="1"/>
    <s v="music/rock"/>
    <n v="114"/>
    <n v="63.48"/>
    <x v="7"/>
    <s v="rock"/>
    <x v="1039"/>
    <x v="1037"/>
  </r>
  <r>
    <n v="3158"/>
    <s v="Nursery Crimes"/>
    <s v="A 40s crime-noir play using nursery rhyme characters."/>
    <n v="5000"/>
    <n v="5700"/>
    <x v="0"/>
    <s v="US"/>
    <s v="USD"/>
    <x v="1038"/>
    <n v="1371931752"/>
    <b v="1"/>
    <n v="69"/>
    <b v="1"/>
    <s v="theater/plays"/>
    <n v="114"/>
    <n v="82.61"/>
    <x v="6"/>
    <s v="plays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1039"/>
    <n v="1423284292"/>
    <b v="0"/>
    <n v="71"/>
    <b v="1"/>
    <s v="theater/plays"/>
    <n v="114"/>
    <n v="80.23"/>
    <x v="6"/>
    <s v="plays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1040"/>
    <n v="1409143393"/>
    <b v="0"/>
    <n v="30"/>
    <b v="0"/>
    <s v="music/jazz"/>
    <n v="21"/>
    <n v="189.33"/>
    <x v="7"/>
    <s v="jazz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1041"/>
    <n v="1408062990"/>
    <b v="0"/>
    <n v="68"/>
    <b v="1"/>
    <s v="theater/plays"/>
    <n v="113"/>
    <n v="83.43"/>
    <x v="6"/>
    <s v="plays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1042"/>
    <n v="1421025159"/>
    <b v="0"/>
    <n v="53"/>
    <b v="1"/>
    <s v="theater/plays"/>
    <n v="113"/>
    <n v="107"/>
    <x v="6"/>
    <s v="plays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043"/>
    <n v="1464807439"/>
    <b v="0"/>
    <n v="139"/>
    <b v="1"/>
    <s v="publishing/nonfiction"/>
    <n v="378"/>
    <n v="40.76"/>
    <x v="1"/>
    <s v="nonfiction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1044"/>
    <n v="1424368298"/>
    <b v="0"/>
    <n v="83"/>
    <b v="1"/>
    <s v="theater/plays"/>
    <n v="113"/>
    <n v="68.25"/>
    <x v="6"/>
    <s v="plays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1045"/>
    <n v="1451409392"/>
    <b v="0"/>
    <n v="49"/>
    <b v="1"/>
    <s v="film &amp; video/documentary"/>
    <n v="142"/>
    <n v="115.51"/>
    <x v="5"/>
    <s v="documentary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046"/>
    <n v="1468987269"/>
    <b v="0"/>
    <n v="120"/>
    <b v="1"/>
    <s v="photography/photobooks"/>
    <n v="103"/>
    <n v="47.13"/>
    <x v="2"/>
    <s v="photobooks"/>
    <x v="1048"/>
    <x v="1046"/>
  </r>
  <r>
    <n v="118"/>
    <s v="DENOUNCED - A Short Film"/>
    <s v="When a ruthless hit-man is 'denounced' from the mafia, his old enemies declare war."/>
    <n v="5000"/>
    <n v="5651.58"/>
    <x v="0"/>
    <s v="US"/>
    <s v="USD"/>
    <x v="1047"/>
    <n v="1309310236"/>
    <b v="0"/>
    <n v="39"/>
    <b v="1"/>
    <s v="film &amp; video/shorts"/>
    <n v="113"/>
    <n v="144.91"/>
    <x v="5"/>
    <s v="shorts"/>
    <x v="1049"/>
    <x v="1047"/>
  </r>
  <r>
    <n v="2164"/>
    <s v="Rosaline debut record"/>
    <s v="South Florida roots country/rock outfit's long awaited debut record"/>
    <n v="5500"/>
    <n v="5645"/>
    <x v="0"/>
    <s v="US"/>
    <s v="USD"/>
    <x v="1048"/>
    <n v="1464196414"/>
    <b v="0"/>
    <n v="83"/>
    <b v="1"/>
    <s v="music/rock"/>
    <n v="103"/>
    <n v="68.010000000000005"/>
    <x v="7"/>
    <s v="rock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1049"/>
    <n v="1398352531"/>
    <b v="0"/>
    <n v="72"/>
    <b v="1"/>
    <s v="theater/plays"/>
    <n v="113"/>
    <n v="78.260000000000005"/>
    <x v="6"/>
    <s v="plays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1050"/>
    <n v="1257538029"/>
    <b v="1"/>
    <n v="51"/>
    <b v="1"/>
    <s v="film &amp; video/documentary"/>
    <n v="113"/>
    <n v="110.47"/>
    <x v="5"/>
    <s v="documentary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1051"/>
    <n v="1404915822"/>
    <b v="0"/>
    <n v="85"/>
    <b v="1"/>
    <s v="theater/plays"/>
    <n v="102"/>
    <n v="66.150000000000006"/>
    <x v="6"/>
    <s v="plays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1052"/>
    <n v="1467325053"/>
    <b v="0"/>
    <n v="59"/>
    <b v="0"/>
    <s v="technology/space exploration"/>
    <n v="19"/>
    <n v="95.28"/>
    <x v="0"/>
    <s v="space exploration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053"/>
    <n v="1325618773"/>
    <b v="0"/>
    <n v="80"/>
    <b v="1"/>
    <s v="music/indie rock"/>
    <n v="107"/>
    <n v="70.209999999999994"/>
    <x v="7"/>
    <s v="indie rock"/>
    <x v="1055"/>
    <x v="1053"/>
  </r>
  <r>
    <n v="3285"/>
    <s v="By Morning"/>
    <s v="A new play by Matthew Gasda"/>
    <n v="4999"/>
    <n v="5604"/>
    <x v="0"/>
    <s v="US"/>
    <s v="USD"/>
    <x v="1054"/>
    <n v="1485556626"/>
    <b v="0"/>
    <n v="81"/>
    <b v="1"/>
    <s v="theater/plays"/>
    <n v="112"/>
    <n v="69.19"/>
    <x v="6"/>
    <s v="plays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1055"/>
    <n v="1335567144"/>
    <b v="1"/>
    <n v="89"/>
    <b v="1"/>
    <s v="theater/plays"/>
    <n v="102"/>
    <n v="62.92"/>
    <x v="6"/>
    <s v="plays"/>
    <x v="1057"/>
    <x v="1055"/>
  </r>
  <r>
    <n v="13"/>
    <s v="Can't Go Home"/>
    <s v="A travel series hosted by touring musicians that profiles a different American city in each episode."/>
    <n v="3500"/>
    <n v="5599"/>
    <x v="0"/>
    <s v="US"/>
    <s v="USD"/>
    <x v="1056"/>
    <n v="1463588109"/>
    <b v="0"/>
    <n v="51"/>
    <b v="1"/>
    <s v="film &amp; video/television"/>
    <n v="160"/>
    <n v="109.78"/>
    <x v="5"/>
    <s v="television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1057"/>
    <n v="1474884417"/>
    <b v="0"/>
    <n v="105"/>
    <b v="1"/>
    <s v="publishing/nonfiction"/>
    <n v="112"/>
    <n v="53.19"/>
    <x v="1"/>
    <s v="nonfiction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1058"/>
    <n v="1330908930"/>
    <b v="0"/>
    <n v="49"/>
    <b v="1"/>
    <s v="music/rock"/>
    <n v="101"/>
    <n v="113.88"/>
    <x v="7"/>
    <s v="rock"/>
    <x v="1060"/>
    <x v="1058"/>
  </r>
  <r>
    <n v="645"/>
    <s v="Carbon Fiber Collar Stays"/>
    <s v="Ever wanted to own something made out of carbon fiber? Now you can!"/>
    <n v="2000"/>
    <n v="5574"/>
    <x v="0"/>
    <s v="US"/>
    <s v="USD"/>
    <x v="1059"/>
    <n v="1468370274"/>
    <b v="0"/>
    <n v="237"/>
    <b v="1"/>
    <s v="technology/wearables"/>
    <n v="279"/>
    <n v="23.52"/>
    <x v="0"/>
    <s v="wearables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1060"/>
    <n v="1316749178"/>
    <b v="1"/>
    <n v="111"/>
    <b v="1"/>
    <s v="film &amp; video/documentary"/>
    <n v="111"/>
    <n v="50.18"/>
    <x v="5"/>
    <s v="documentary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1061"/>
    <n v="1426772928"/>
    <b v="0"/>
    <n v="33"/>
    <b v="0"/>
    <s v="food/food trucks"/>
    <n v="25"/>
    <n v="168.39"/>
    <x v="4"/>
    <s v="food trucks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1062"/>
    <n v="1269928430"/>
    <b v="1"/>
    <n v="58"/>
    <b v="1"/>
    <s v="film &amp; video/documentary"/>
    <n v="111"/>
    <n v="95.78"/>
    <x v="5"/>
    <s v="documentary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063"/>
    <n v="1378306140"/>
    <b v="0"/>
    <n v="10"/>
    <b v="1"/>
    <s v="music/pop"/>
    <n v="111"/>
    <n v="554"/>
    <x v="7"/>
    <s v="pop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064"/>
    <n v="1432269294"/>
    <b v="0"/>
    <n v="87"/>
    <b v="1"/>
    <s v="music/rock"/>
    <n v="111"/>
    <n v="63.62"/>
    <x v="7"/>
    <s v="rock"/>
    <x v="1066"/>
    <x v="1064"/>
  </r>
  <r>
    <n v="2195"/>
    <s v="Purgatoria: City of Angels"/>
    <s v="A gritty, noir tabletop RPG with a fast-paced combo-based battle system."/>
    <n v="4600"/>
    <n v="5535"/>
    <x v="0"/>
    <s v="US"/>
    <s v="USD"/>
    <x v="1065"/>
    <n v="1436725900"/>
    <b v="0"/>
    <n v="115"/>
    <b v="1"/>
    <s v="games/tabletop games"/>
    <n v="120"/>
    <n v="48.13"/>
    <x v="3"/>
    <s v="tabletop games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1066"/>
    <n v="1454354487"/>
    <b v="0"/>
    <n v="136"/>
    <b v="1"/>
    <s v="theater/plays"/>
    <n v="111"/>
    <n v="40.630000000000003"/>
    <x v="6"/>
    <s v="plays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1067"/>
    <n v="1459949080"/>
    <b v="0"/>
    <n v="79"/>
    <b v="1"/>
    <s v="theater/plays"/>
    <n v="100"/>
    <n v="69.819999999999993"/>
    <x v="6"/>
    <s v="plays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1068"/>
    <n v="1478616506"/>
    <b v="0"/>
    <n v="33"/>
    <b v="1"/>
    <s v="theater/musical"/>
    <n v="110"/>
    <n v="166.97"/>
    <x v="6"/>
    <s v="musical"/>
    <x v="1070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1069"/>
    <n v="1487164242"/>
    <b v="0"/>
    <n v="147"/>
    <b v="1"/>
    <s v="games/tabletop games"/>
    <n v="220"/>
    <n v="37.479999999999997"/>
    <x v="3"/>
    <s v="tabletop games"/>
    <x v="1071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1070"/>
    <n v="1462481718"/>
    <b v="0"/>
    <n v="80"/>
    <b v="1"/>
    <s v="food/small batch"/>
    <n v="110"/>
    <n v="68.86"/>
    <x v="4"/>
    <s v="small batch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1071"/>
    <n v="1436380256"/>
    <b v="0"/>
    <n v="44"/>
    <b v="1"/>
    <s v="theater/plays"/>
    <n v="100"/>
    <n v="125.09"/>
    <x v="6"/>
    <s v="plays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1072"/>
    <n v="1448136417"/>
    <b v="0"/>
    <n v="76"/>
    <b v="1"/>
    <s v="theater/plays"/>
    <n v="110"/>
    <n v="72.38"/>
    <x v="6"/>
    <s v="plays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1073"/>
    <n v="1309919526"/>
    <b v="0"/>
    <n v="18"/>
    <b v="1"/>
    <s v="music/rock"/>
    <n v="100"/>
    <n v="305.56"/>
    <x v="7"/>
    <s v="rock"/>
    <x v="1075"/>
    <x v="1073"/>
  </r>
  <r>
    <n v="2238"/>
    <s v="28mm Fantasy Miniature range Feral Orcs!"/>
    <s v="28mm Fantasy Miniature Range in leadfree white metal: Orcs, wolves and more."/>
    <n v="4000"/>
    <n v="5496"/>
    <x v="0"/>
    <s v="DE"/>
    <s v="EUR"/>
    <x v="1074"/>
    <n v="1486565716"/>
    <b v="0"/>
    <n v="79"/>
    <b v="1"/>
    <s v="games/tabletop games"/>
    <n v="137"/>
    <n v="69.569999999999993"/>
    <x v="3"/>
    <s v="tabletop games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1075"/>
    <n v="1424927159"/>
    <b v="0"/>
    <n v="108"/>
    <b v="1"/>
    <s v="theater/plays"/>
    <n v="110"/>
    <n v="50.75"/>
    <x v="6"/>
    <s v="plays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1076"/>
    <n v="1292793427"/>
    <b v="1"/>
    <n v="60"/>
    <b v="1"/>
    <s v="theater/plays"/>
    <n v="110"/>
    <n v="91.3"/>
    <x v="6"/>
    <s v="plays"/>
    <x v="1078"/>
    <x v="1076"/>
  </r>
  <r>
    <n v="723"/>
    <s v="The 2015 Pro Football Beast Book"/>
    <s v="The Definitive (and Slightly Ridiculous) Guide to Enjoying the 2015 Pro Football Season"/>
    <n v="5000"/>
    <n v="5469"/>
    <x v="0"/>
    <s v="US"/>
    <s v="USD"/>
    <x v="1077"/>
    <n v="1435606549"/>
    <b v="0"/>
    <n v="100"/>
    <b v="1"/>
    <s v="publishing/nonfiction"/>
    <n v="109"/>
    <n v="54.69"/>
    <x v="1"/>
    <s v="nonfiction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078"/>
    <n v="1430604395"/>
    <b v="0"/>
    <n v="78"/>
    <b v="1"/>
    <s v="music/rock"/>
    <n v="137"/>
    <n v="70.06"/>
    <x v="7"/>
    <s v="rock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1079"/>
    <n v="1445875718"/>
    <b v="1"/>
    <n v="73"/>
    <b v="1"/>
    <s v="theater/plays"/>
    <n v="109"/>
    <n v="74.819999999999993"/>
    <x v="6"/>
    <s v="plays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1080"/>
    <n v="1424669929"/>
    <b v="1"/>
    <n v="34"/>
    <b v="1"/>
    <s v="film &amp; video/documentary"/>
    <n v="136"/>
    <n v="160.47"/>
    <x v="5"/>
    <s v="documentary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081"/>
    <n v="1444061804"/>
    <b v="1"/>
    <n v="52"/>
    <b v="0"/>
    <s v="photography/photobooks"/>
    <n v="35"/>
    <n v="104.85"/>
    <x v="2"/>
    <s v="photobooks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1082"/>
    <n v="1354580949"/>
    <b v="0"/>
    <n v="149"/>
    <b v="1"/>
    <s v="publishing/nonfiction"/>
    <n v="156"/>
    <n v="36.53"/>
    <x v="1"/>
    <s v="nonfiction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083"/>
    <n v="1353017510"/>
    <b v="0"/>
    <n v="112"/>
    <b v="1"/>
    <s v="music/rock"/>
    <n v="272"/>
    <n v="48.54"/>
    <x v="7"/>
    <s v="rock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1084"/>
    <n v="1393443400"/>
    <b v="1"/>
    <n v="89"/>
    <b v="1"/>
    <s v="music/indie rock"/>
    <n v="109"/>
    <n v="61.04"/>
    <x v="7"/>
    <s v="indie rock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085"/>
    <n v="1445922216"/>
    <b v="0"/>
    <n v="47"/>
    <b v="0"/>
    <s v="publishing/translations"/>
    <n v="32"/>
    <n v="115.55"/>
    <x v="1"/>
    <s v="translations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1086"/>
    <n v="1413735806"/>
    <b v="1"/>
    <n v="100"/>
    <b v="1"/>
    <s v="theater/plays"/>
    <n v="109"/>
    <n v="54.3"/>
    <x v="6"/>
    <s v="plays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087"/>
    <n v="1453211289"/>
    <b v="1"/>
    <n v="76"/>
    <b v="0"/>
    <s v="photography/photobooks"/>
    <n v="15"/>
    <n v="71.34"/>
    <x v="2"/>
    <s v="photobooks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1088"/>
    <n v="1448902867"/>
    <b v="0"/>
    <n v="102"/>
    <b v="1"/>
    <s v="games/tabletop games"/>
    <n v="271"/>
    <n v="53.08"/>
    <x v="3"/>
    <s v="tabletop games"/>
    <x v="1090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089"/>
    <n v="1430467187"/>
    <b v="0"/>
    <n v="53"/>
    <b v="1"/>
    <s v="film &amp; video/shorts"/>
    <n v="155"/>
    <n v="102.08"/>
    <x v="5"/>
    <s v="shorts"/>
    <x v="1091"/>
    <x v="1089"/>
  </r>
  <r>
    <n v="3773"/>
    <s v="Dundee: A Hip-Hopera"/>
    <s v="A dramatic hip-hopera, inspired from monologues written by the performers."/>
    <n v="5000"/>
    <n v="5410"/>
    <x v="0"/>
    <s v="US"/>
    <s v="USD"/>
    <x v="1090"/>
    <n v="1476317247"/>
    <b v="0"/>
    <n v="57"/>
    <b v="1"/>
    <s v="theater/musical"/>
    <n v="108"/>
    <n v="94.91"/>
    <x v="6"/>
    <s v="musical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1091"/>
    <n v="1401724860"/>
    <b v="0"/>
    <n v="106"/>
    <b v="1"/>
    <s v="music/rock"/>
    <n v="120"/>
    <n v="50.93"/>
    <x v="7"/>
    <s v="rock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1092"/>
    <n v="1480616454"/>
    <b v="0"/>
    <n v="35"/>
    <b v="1"/>
    <s v="technology/hardware"/>
    <n v="108"/>
    <n v="154.16999999999999"/>
    <x v="0"/>
    <s v="hardware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093"/>
    <n v="1421199782"/>
    <b v="1"/>
    <n v="75"/>
    <b v="0"/>
    <s v="photography/photobooks"/>
    <n v="31"/>
    <n v="71.87"/>
    <x v="2"/>
    <s v="photobooks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1094"/>
    <n v="1307102266"/>
    <b v="1"/>
    <n v="118"/>
    <b v="1"/>
    <s v="film &amp; video/documentary"/>
    <n v="108"/>
    <n v="45.67"/>
    <x v="5"/>
    <s v="documentary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1095"/>
    <n v="1413834007"/>
    <b v="0"/>
    <n v="70"/>
    <b v="1"/>
    <s v="film &amp; video/television"/>
    <n v="108"/>
    <n v="76.87"/>
    <x v="5"/>
    <s v="television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1096"/>
    <n v="1426972165"/>
    <b v="0"/>
    <n v="37"/>
    <b v="0"/>
    <s v="theater/musical"/>
    <n v="90"/>
    <n v="145.41"/>
    <x v="6"/>
    <s v="musical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1097"/>
    <n v="1462492178"/>
    <b v="0"/>
    <n v="70"/>
    <b v="1"/>
    <s v="theater/plays"/>
    <n v="108"/>
    <n v="76.8"/>
    <x v="6"/>
    <s v="plays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1098"/>
    <n v="1435667422"/>
    <b v="0"/>
    <n v="46"/>
    <b v="1"/>
    <s v="theater/plays"/>
    <n v="139"/>
    <n v="116.65"/>
    <x v="6"/>
    <s v="plays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1099"/>
    <n v="1444405901"/>
    <b v="0"/>
    <n v="64"/>
    <b v="1"/>
    <s v="film &amp; video/television"/>
    <n v="102"/>
    <n v="83.75"/>
    <x v="5"/>
    <s v="television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1100"/>
    <n v="1443801868"/>
    <b v="0"/>
    <n v="78"/>
    <b v="1"/>
    <s v="music/rock"/>
    <n v="107"/>
    <n v="68.709999999999994"/>
    <x v="7"/>
    <s v="rock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1101"/>
    <n v="1401811381"/>
    <b v="0"/>
    <n v="133"/>
    <b v="1"/>
    <s v="theater/plays"/>
    <n v="160"/>
    <n v="40.29"/>
    <x v="6"/>
    <s v="plays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102"/>
    <n v="1480396125"/>
    <b v="0"/>
    <n v="73"/>
    <b v="1"/>
    <s v="music/rock"/>
    <n v="107"/>
    <n v="73.36"/>
    <x v="7"/>
    <s v="rock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1103"/>
    <n v="1412360309"/>
    <b v="0"/>
    <n v="72"/>
    <b v="1"/>
    <s v="theater/plays"/>
    <n v="107"/>
    <n v="74.209999999999994"/>
    <x v="6"/>
    <s v="plays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1104"/>
    <n v="1376066243"/>
    <b v="0"/>
    <n v="90"/>
    <b v="1"/>
    <s v="music/rock"/>
    <n v="127"/>
    <n v="59.23"/>
    <x v="7"/>
    <s v="rock"/>
    <x v="1106"/>
    <x v="1104"/>
  </r>
  <r>
    <n v="1759"/>
    <s v="Death Valley"/>
    <s v="Death Valley will be the first photo book of Andi State"/>
    <n v="5000"/>
    <n v="5330"/>
    <x v="0"/>
    <s v="US"/>
    <s v="USD"/>
    <x v="1105"/>
    <n v="1425585229"/>
    <b v="0"/>
    <n v="49"/>
    <b v="1"/>
    <s v="photography/photobooks"/>
    <n v="107"/>
    <n v="108.78"/>
    <x v="2"/>
    <s v="photobooks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1106"/>
    <n v="1409753820"/>
    <b v="0"/>
    <n v="76"/>
    <b v="0"/>
    <s v="theater/spaces"/>
    <n v="27"/>
    <n v="70.11"/>
    <x v="6"/>
    <s v="spaces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1107"/>
    <n v="1267220191"/>
    <b v="1"/>
    <n v="65"/>
    <b v="1"/>
    <s v="film &amp; video/documentary"/>
    <n v="177"/>
    <n v="81.89"/>
    <x v="5"/>
    <s v="documentary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108"/>
    <n v="1341800110"/>
    <b v="0"/>
    <n v="105"/>
    <b v="1"/>
    <s v="music/indie rock"/>
    <n v="116"/>
    <n v="50.69"/>
    <x v="7"/>
    <s v="indie rock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1109"/>
    <n v="1406087055"/>
    <b v="0"/>
    <n v="64"/>
    <b v="1"/>
    <s v="theater/spaces"/>
    <n v="133"/>
    <n v="82.94"/>
    <x v="6"/>
    <s v="spaces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110"/>
    <n v="1270576379"/>
    <b v="1"/>
    <n v="28"/>
    <b v="1"/>
    <s v="music/rock"/>
    <n v="106"/>
    <n v="189.29"/>
    <x v="7"/>
    <s v="rock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111"/>
    <n v="1461527631"/>
    <b v="1"/>
    <n v="110"/>
    <b v="1"/>
    <s v="photography/photobooks"/>
    <n v="132"/>
    <n v="48.15"/>
    <x v="2"/>
    <s v="photobooks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1112"/>
    <n v="1406811593"/>
    <b v="0"/>
    <n v="37"/>
    <b v="1"/>
    <s v="theater/plays"/>
    <n v="106"/>
    <n v="143.11000000000001"/>
    <x v="6"/>
    <s v="plays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1113"/>
    <n v="1483393836"/>
    <b v="0"/>
    <n v="46"/>
    <b v="1"/>
    <s v="theater/plays"/>
    <n v="106"/>
    <n v="115.02"/>
    <x v="6"/>
    <s v="plays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1114"/>
    <n v="1398348859"/>
    <b v="0"/>
    <n v="126"/>
    <b v="1"/>
    <s v="theater/plays"/>
    <n v="106"/>
    <n v="41.94"/>
    <x v="6"/>
    <s v="plays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1115"/>
    <n v="1432690814"/>
    <b v="0"/>
    <n v="49"/>
    <b v="1"/>
    <s v="theater/plays"/>
    <n v="105"/>
    <n v="107.57"/>
    <x v="6"/>
    <s v="plays"/>
    <x v="1117"/>
    <x v="1115"/>
  </r>
  <r>
    <n v="403"/>
    <s v="MONDO BANANA"/>
    <s v="A documentary adventure about bananas - and people. Your round-trip ticket into the heart of banana-cultures!!"/>
    <n v="5000"/>
    <n v="5263"/>
    <x v="0"/>
    <s v="US"/>
    <s v="USD"/>
    <x v="1116"/>
    <n v="1308900441"/>
    <b v="0"/>
    <n v="70"/>
    <b v="1"/>
    <s v="film &amp; video/documentary"/>
    <n v="105"/>
    <n v="75.19"/>
    <x v="5"/>
    <s v="documentary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1117"/>
    <n v="1403146628"/>
    <b v="0"/>
    <n v="82"/>
    <b v="1"/>
    <s v="theater/plays"/>
    <n v="105"/>
    <n v="64.16"/>
    <x v="6"/>
    <s v="plays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1118"/>
    <n v="1481949983"/>
    <b v="0"/>
    <n v="43"/>
    <b v="1"/>
    <s v="film &amp; video/shorts"/>
    <n v="105"/>
    <n v="122.33"/>
    <x v="5"/>
    <s v="shorts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1119"/>
    <n v="1455737882"/>
    <b v="0"/>
    <n v="50"/>
    <b v="1"/>
    <s v="film &amp; video/documentary"/>
    <n v="112"/>
    <n v="105.18"/>
    <x v="5"/>
    <s v="documentary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1120"/>
    <n v="1456526879"/>
    <b v="1"/>
    <n v="100"/>
    <b v="1"/>
    <s v="theater/plays"/>
    <n v="117"/>
    <n v="52.58"/>
    <x v="6"/>
    <s v="plays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1121"/>
    <n v="1488471766"/>
    <b v="0"/>
    <n v="12"/>
    <b v="0"/>
    <s v="theater/plays"/>
    <n v="11"/>
    <n v="437.5"/>
    <x v="6"/>
    <s v="plays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1122"/>
    <n v="1431693409"/>
    <b v="0"/>
    <n v="104"/>
    <b v="1"/>
    <s v="theater/plays"/>
    <n v="105"/>
    <n v="50.38"/>
    <x v="6"/>
    <s v="plays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123"/>
    <n v="1336643377"/>
    <b v="0"/>
    <n v="46"/>
    <b v="1"/>
    <s v="music/pop"/>
    <n v="105"/>
    <n v="113.83"/>
    <x v="7"/>
    <s v="pop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1124"/>
    <n v="1286480070"/>
    <b v="0"/>
    <n v="147"/>
    <b v="1"/>
    <s v="music/indie rock"/>
    <n v="105"/>
    <n v="35.61"/>
    <x v="7"/>
    <s v="indie rock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1125"/>
    <n v="1467865967"/>
    <b v="0"/>
    <n v="142"/>
    <b v="1"/>
    <s v="theater/plays"/>
    <n v="105"/>
    <n v="36.86"/>
    <x v="6"/>
    <s v="plays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1126"/>
    <n v="1447960809"/>
    <b v="0"/>
    <n v="17"/>
    <b v="0"/>
    <s v="technology/space exploration"/>
    <n v="2"/>
    <n v="307.82"/>
    <x v="0"/>
    <s v="space exploration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1127"/>
    <n v="1475460819"/>
    <b v="0"/>
    <n v="56"/>
    <b v="1"/>
    <s v="theater/plays"/>
    <n v="105"/>
    <n v="93.43"/>
    <x v="6"/>
    <s v="plays"/>
    <x v="1129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1128"/>
    <n v="1342844861"/>
    <b v="0"/>
    <n v="120"/>
    <b v="1"/>
    <s v="publishing/nonfiction"/>
    <n v="131"/>
    <n v="43.55"/>
    <x v="1"/>
    <s v="nonfiction"/>
    <x v="1130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1129"/>
    <n v="1441125886"/>
    <b v="0"/>
    <n v="65"/>
    <b v="1"/>
    <s v="theater/plays"/>
    <n v="105"/>
    <n v="80.400000000000006"/>
    <x v="6"/>
    <s v="plays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130"/>
    <n v="1339091211"/>
    <b v="1"/>
    <n v="81"/>
    <b v="1"/>
    <s v="music/rock"/>
    <n v="104"/>
    <n v="64.47"/>
    <x v="7"/>
    <s v="rock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1131"/>
    <n v="1476715869"/>
    <b v="0"/>
    <n v="103"/>
    <b v="1"/>
    <s v="theater/spaces"/>
    <n v="116"/>
    <n v="50.69"/>
    <x v="6"/>
    <s v="spaces"/>
    <x v="1133"/>
    <x v="1131"/>
  </r>
  <r>
    <n v="3217"/>
    <s v="Wake Up Call @ IRT Theater"/>
    <s v="Wake Up Call is a comedic play about a group of hotel employees working on Christmas Eve."/>
    <n v="4500"/>
    <n v="5221"/>
    <x v="0"/>
    <s v="US"/>
    <s v="USD"/>
    <x v="1132"/>
    <n v="1475672784"/>
    <b v="1"/>
    <n v="104"/>
    <b v="1"/>
    <s v="theater/plays"/>
    <n v="116"/>
    <n v="50.2"/>
    <x v="6"/>
    <s v="plays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133"/>
    <n v="1488418990"/>
    <b v="0"/>
    <n v="79"/>
    <b v="0"/>
    <s v="music/faith"/>
    <n v="26"/>
    <n v="65.97"/>
    <x v="7"/>
    <s v="faith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134"/>
    <n v="1448497134"/>
    <b v="0"/>
    <n v="78"/>
    <b v="1"/>
    <s v="publishing/nonfiction"/>
    <n v="104"/>
    <n v="66.7"/>
    <x v="1"/>
    <s v="nonfiction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35"/>
    <n v="1395277318"/>
    <b v="0"/>
    <n v="81"/>
    <b v="1"/>
    <s v="film &amp; video/shorts"/>
    <n v="104"/>
    <n v="64.2"/>
    <x v="5"/>
    <s v="shorts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136"/>
    <n v="1481908613"/>
    <b v="0"/>
    <n v="4"/>
    <b v="0"/>
    <s v="technology/wearables"/>
    <n v="104"/>
    <n v="1300"/>
    <x v="0"/>
    <s v="wearables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1137"/>
    <n v="1479257980"/>
    <b v="0"/>
    <n v="54"/>
    <b v="1"/>
    <s v="theater/plays"/>
    <n v="104"/>
    <n v="96.2"/>
    <x v="6"/>
    <s v="plays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1138"/>
    <n v="1342487785"/>
    <b v="1"/>
    <n v="96"/>
    <b v="1"/>
    <s v="film &amp; video/documentary"/>
    <n v="104"/>
    <n v="54.02"/>
    <x v="5"/>
    <s v="documentary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1139"/>
    <n v="1453827436"/>
    <b v="0"/>
    <n v="52"/>
    <b v="1"/>
    <s v="theater/musical"/>
    <n v="104"/>
    <n v="99.54"/>
    <x v="6"/>
    <s v="musical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1140"/>
    <n v="1404743477"/>
    <b v="1"/>
    <n v="82"/>
    <b v="1"/>
    <s v="theater/plays"/>
    <n v="104"/>
    <n v="63.11"/>
    <x v="6"/>
    <s v="plays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1141"/>
    <n v="1430768800"/>
    <b v="0"/>
    <n v="30"/>
    <b v="1"/>
    <s v="theater/musical"/>
    <n v="103"/>
    <n v="172.23"/>
    <x v="6"/>
    <s v="musical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1142"/>
    <n v="1439126756"/>
    <b v="1"/>
    <n v="97"/>
    <b v="1"/>
    <s v="theater/spaces"/>
    <n v="129"/>
    <n v="53.16"/>
    <x v="6"/>
    <s v="spaces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1143"/>
    <n v="1380150010"/>
    <b v="0"/>
    <n v="60"/>
    <b v="1"/>
    <s v="technology/makerspaces"/>
    <n v="103"/>
    <n v="85.75"/>
    <x v="0"/>
    <s v="makerspaces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144"/>
    <n v="1401924769"/>
    <b v="0"/>
    <n v="77"/>
    <b v="1"/>
    <s v="music/rock"/>
    <n v="103"/>
    <n v="66.69"/>
    <x v="7"/>
    <s v="rock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1145"/>
    <n v="1469329637"/>
    <b v="0"/>
    <n v="93"/>
    <b v="1"/>
    <s v="theater/plays"/>
    <n v="102"/>
    <n v="55.01"/>
    <x v="6"/>
    <s v="plays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1146"/>
    <n v="1352847503"/>
    <b v="0"/>
    <n v="62"/>
    <b v="1"/>
    <s v="publishing/nonfiction"/>
    <n v="102"/>
    <n v="82.52"/>
    <x v="1"/>
    <s v="nonfiction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1147"/>
    <n v="1447174261"/>
    <b v="0"/>
    <n v="34"/>
    <b v="1"/>
    <s v="theater/plays"/>
    <n v="102"/>
    <n v="150.15"/>
    <x v="6"/>
    <s v="plays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1148"/>
    <n v="1452616143"/>
    <b v="1"/>
    <n v="59"/>
    <b v="1"/>
    <s v="theater/spaces"/>
    <n v="102"/>
    <n v="86.49"/>
    <x v="6"/>
    <s v="spaces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1149"/>
    <n v="1409275671"/>
    <b v="0"/>
    <n v="87"/>
    <b v="1"/>
    <s v="theater/plays"/>
    <n v="102"/>
    <n v="58.62"/>
    <x v="6"/>
    <s v="plays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1150"/>
    <n v="1430494347"/>
    <b v="0"/>
    <n v="62"/>
    <b v="1"/>
    <s v="theater/plays"/>
    <n v="128"/>
    <n v="82.26"/>
    <x v="6"/>
    <s v="plays"/>
    <x v="1152"/>
    <x v="1150"/>
  </r>
  <r>
    <n v="759"/>
    <s v="Wild Ruins"/>
    <s v="Help me search for the lost ruins of the UK. A unique guide to  lesser known and somewhat known ruins of Britain."/>
    <n v="5000"/>
    <n v="5096"/>
    <x v="0"/>
    <s v="GB"/>
    <s v="GBP"/>
    <x v="1151"/>
    <n v="1401436539"/>
    <b v="0"/>
    <n v="99"/>
    <b v="1"/>
    <s v="publishing/nonfiction"/>
    <n v="102"/>
    <n v="51.47"/>
    <x v="1"/>
    <s v="nonfiction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1152"/>
    <n v="1413295358"/>
    <b v="0"/>
    <n v="181"/>
    <b v="1"/>
    <s v="games/tabletop games"/>
    <n v="154"/>
    <n v="28.1"/>
    <x v="3"/>
    <s v="tabletop games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1153"/>
    <n v="1402331262"/>
    <b v="1"/>
    <n v="63"/>
    <b v="1"/>
    <s v="theater/plays"/>
    <n v="127"/>
    <n v="80.73"/>
    <x v="6"/>
    <s v="plays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1154"/>
    <n v="1415472953"/>
    <b v="0"/>
    <n v="99"/>
    <b v="1"/>
    <s v="music/indie rock"/>
    <n v="254"/>
    <n v="51.31"/>
    <x v="7"/>
    <s v="indie rock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1155"/>
    <n v="1444690700"/>
    <b v="0"/>
    <n v="50"/>
    <b v="1"/>
    <s v="technology/hardware"/>
    <n v="508"/>
    <n v="101.56"/>
    <x v="0"/>
    <s v="hardware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1156"/>
    <n v="1437063121"/>
    <b v="0"/>
    <n v="139"/>
    <b v="1"/>
    <s v="theater/plays"/>
    <n v="101"/>
    <n v="36.47"/>
    <x v="6"/>
    <s v="plays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1157"/>
    <n v="1419104823"/>
    <b v="0"/>
    <n v="46"/>
    <b v="1"/>
    <s v="theater/plays"/>
    <n v="101"/>
    <n v="110.22"/>
    <x v="6"/>
    <s v="plays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1158"/>
    <n v="1413058063"/>
    <b v="1"/>
    <n v="94"/>
    <b v="1"/>
    <s v="music/metal"/>
    <n v="101"/>
    <n v="53.89"/>
    <x v="7"/>
    <s v="metal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159"/>
    <n v="1354790790"/>
    <b v="0"/>
    <n v="211"/>
    <b v="1"/>
    <s v="music/electronic music"/>
    <n v="112"/>
    <n v="23.96"/>
    <x v="7"/>
    <s v="electronic music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1160"/>
    <n v="1402910965"/>
    <b v="0"/>
    <n v="54"/>
    <b v="1"/>
    <s v="theater/plays"/>
    <n v="101"/>
    <n v="93.61"/>
    <x v="6"/>
    <s v="plays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1161"/>
    <n v="1403547791"/>
    <b v="0"/>
    <n v="58"/>
    <b v="1"/>
    <s v="music/rock"/>
    <n v="112"/>
    <n v="87.1"/>
    <x v="7"/>
    <s v="rock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162"/>
    <n v="1371769582"/>
    <b v="0"/>
    <n v="148"/>
    <b v="0"/>
    <s v="games/video games"/>
    <n v="3"/>
    <n v="34.130000000000003"/>
    <x v="3"/>
    <s v="video games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1163"/>
    <n v="1445870951"/>
    <b v="0"/>
    <n v="121"/>
    <b v="1"/>
    <s v="technology/hardware"/>
    <n v="101"/>
    <n v="41.74"/>
    <x v="0"/>
    <s v="hardware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1164"/>
    <n v="1397133386"/>
    <b v="0"/>
    <n v="91"/>
    <b v="1"/>
    <s v="theater/musical"/>
    <n v="101"/>
    <n v="55.5"/>
    <x v="6"/>
    <s v="musical"/>
    <x v="1166"/>
    <x v="1164"/>
  </r>
  <r>
    <n v="3212"/>
    <s v="Campo Maldito"/>
    <s v="Help us bring our production of Campo Maldito to New York AND San Francisco!"/>
    <n v="4000"/>
    <n v="5050"/>
    <x v="0"/>
    <s v="US"/>
    <s v="USD"/>
    <x v="1165"/>
    <n v="1404932751"/>
    <b v="1"/>
    <n v="94"/>
    <b v="1"/>
    <s v="theater/plays"/>
    <n v="126"/>
    <n v="53.72"/>
    <x v="6"/>
    <s v="plays"/>
    <x v="1167"/>
    <x v="1165"/>
  </r>
  <r>
    <n v="836"/>
    <s v="DESMADRE Full Album + Press Kit"/>
    <s v="An album you can bring home to mom."/>
    <n v="5000"/>
    <n v="5046.5200000000004"/>
    <x v="0"/>
    <s v="US"/>
    <s v="USD"/>
    <x v="1166"/>
    <n v="1378516918"/>
    <b v="0"/>
    <n v="46"/>
    <b v="1"/>
    <s v="music/rock"/>
    <n v="101"/>
    <n v="109.71"/>
    <x v="7"/>
    <s v="rock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1167"/>
    <n v="1342556566"/>
    <b v="0"/>
    <n v="60"/>
    <b v="1"/>
    <s v="music/classical music"/>
    <n v="126"/>
    <n v="84.08"/>
    <x v="7"/>
    <s v="classical music"/>
    <x v="1169"/>
    <x v="1167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1168"/>
    <n v="1339158569"/>
    <b v="0"/>
    <n v="57"/>
    <b v="1"/>
    <s v="music/classical music"/>
    <n v="101"/>
    <n v="88.44"/>
    <x v="7"/>
    <s v="classical music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1169"/>
    <n v="1413412084"/>
    <b v="0"/>
    <n v="44"/>
    <b v="1"/>
    <s v="theater/plays"/>
    <n v="101"/>
    <n v="114.55"/>
    <x v="6"/>
    <s v="plays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1170"/>
    <n v="1404769819"/>
    <b v="0"/>
    <n v="196"/>
    <b v="1"/>
    <s v="theater/plays"/>
    <n v="101"/>
    <n v="25.69"/>
    <x v="6"/>
    <s v="plays"/>
    <x v="1172"/>
    <x v="1170"/>
  </r>
  <r>
    <n v="106"/>
    <s v="LOST WEEKEND"/>
    <s v="A Boy. A Girl. A Car. A Serial Killer."/>
    <n v="5000"/>
    <n v="5025"/>
    <x v="0"/>
    <s v="US"/>
    <s v="USD"/>
    <x v="1171"/>
    <n v="1332182301"/>
    <b v="0"/>
    <n v="27"/>
    <b v="1"/>
    <s v="film &amp; video/shorts"/>
    <n v="101"/>
    <n v="186.11"/>
    <x v="5"/>
    <s v="shorts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1172"/>
    <n v="1418142696"/>
    <b v="0"/>
    <n v="41"/>
    <b v="1"/>
    <s v="theater/plays"/>
    <n v="100"/>
    <n v="122.54"/>
    <x v="6"/>
    <s v="plays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1173"/>
    <n v="1404749446"/>
    <b v="0"/>
    <n v="63"/>
    <b v="1"/>
    <s v="theater/plays"/>
    <n v="100"/>
    <n v="79.62"/>
    <x v="6"/>
    <s v="plays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1174"/>
    <n v="1401254055"/>
    <b v="0"/>
    <n v="25"/>
    <b v="1"/>
    <s v="theater/plays"/>
    <n v="100"/>
    <n v="200.49"/>
    <x v="6"/>
    <s v="plays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1175"/>
    <n v="1474275463"/>
    <b v="0"/>
    <n v="28"/>
    <b v="0"/>
    <s v="technology/wearables"/>
    <n v="10"/>
    <n v="178.93"/>
    <x v="0"/>
    <s v="wearables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1176"/>
    <n v="1411200034"/>
    <b v="0"/>
    <n v="73"/>
    <b v="1"/>
    <s v="theater/plays"/>
    <n v="100"/>
    <n v="68.53"/>
    <x v="6"/>
    <s v="plays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1177"/>
    <n v="1332950446"/>
    <b v="0"/>
    <n v="28"/>
    <b v="1"/>
    <s v="music/rock"/>
    <n v="100"/>
    <n v="178.61"/>
    <x v="7"/>
    <s v="rock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1178"/>
    <n v="1282868176"/>
    <b v="0"/>
    <n v="38"/>
    <b v="1"/>
    <s v="music/indie rock"/>
    <n v="100"/>
    <n v="131.58000000000001"/>
    <x v="7"/>
    <s v="indie rock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179"/>
    <n v="1350324286"/>
    <b v="0"/>
    <n v="26"/>
    <b v="1"/>
    <s v="film &amp; video/shorts"/>
    <n v="100"/>
    <n v="192.31"/>
    <x v="5"/>
    <s v="shorts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1180"/>
    <n v="1276480894"/>
    <b v="1"/>
    <n v="50"/>
    <b v="1"/>
    <s v="film &amp; video/documentary"/>
    <n v="100"/>
    <n v="100"/>
    <x v="5"/>
    <s v="documentary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1181"/>
    <n v="1459431960"/>
    <b v="0"/>
    <n v="27"/>
    <b v="1"/>
    <s v="music/classical music"/>
    <n v="100"/>
    <n v="185.19"/>
    <x v="7"/>
    <s v="classical music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1182"/>
    <n v="1425319226"/>
    <b v="0"/>
    <n v="77"/>
    <b v="1"/>
    <s v="theater/musical"/>
    <n v="100"/>
    <n v="64.94"/>
    <x v="6"/>
    <s v="musical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1183"/>
    <n v="1414845587"/>
    <b v="0"/>
    <n v="28"/>
    <b v="1"/>
    <s v="theater/plays"/>
    <n v="100"/>
    <n v="178.57"/>
    <x v="6"/>
    <s v="plays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184"/>
    <n v="1421076220"/>
    <b v="0"/>
    <n v="76"/>
    <b v="1"/>
    <s v="music/electronic music"/>
    <n v="108"/>
    <n v="65.16"/>
    <x v="7"/>
    <s v="electronic music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185"/>
    <n v="1446762502"/>
    <b v="0"/>
    <n v="16"/>
    <b v="0"/>
    <s v="technology/wearables"/>
    <n v="20"/>
    <n v="308.75"/>
    <x v="0"/>
    <s v="wearables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186"/>
    <n v="1411467479"/>
    <b v="0"/>
    <n v="38"/>
    <b v="0"/>
    <s v="technology/gadgets"/>
    <n v="14"/>
    <n v="129.97"/>
    <x v="0"/>
    <s v="gadgets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1187"/>
    <n v="1408050685"/>
    <b v="0"/>
    <n v="52"/>
    <b v="1"/>
    <s v="theater/musical"/>
    <n v="110"/>
    <n v="94.9"/>
    <x v="6"/>
    <s v="musical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188"/>
    <n v="1473779552"/>
    <b v="0"/>
    <n v="90"/>
    <b v="0"/>
    <s v="technology/wearables"/>
    <n v="10"/>
    <n v="54.67"/>
    <x v="0"/>
    <s v="wearables"/>
    <x v="1190"/>
    <x v="1188"/>
  </r>
  <r>
    <n v="476"/>
    <s v="Sight Word Music Videos"/>
    <s v="Animated Music Videos that teach kids how to read."/>
    <n v="220000"/>
    <n v="4906.59"/>
    <x v="2"/>
    <s v="US"/>
    <s v="USD"/>
    <x v="1189"/>
    <n v="1398727441"/>
    <b v="0"/>
    <n v="124"/>
    <b v="0"/>
    <s v="film &amp; video/animation"/>
    <n v="2"/>
    <n v="39.57"/>
    <x v="5"/>
    <s v="animation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1190"/>
    <n v="1425067296"/>
    <b v="0"/>
    <n v="33"/>
    <b v="1"/>
    <s v="theater/plays"/>
    <n v="100"/>
    <n v="148.47999999999999"/>
    <x v="6"/>
    <s v="plays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1191"/>
    <n v="1395168625"/>
    <b v="0"/>
    <n v="120"/>
    <b v="1"/>
    <s v="music/electronic music"/>
    <n v="196"/>
    <n v="40.75"/>
    <x v="7"/>
    <s v="electronic music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1192"/>
    <n v="1411379235"/>
    <b v="0"/>
    <n v="55"/>
    <b v="0"/>
    <s v="film &amp; video/animation"/>
    <n v="33"/>
    <n v="88.8"/>
    <x v="5"/>
    <s v="animation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1193"/>
    <n v="1386344289"/>
    <b v="0"/>
    <n v="75"/>
    <b v="1"/>
    <s v="games/tabletop games"/>
    <n v="106"/>
    <n v="64.75"/>
    <x v="3"/>
    <s v="tabletop games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194"/>
    <n v="1410750855"/>
    <b v="1"/>
    <n v="108"/>
    <b v="0"/>
    <s v="photography/photobooks"/>
    <n v="20"/>
    <n v="44.94"/>
    <x v="2"/>
    <s v="photobooks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195"/>
    <n v="1465160334"/>
    <b v="0"/>
    <n v="65"/>
    <b v="1"/>
    <s v="music/rock"/>
    <n v="110"/>
    <n v="74.25"/>
    <x v="7"/>
    <s v="rock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196"/>
    <n v="1380238969"/>
    <b v="1"/>
    <n v="141"/>
    <b v="1"/>
    <s v="music/rock"/>
    <n v="138"/>
    <n v="34.17"/>
    <x v="7"/>
    <s v="rock"/>
    <x v="1198"/>
    <x v="1196"/>
  </r>
  <r>
    <n v="2266"/>
    <s v="GOAT LORDS."/>
    <s v="Want to be LORD OF THE GOATS? Start building your herd using thievery, magic, bombs and mostly goats."/>
    <n v="1500"/>
    <n v="4804"/>
    <x v="0"/>
    <s v="US"/>
    <s v="USD"/>
    <x v="1197"/>
    <n v="1460235592"/>
    <b v="0"/>
    <n v="194"/>
    <b v="1"/>
    <s v="games/tabletop games"/>
    <n v="320"/>
    <n v="24.76"/>
    <x v="3"/>
    <s v="tabletop games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1198"/>
    <n v="1292316697"/>
    <b v="1"/>
    <n v="168"/>
    <b v="1"/>
    <s v="film &amp; video/documentary"/>
    <n v="107"/>
    <n v="28.58"/>
    <x v="5"/>
    <s v="documentary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1199"/>
    <n v="1424057664"/>
    <b v="0"/>
    <n v="115"/>
    <b v="1"/>
    <s v="music/metal"/>
    <n v="120"/>
    <n v="41.7"/>
    <x v="7"/>
    <s v="metal"/>
    <x v="1201"/>
    <x v="1199"/>
  </r>
  <r>
    <n v="3179"/>
    <s v="I Do Wonder"/>
    <s v="A Sci-fi play in several vignettes that will narrate an alternate history in the mid-20th century."/>
    <n v="4200"/>
    <n v="4794.82"/>
    <x v="0"/>
    <s v="US"/>
    <s v="USD"/>
    <x v="1200"/>
    <n v="1365699071"/>
    <b v="1"/>
    <n v="62"/>
    <b v="1"/>
    <s v="theater/plays"/>
    <n v="114"/>
    <n v="77.34"/>
    <x v="6"/>
    <s v="plays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1201"/>
    <n v="1427363645"/>
    <b v="0"/>
    <n v="30"/>
    <b v="1"/>
    <s v="theater/plays"/>
    <n v="120"/>
    <n v="159.47"/>
    <x v="6"/>
    <s v="plays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202"/>
    <n v="1432245861"/>
    <b v="0"/>
    <n v="131"/>
    <b v="1"/>
    <s v="music/electronic music"/>
    <n v="237"/>
    <n v="36.21"/>
    <x v="7"/>
    <s v="electronic music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203"/>
    <n v="1435731041"/>
    <b v="0"/>
    <n v="58"/>
    <b v="0"/>
    <s v="film &amp; video/science fiction"/>
    <n v="3"/>
    <n v="81.239999999999995"/>
    <x v="5"/>
    <s v="science fiction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1204"/>
    <n v="1421772730"/>
    <b v="0"/>
    <n v="55"/>
    <b v="1"/>
    <s v="theater/spaces"/>
    <n v="117"/>
    <n v="85.18"/>
    <x v="6"/>
    <s v="spaces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1205"/>
    <n v="1365525239"/>
    <b v="0"/>
    <n v="75"/>
    <b v="1"/>
    <s v="music/indie rock"/>
    <n v="134"/>
    <n v="62.38"/>
    <x v="7"/>
    <s v="indie rock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206"/>
    <n v="1480729678"/>
    <b v="0"/>
    <n v="93"/>
    <b v="1"/>
    <s v="music/rock"/>
    <n v="212"/>
    <n v="50.25"/>
    <x v="7"/>
    <s v="rock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1207"/>
    <n v="1412835530"/>
    <b v="0"/>
    <n v="11"/>
    <b v="0"/>
    <s v="technology/wearables"/>
    <n v="2"/>
    <n v="424.45"/>
    <x v="0"/>
    <s v="wearables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208"/>
    <n v="1413053301"/>
    <b v="0"/>
    <n v="95"/>
    <b v="0"/>
    <s v="games/mobile games"/>
    <n v="72"/>
    <n v="49.12"/>
    <x v="3"/>
    <s v="mobile games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209"/>
    <n v="1304129088"/>
    <b v="0"/>
    <n v="87"/>
    <b v="1"/>
    <s v="music/rock"/>
    <n v="104"/>
    <n v="53.56"/>
    <x v="7"/>
    <s v="rock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1210"/>
    <n v="1430600401"/>
    <b v="0"/>
    <n v="56"/>
    <b v="1"/>
    <s v="theater/plays"/>
    <n v="155"/>
    <n v="83.14"/>
    <x v="6"/>
    <s v="plays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1211"/>
    <n v="1393882717"/>
    <b v="0"/>
    <n v="108"/>
    <b v="1"/>
    <s v="film &amp; video/shorts"/>
    <n v="103"/>
    <n v="43.04"/>
    <x v="5"/>
    <s v="shorts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1212"/>
    <n v="1360177878"/>
    <b v="0"/>
    <n v="48"/>
    <b v="1"/>
    <s v="film &amp; video/shorts"/>
    <n v="155"/>
    <n v="96.71"/>
    <x v="5"/>
    <s v="shorts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1213"/>
    <n v="1483461409"/>
    <b v="0"/>
    <n v="67"/>
    <b v="1"/>
    <s v="food/small batch"/>
    <n v="155"/>
    <n v="69.27"/>
    <x v="4"/>
    <s v="small batch"/>
    <x v="1215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1214"/>
    <n v="1320033976"/>
    <b v="0"/>
    <n v="20"/>
    <b v="0"/>
    <s v="music/jazz"/>
    <n v="31"/>
    <n v="231.75"/>
    <x v="7"/>
    <s v="jazz"/>
    <x v="1216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1215"/>
    <n v="1426699982"/>
    <b v="0"/>
    <n v="37"/>
    <b v="0"/>
    <s v="theater/spaces"/>
    <n v="4"/>
    <n v="125.27"/>
    <x v="6"/>
    <s v="spaces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1216"/>
    <n v="1477416387"/>
    <b v="0"/>
    <n v="37"/>
    <b v="0"/>
    <s v="technology/wearables"/>
    <n v="31"/>
    <n v="124.92"/>
    <x v="0"/>
    <s v="wearables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1217"/>
    <n v="1401666631"/>
    <b v="1"/>
    <n v="46"/>
    <b v="1"/>
    <s v="theater/plays"/>
    <n v="107"/>
    <n v="100.22"/>
    <x v="6"/>
    <s v="plays"/>
    <x v="1219"/>
    <x v="1217"/>
  </r>
  <r>
    <n v="3723"/>
    <s v="Beauty and the Beast"/>
    <s v="Saltmine Theatre Company present Beauty and the Beast:"/>
    <n v="4500"/>
    <n v="4592"/>
    <x v="0"/>
    <s v="GB"/>
    <s v="GBP"/>
    <x v="1218"/>
    <n v="1414778662"/>
    <b v="0"/>
    <n v="63"/>
    <b v="1"/>
    <s v="theater/plays"/>
    <n v="102"/>
    <n v="72.89"/>
    <x v="6"/>
    <s v="plays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1219"/>
    <n v="1422656201"/>
    <b v="0"/>
    <n v="65"/>
    <b v="1"/>
    <s v="theater/plays"/>
    <n v="153"/>
    <n v="70.459999999999994"/>
    <x v="6"/>
    <s v="plays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1220"/>
    <n v="1405923687"/>
    <b v="1"/>
    <n v="57"/>
    <b v="1"/>
    <s v="theater/plays"/>
    <n v="102"/>
    <n v="80.16"/>
    <x v="6"/>
    <s v="plays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1221"/>
    <n v="1382938914"/>
    <b v="0"/>
    <n v="89"/>
    <b v="0"/>
    <s v="games/video games"/>
    <n v="30"/>
    <n v="51.29"/>
    <x v="3"/>
    <s v="video games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1222"/>
    <n v="1406782093"/>
    <b v="0"/>
    <n v="40"/>
    <b v="1"/>
    <s v="theater/plays"/>
    <n v="101"/>
    <n v="114.13"/>
    <x v="6"/>
    <s v="plays"/>
    <x v="1224"/>
    <x v="1222"/>
  </r>
  <r>
    <n v="1303"/>
    <s v="Forward Arena Theatre Company: Summer Season"/>
    <s v="Groundbreaking queer theatre."/>
    <n v="3500"/>
    <n v="4559.13"/>
    <x v="0"/>
    <s v="GB"/>
    <s v="GBP"/>
    <x v="1223"/>
    <n v="1468578920"/>
    <b v="0"/>
    <n v="108"/>
    <b v="1"/>
    <s v="theater/plays"/>
    <n v="130"/>
    <n v="42.21"/>
    <x v="6"/>
    <s v="plays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1224"/>
    <n v="1359147872"/>
    <b v="0"/>
    <n v="59"/>
    <b v="1"/>
    <s v="publishing/nonfiction"/>
    <n v="103"/>
    <n v="77.27"/>
    <x v="1"/>
    <s v="nonfiction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1225"/>
    <n v="1399923198"/>
    <b v="0"/>
    <n v="17"/>
    <b v="1"/>
    <s v="theater/musical"/>
    <n v="101"/>
    <n v="267.64999999999998"/>
    <x v="6"/>
    <s v="musical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1226"/>
    <n v="1469871148"/>
    <b v="0"/>
    <n v="80"/>
    <b v="1"/>
    <s v="theater/plays"/>
    <n v="114"/>
    <n v="56.83"/>
    <x v="6"/>
    <s v="plays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1227"/>
    <n v="1412233497"/>
    <b v="0"/>
    <n v="114"/>
    <b v="1"/>
    <s v="theater/plays"/>
    <n v="114"/>
    <n v="39.869999999999997"/>
    <x v="6"/>
    <s v="plays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228"/>
    <n v="1382701793"/>
    <b v="0"/>
    <n v="70"/>
    <b v="1"/>
    <s v="music/pop"/>
    <n v="101"/>
    <n v="64.709999999999994"/>
    <x v="7"/>
    <s v="pop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229"/>
    <n v="1468947138"/>
    <b v="1"/>
    <n v="140"/>
    <b v="1"/>
    <s v="photography/photobooks"/>
    <n v="174"/>
    <n v="32.32"/>
    <x v="2"/>
    <s v="photobooks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230"/>
    <n v="1268337744"/>
    <b v="0"/>
    <n v="27"/>
    <b v="1"/>
    <s v="film &amp; video/shorts"/>
    <n v="100"/>
    <n v="167.49"/>
    <x v="5"/>
    <s v="shorts"/>
    <x v="1232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1231"/>
    <n v="1415585474"/>
    <b v="0"/>
    <n v="33"/>
    <b v="1"/>
    <s v="music/classical music"/>
    <n v="113"/>
    <n v="136.91"/>
    <x v="7"/>
    <s v="classical music"/>
    <x v="1233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1232"/>
    <n v="1437668354"/>
    <b v="0"/>
    <n v="61"/>
    <b v="1"/>
    <s v="music/classical music"/>
    <n v="100"/>
    <n v="74.069999999999993"/>
    <x v="7"/>
    <s v="classical music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1233"/>
    <n v="1333207808"/>
    <b v="0"/>
    <n v="95"/>
    <b v="1"/>
    <s v="music/indie rock"/>
    <n v="113"/>
    <n v="47.54"/>
    <x v="7"/>
    <s v="indie rock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1234"/>
    <n v="1437682735"/>
    <b v="0"/>
    <n v="69"/>
    <b v="1"/>
    <s v="theater/plays"/>
    <n v="100"/>
    <n v="65.38"/>
    <x v="6"/>
    <s v="plays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1235"/>
    <n v="1309986338"/>
    <b v="0"/>
    <n v="56"/>
    <b v="1"/>
    <s v="music/indie rock"/>
    <n v="113"/>
    <n v="80.55"/>
    <x v="7"/>
    <s v="indie rock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1236"/>
    <n v="1416363886"/>
    <b v="0"/>
    <n v="43"/>
    <b v="1"/>
    <s v="music/rock"/>
    <n v="100"/>
    <n v="104.65"/>
    <x v="7"/>
    <s v="rock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1237"/>
    <n v="1467752229"/>
    <b v="0"/>
    <n v="31"/>
    <b v="1"/>
    <s v="theater/plays"/>
    <n v="100"/>
    <n v="145.16"/>
    <x v="6"/>
    <s v="plays"/>
    <x v="1239"/>
    <x v="1237"/>
  </r>
  <r>
    <n v="183"/>
    <s v="Three Little Words"/>
    <s v="Don't kill me until I meet my Dad"/>
    <n v="12500"/>
    <n v="4482"/>
    <x v="2"/>
    <s v="GB"/>
    <s v="GBP"/>
    <x v="1238"/>
    <n v="1414438010"/>
    <b v="0"/>
    <n v="12"/>
    <b v="0"/>
    <s v="film &amp; video/drama"/>
    <n v="36"/>
    <n v="373.5"/>
    <x v="5"/>
    <s v="drama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1239"/>
    <n v="1329442510"/>
    <b v="0"/>
    <n v="72"/>
    <b v="1"/>
    <s v="music/electronic music"/>
    <n v="111"/>
    <n v="61.9"/>
    <x v="7"/>
    <s v="electronic music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1240"/>
    <n v="1455928050"/>
    <b v="0"/>
    <n v="61"/>
    <b v="1"/>
    <s v="theater/plays"/>
    <n v="127"/>
    <n v="72.95"/>
    <x v="6"/>
    <s v="plays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1241"/>
    <n v="1414605776"/>
    <b v="0"/>
    <n v="65"/>
    <b v="1"/>
    <s v="theater/plays"/>
    <n v="111"/>
    <n v="68.349999999999994"/>
    <x v="6"/>
    <s v="plays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1242"/>
    <n v="1446570315"/>
    <b v="1"/>
    <n v="63"/>
    <b v="1"/>
    <s v="theater/plays"/>
    <n v="164"/>
    <n v="70.290000000000006"/>
    <x v="6"/>
    <s v="plays"/>
    <x v="1244"/>
    <x v="1242"/>
  </r>
  <r>
    <n v="3759"/>
    <s v="Pared Down Productions"/>
    <s v="A production company specializing in small-scale musicals"/>
    <n v="4000"/>
    <n v="4409.7700000000004"/>
    <x v="0"/>
    <s v="US"/>
    <s v="USD"/>
    <x v="1243"/>
    <n v="1435372553"/>
    <b v="0"/>
    <n v="88"/>
    <b v="1"/>
    <s v="theater/musical"/>
    <n v="110"/>
    <n v="50.11"/>
    <x v="6"/>
    <s v="musical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1244"/>
    <n v="1459856860"/>
    <b v="0"/>
    <n v="89"/>
    <b v="1"/>
    <s v="theater/plays"/>
    <n v="103"/>
    <n v="49.55"/>
    <x v="6"/>
    <s v="plays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1245"/>
    <n v="1459927041"/>
    <b v="0"/>
    <n v="89"/>
    <b v="1"/>
    <s v="theater/plays"/>
    <n v="110"/>
    <n v="49.44"/>
    <x v="6"/>
    <s v="plays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1246"/>
    <n v="1468895925"/>
    <b v="0"/>
    <n v="23"/>
    <b v="1"/>
    <s v="theater/spaces"/>
    <n v="147"/>
    <n v="191.13"/>
    <x v="6"/>
    <s v="spaces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1247"/>
    <n v="1334429646"/>
    <b v="1"/>
    <n v="77"/>
    <b v="1"/>
    <s v="film &amp; video/documentary"/>
    <n v="126"/>
    <n v="57.08"/>
    <x v="5"/>
    <s v="documentary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1248"/>
    <n v="1468362207"/>
    <b v="0"/>
    <n v="47"/>
    <b v="1"/>
    <s v="film &amp; video/television"/>
    <n v="110"/>
    <n v="93.4"/>
    <x v="5"/>
    <s v="television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1249"/>
    <n v="1411246751"/>
    <b v="1"/>
    <n v="159"/>
    <b v="1"/>
    <s v="technology/space exploration"/>
    <n v="878"/>
    <n v="27.6"/>
    <x v="0"/>
    <s v="space exploration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1250"/>
    <n v="1406226683"/>
    <b v="0"/>
    <n v="65"/>
    <b v="1"/>
    <s v="technology/hardware"/>
    <n v="219"/>
    <n v="67.260000000000005"/>
    <x v="0"/>
    <s v="hardware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51"/>
    <n v="1425224391"/>
    <b v="0"/>
    <n v="42"/>
    <b v="1"/>
    <s v="theater/plays"/>
    <n v="146"/>
    <n v="104.07"/>
    <x v="6"/>
    <s v="plays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1252"/>
    <n v="1436793939"/>
    <b v="0"/>
    <n v="39"/>
    <b v="0"/>
    <s v="technology/web"/>
    <n v="17"/>
    <n v="111.41"/>
    <x v="0"/>
    <s v="web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253"/>
    <n v="1433525922"/>
    <b v="0"/>
    <n v="63"/>
    <b v="1"/>
    <s v="music/rock"/>
    <n v="124"/>
    <n v="68.94"/>
    <x v="7"/>
    <s v="rock"/>
    <x v="1255"/>
    <x v="1253"/>
  </r>
  <r>
    <n v="1462"/>
    <s v="Unbound: Fiction on the Radio"/>
    <s v="A new radio show focused on short fiction produced by Louisville Public Media"/>
    <n v="4000"/>
    <n v="4340.7"/>
    <x v="0"/>
    <s v="US"/>
    <s v="USD"/>
    <x v="1254"/>
    <n v="1363017271"/>
    <b v="1"/>
    <n v="150"/>
    <b v="1"/>
    <s v="publishing/radio &amp; podcasts"/>
    <n v="109"/>
    <n v="28.94"/>
    <x v="1"/>
    <s v="radio &amp; podcasts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55"/>
    <n v="1434310359"/>
    <b v="0"/>
    <n v="32"/>
    <b v="1"/>
    <s v="theater/plays"/>
    <n v="124"/>
    <n v="135.63"/>
    <x v="6"/>
    <s v="plays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1256"/>
    <n v="1332199618"/>
    <b v="0"/>
    <n v="43"/>
    <b v="1"/>
    <s v="music/rock"/>
    <n v="173"/>
    <n v="100.47"/>
    <x v="7"/>
    <s v="rock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1257"/>
    <n v="1344961134"/>
    <b v="0"/>
    <n v="39"/>
    <b v="0"/>
    <s v="film &amp; video/animation"/>
    <n v="22"/>
    <n v="110.64"/>
    <x v="5"/>
    <s v="animation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258"/>
    <n v="1392169298"/>
    <b v="0"/>
    <n v="82"/>
    <b v="1"/>
    <s v="music/pop"/>
    <n v="127"/>
    <n v="52.6"/>
    <x v="7"/>
    <s v="pop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1259"/>
    <n v="1426886974"/>
    <b v="0"/>
    <n v="46"/>
    <b v="1"/>
    <s v="technology/makerspaces"/>
    <n v="123"/>
    <n v="93.7"/>
    <x v="0"/>
    <s v="makerspaces"/>
    <x v="1261"/>
    <x v="1259"/>
  </r>
  <r>
    <n v="2058"/>
    <s v="Raspberry Pi Debug Clip"/>
    <s v="Making using the serial terminal on the Raspberry Pi as easy as Pi!"/>
    <n v="2560"/>
    <n v="4308"/>
    <x v="0"/>
    <s v="GB"/>
    <s v="GBP"/>
    <x v="1260"/>
    <n v="1421916830"/>
    <b v="0"/>
    <n v="410"/>
    <b v="1"/>
    <s v="technology/hardware"/>
    <n v="168"/>
    <n v="10.51"/>
    <x v="0"/>
    <s v="hardware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1261"/>
    <n v="1400002090"/>
    <b v="0"/>
    <n v="58"/>
    <b v="1"/>
    <s v="theater/musical"/>
    <n v="108"/>
    <n v="74.239999999999995"/>
    <x v="6"/>
    <s v="musical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262"/>
    <n v="1443042061"/>
    <b v="0"/>
    <n v="105"/>
    <b v="0"/>
    <s v="technology/gadgets"/>
    <n v="43"/>
    <n v="40.98"/>
    <x v="0"/>
    <s v="gadgets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1263"/>
    <n v="1472498042"/>
    <b v="1"/>
    <n v="21"/>
    <b v="1"/>
    <s v="theater/plays"/>
    <n v="107"/>
    <n v="204.57"/>
    <x v="6"/>
    <s v="plays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1264"/>
    <n v="1438459303"/>
    <b v="0"/>
    <n v="81"/>
    <b v="1"/>
    <s v="music/classical music"/>
    <n v="107"/>
    <n v="52.96"/>
    <x v="7"/>
    <s v="classical music"/>
    <x v="1266"/>
    <x v="1264"/>
  </r>
  <r>
    <n v="815"/>
    <s v="Some Late Help for The Early Reset"/>
    <s v="Be a part of helping The Early Reset finish their new 7 song EP."/>
    <n v="4000"/>
    <n v="4280"/>
    <x v="0"/>
    <s v="US"/>
    <s v="USD"/>
    <x v="1265"/>
    <n v="1412287303"/>
    <b v="0"/>
    <n v="43"/>
    <b v="1"/>
    <s v="music/rock"/>
    <n v="107"/>
    <n v="99.53"/>
    <x v="7"/>
    <s v="rock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1266"/>
    <n v="1458766965"/>
    <b v="0"/>
    <n v="57"/>
    <b v="1"/>
    <s v="theater/plays"/>
    <n v="122"/>
    <n v="75.09"/>
    <x v="6"/>
    <s v="plays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67"/>
    <n v="1365231655"/>
    <b v="1"/>
    <n v="50"/>
    <b v="1"/>
    <s v="music/rock"/>
    <n v="122"/>
    <n v="85.5"/>
    <x v="7"/>
    <s v="rock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1268"/>
    <n v="1433523617"/>
    <b v="0"/>
    <n v="40"/>
    <b v="1"/>
    <s v="music/indie rock"/>
    <n v="107"/>
    <n v="106.53"/>
    <x v="7"/>
    <s v="indie rock"/>
    <x v="1270"/>
    <x v="1268"/>
  </r>
  <r>
    <n v="3359"/>
    <s v="BEIRUT, LADY OF LEBANON"/>
    <s v="A Theatrical Production Celebrating the Lebanese Culture and the Human Spirit in Time of War."/>
    <n v="4000"/>
    <n v="4250"/>
    <x v="0"/>
    <s v="US"/>
    <s v="USD"/>
    <x v="1269"/>
    <n v="1484097734"/>
    <b v="0"/>
    <n v="23"/>
    <b v="1"/>
    <s v="theater/plays"/>
    <n v="106"/>
    <n v="184.78"/>
    <x v="6"/>
    <s v="plays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1270"/>
    <n v="1435921992"/>
    <b v="0"/>
    <n v="169"/>
    <b v="1"/>
    <s v="theater/plays"/>
    <n v="142"/>
    <n v="25.13"/>
    <x v="6"/>
    <s v="plays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1271"/>
    <n v="1431903495"/>
    <b v="0"/>
    <n v="47"/>
    <b v="1"/>
    <s v="music/rock"/>
    <n v="106"/>
    <n v="90.28"/>
    <x v="7"/>
    <s v="rock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1272"/>
    <n v="1433747376"/>
    <b v="0"/>
    <n v="41"/>
    <b v="1"/>
    <s v="theater/spaces"/>
    <n v="101"/>
    <n v="103.17"/>
    <x v="6"/>
    <s v="spaces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1273"/>
    <n v="1395436717"/>
    <b v="0"/>
    <n v="191"/>
    <b v="1"/>
    <s v="technology/hardware"/>
    <n v="384"/>
    <n v="22.12"/>
    <x v="0"/>
    <s v="hardware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1274"/>
    <n v="1327969730"/>
    <b v="0"/>
    <n v="72"/>
    <b v="1"/>
    <s v="music/indie rock"/>
    <n v="121"/>
    <n v="58.6"/>
    <x v="7"/>
    <s v="indie rock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1275"/>
    <n v="1456862924"/>
    <b v="0"/>
    <n v="31"/>
    <b v="1"/>
    <s v="theater/plays"/>
    <n v="105"/>
    <n v="136"/>
    <x v="6"/>
    <s v="plays"/>
    <x v="1277"/>
    <x v="1275"/>
  </r>
  <r>
    <n v="807"/>
    <s v="Sic Vita - New EP Release - 2017"/>
    <s v="Join the Sic Vita family and lend a hand as we create a new album!"/>
    <n v="4000"/>
    <n v="4205"/>
    <x v="0"/>
    <s v="US"/>
    <s v="USD"/>
    <x v="1276"/>
    <n v="1485270311"/>
    <b v="0"/>
    <n v="57"/>
    <b v="1"/>
    <s v="music/rock"/>
    <n v="105"/>
    <n v="73.77"/>
    <x v="7"/>
    <s v="rock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277"/>
    <n v="1464172366"/>
    <b v="1"/>
    <n v="86"/>
    <b v="0"/>
    <s v="photography/photobooks"/>
    <n v="22"/>
    <n v="48.72"/>
    <x v="2"/>
    <s v="photobooks"/>
    <x v="1279"/>
    <x v="1277"/>
  </r>
  <r>
    <n v="859"/>
    <s v="Rise With Us Campaign"/>
    <s v="We are heading to the studio to create our second album and we want you to be right there with us!"/>
    <n v="4000"/>
    <n v="4187"/>
    <x v="0"/>
    <s v="US"/>
    <s v="USD"/>
    <x v="1278"/>
    <n v="1430768468"/>
    <b v="0"/>
    <n v="98"/>
    <b v="1"/>
    <s v="music/metal"/>
    <n v="105"/>
    <n v="42.72"/>
    <x v="7"/>
    <s v="metal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279"/>
    <n v="1295624113"/>
    <b v="0"/>
    <n v="93"/>
    <b v="1"/>
    <s v="music/pop"/>
    <n v="119"/>
    <n v="44.96"/>
    <x v="7"/>
    <s v="pop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1280"/>
    <n v="1313532003"/>
    <b v="0"/>
    <n v="90"/>
    <b v="1"/>
    <s v="music/indie rock"/>
    <n v="119"/>
    <n v="46.4"/>
    <x v="7"/>
    <s v="indie rock"/>
    <x v="1282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1281"/>
    <n v="1399998418"/>
    <b v="0"/>
    <n v="67"/>
    <b v="1"/>
    <s v="theater/plays"/>
    <n v="139"/>
    <n v="62.33"/>
    <x v="6"/>
    <s v="plays"/>
    <x v="1283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1282"/>
    <n v="1416954729"/>
    <b v="0"/>
    <n v="24"/>
    <b v="0"/>
    <s v="theater/musical"/>
    <n v="60"/>
    <n v="174"/>
    <x v="6"/>
    <s v="musical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83"/>
    <n v="1287071015"/>
    <b v="1"/>
    <n v="66"/>
    <b v="1"/>
    <s v="music/rock"/>
    <n v="119"/>
    <n v="63.18"/>
    <x v="7"/>
    <s v="rock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284"/>
    <n v="1272692732"/>
    <b v="0"/>
    <n v="89"/>
    <b v="1"/>
    <s v="music/indie rock"/>
    <n v="166"/>
    <n v="46.65"/>
    <x v="7"/>
    <s v="indie rock"/>
    <x v="1286"/>
    <x v="1284"/>
  </r>
  <r>
    <n v="809"/>
    <s v="Peter's New Album!!"/>
    <s v="Acknowledged songwriter looking to record album of new songs to secure a Publishing Contract"/>
    <n v="4000"/>
    <n v="4151"/>
    <x v="0"/>
    <s v="US"/>
    <s v="USD"/>
    <x v="1285"/>
    <n v="1387569630"/>
    <b v="0"/>
    <n v="52"/>
    <b v="1"/>
    <s v="music/rock"/>
    <n v="104"/>
    <n v="79.83"/>
    <x v="7"/>
    <s v="rock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1286"/>
    <n v="1402079466"/>
    <b v="0"/>
    <n v="80"/>
    <b v="1"/>
    <s v="theater/plays"/>
    <n v="138"/>
    <n v="51.88"/>
    <x v="6"/>
    <s v="plays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1287"/>
    <n v="1478906554"/>
    <b v="0"/>
    <n v="38"/>
    <b v="1"/>
    <s v="theater/plays"/>
    <n v="138"/>
    <n v="109.08"/>
    <x v="6"/>
    <s v="plays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88"/>
    <n v="1406914291"/>
    <b v="1"/>
    <n v="54"/>
    <b v="1"/>
    <s v="music/rock"/>
    <n v="104"/>
    <n v="76.67"/>
    <x v="7"/>
    <s v="rock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1289"/>
    <n v="1433090603"/>
    <b v="1"/>
    <n v="113"/>
    <b v="1"/>
    <s v="theater/plays"/>
    <n v="103"/>
    <n v="36.61"/>
    <x v="6"/>
    <s v="plays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290"/>
    <n v="1414610126"/>
    <b v="1"/>
    <n v="73"/>
    <b v="1"/>
    <s v="photography/photobooks"/>
    <n v="176"/>
    <n v="56.64"/>
    <x v="2"/>
    <s v="photobooks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1291"/>
    <n v="1488694501"/>
    <b v="0"/>
    <n v="64"/>
    <b v="0"/>
    <s v="food/small batch"/>
    <n v="39"/>
    <n v="64.53"/>
    <x v="4"/>
    <s v="small batch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1292"/>
    <n v="1336009346"/>
    <b v="1"/>
    <n v="82"/>
    <b v="1"/>
    <s v="film &amp; video/documentary"/>
    <n v="137"/>
    <n v="50.29"/>
    <x v="5"/>
    <s v="documentary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1293"/>
    <n v="1459861307"/>
    <b v="0"/>
    <n v="63"/>
    <b v="1"/>
    <s v="music/rock"/>
    <n v="103"/>
    <n v="65.38"/>
    <x v="7"/>
    <s v="rock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294"/>
    <n v="1372210235"/>
    <b v="0"/>
    <n v="66"/>
    <b v="1"/>
    <s v="music/rock"/>
    <n v="103"/>
    <n v="62.17"/>
    <x v="7"/>
    <s v="rock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295"/>
    <n v="1457112341"/>
    <b v="0"/>
    <n v="92"/>
    <b v="0"/>
    <s v="photography/places"/>
    <n v="29"/>
    <n v="44.48"/>
    <x v="2"/>
    <s v="places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1296"/>
    <n v="1423455983"/>
    <b v="0"/>
    <n v="48"/>
    <b v="1"/>
    <s v="theater/plays"/>
    <n v="102"/>
    <n v="85.21"/>
    <x v="6"/>
    <s v="plays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1297"/>
    <n v="1380477691"/>
    <b v="0"/>
    <n v="71"/>
    <b v="1"/>
    <s v="music/classical music"/>
    <n v="102"/>
    <n v="57.54"/>
    <x v="7"/>
    <s v="classical music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1298"/>
    <n v="1428515462"/>
    <b v="0"/>
    <n v="88"/>
    <b v="1"/>
    <s v="theater/plays"/>
    <n v="136"/>
    <n v="46.42"/>
    <x v="6"/>
    <s v="plays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1299"/>
    <n v="1435782748"/>
    <b v="0"/>
    <n v="20"/>
    <b v="1"/>
    <s v="theater/plays"/>
    <n v="102"/>
    <n v="204.05"/>
    <x v="6"/>
    <s v="plays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1300"/>
    <n v="1412611498"/>
    <b v="1"/>
    <n v="67"/>
    <b v="1"/>
    <s v="food/small batch"/>
    <n v="102"/>
    <n v="60.87"/>
    <x v="4"/>
    <s v="small batch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1301"/>
    <n v="1406390457"/>
    <b v="0"/>
    <n v="48"/>
    <b v="1"/>
    <s v="theater/plays"/>
    <n v="102"/>
    <n v="84.85"/>
    <x v="6"/>
    <s v="plays"/>
    <x v="1303"/>
    <x v="1301"/>
  </r>
  <r>
    <n v="1378"/>
    <s v="SIX BY SEVEN"/>
    <s v="A psychedelic post rock masterpiece!"/>
    <n v="2000"/>
    <n v="4067"/>
    <x v="0"/>
    <s v="GB"/>
    <s v="GBP"/>
    <x v="1302"/>
    <n v="1468779210"/>
    <b v="0"/>
    <n v="133"/>
    <b v="1"/>
    <s v="music/rock"/>
    <n v="203"/>
    <n v="30.58"/>
    <x v="7"/>
    <s v="rock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1303"/>
    <n v="1399474134"/>
    <b v="1"/>
    <n v="50"/>
    <b v="0"/>
    <s v="theater/plays"/>
    <n v="41"/>
    <n v="81.319999999999993"/>
    <x v="6"/>
    <s v="plays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304"/>
    <n v="1311667854"/>
    <b v="0"/>
    <n v="47"/>
    <b v="1"/>
    <s v="music/rock"/>
    <n v="102"/>
    <n v="86.49"/>
    <x v="7"/>
    <s v="rock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1305"/>
    <n v="1420044814"/>
    <b v="0"/>
    <n v="32"/>
    <b v="1"/>
    <s v="theater/musical"/>
    <n v="101"/>
    <n v="126.72"/>
    <x v="6"/>
    <s v="musical"/>
    <x v="1307"/>
    <x v="1305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1306"/>
    <n v="1409620903"/>
    <b v="0"/>
    <n v="87"/>
    <b v="1"/>
    <s v="theater/plays"/>
    <n v="108"/>
    <n v="46.61"/>
    <x v="6"/>
    <s v="plays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1307"/>
    <n v="1406012515"/>
    <b v="0"/>
    <n v="53"/>
    <b v="1"/>
    <s v="film &amp; video/television"/>
    <n v="101"/>
    <n v="76.45"/>
    <x v="5"/>
    <s v="television"/>
    <x v="1309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8"/>
    <n v="1461427938"/>
    <b v="0"/>
    <n v="24"/>
    <b v="1"/>
    <s v="theater/plays"/>
    <n v="135"/>
    <n v="168.75"/>
    <x v="6"/>
    <s v="plays"/>
    <x v="1310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1309"/>
    <n v="1416589890"/>
    <b v="0"/>
    <n v="23"/>
    <b v="1"/>
    <s v="theater/plays"/>
    <n v="119"/>
    <n v="176.09"/>
    <x v="6"/>
    <s v="plays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310"/>
    <n v="1472026801"/>
    <b v="1"/>
    <n v="71"/>
    <b v="1"/>
    <s v="photography/photobooks"/>
    <n v="108"/>
    <n v="56.98"/>
    <x v="2"/>
    <s v="photobooks"/>
    <x v="1312"/>
    <x v="13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1311"/>
    <n v="1364101272"/>
    <b v="0"/>
    <n v="47"/>
    <b v="1"/>
    <s v="film &amp; video/shorts"/>
    <n v="115"/>
    <n v="85.96"/>
    <x v="5"/>
    <s v="shorts"/>
    <x v="1313"/>
    <x v="1311"/>
  </r>
  <r>
    <n v="3157"/>
    <s v="Summer FourPlay"/>
    <s v="Four Directors.  Four One Acts.  Four Genres.  For You."/>
    <n v="4000"/>
    <n v="4040"/>
    <x v="0"/>
    <s v="US"/>
    <s v="USD"/>
    <x v="1312"/>
    <n v="1404932105"/>
    <b v="1"/>
    <n v="41"/>
    <b v="1"/>
    <s v="theater/plays"/>
    <n v="101"/>
    <n v="98.54"/>
    <x v="6"/>
    <s v="plays"/>
    <x v="1314"/>
    <x v="1312"/>
  </r>
  <r>
    <n v="1628"/>
    <s v="&quot;Songs for Tsippora&quot; Byronâ€™s DEBUT EP"/>
    <s v="Original Jewish rock music on human relationships and identity"/>
    <n v="4000"/>
    <n v="4037"/>
    <x v="0"/>
    <s v="US"/>
    <s v="USD"/>
    <x v="1313"/>
    <n v="1400175682"/>
    <b v="0"/>
    <n v="88"/>
    <b v="1"/>
    <s v="music/rock"/>
    <n v="101"/>
    <n v="45.88"/>
    <x v="7"/>
    <s v="rock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1314"/>
    <n v="1398283307"/>
    <b v="0"/>
    <n v="56"/>
    <b v="1"/>
    <s v="theater/plays"/>
    <n v="101"/>
    <n v="72.05"/>
    <x v="6"/>
    <s v="plays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1315"/>
    <n v="1428526049"/>
    <b v="0"/>
    <n v="13"/>
    <b v="1"/>
    <s v="theater/plays"/>
    <n v="101"/>
    <n v="310"/>
    <x v="6"/>
    <s v="plays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1316"/>
    <n v="1321200332"/>
    <b v="0"/>
    <n v="35"/>
    <b v="1"/>
    <s v="music/indie rock"/>
    <n v="101"/>
    <n v="115.09"/>
    <x v="7"/>
    <s v="indie rock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317"/>
    <n v="1361858673"/>
    <b v="0"/>
    <n v="98"/>
    <b v="1"/>
    <s v="music/pop"/>
    <n v="161"/>
    <n v="41.04"/>
    <x v="7"/>
    <s v="pop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1318"/>
    <n v="1409494187"/>
    <b v="0"/>
    <n v="87"/>
    <b v="1"/>
    <s v="music/rock"/>
    <n v="115"/>
    <n v="46.22"/>
    <x v="7"/>
    <s v="rock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319"/>
    <n v="1468122163"/>
    <b v="0"/>
    <n v="61"/>
    <b v="1"/>
    <s v="theater/plays"/>
    <n v="100"/>
    <n v="65.87"/>
    <x v="6"/>
    <s v="plays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1320"/>
    <n v="1483124208"/>
    <b v="0"/>
    <n v="115"/>
    <b v="1"/>
    <s v="theater/plays"/>
    <n v="100"/>
    <n v="34.92"/>
    <x v="6"/>
    <s v="plays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1321"/>
    <n v="1333597555"/>
    <b v="0"/>
    <n v="55"/>
    <b v="1"/>
    <s v="music/indie rock"/>
    <n v="115"/>
    <n v="72.91"/>
    <x v="7"/>
    <s v="indie rock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1322"/>
    <n v="1419281610"/>
    <b v="0"/>
    <n v="33"/>
    <b v="1"/>
    <s v="theater/plays"/>
    <n v="100"/>
    <n v="121.36"/>
    <x v="6"/>
    <s v="plays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1323"/>
    <n v="1466185176"/>
    <b v="0"/>
    <n v="70"/>
    <b v="1"/>
    <s v="theater/plays"/>
    <n v="133"/>
    <n v="57.2"/>
    <x v="6"/>
    <s v="plays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1324"/>
    <n v="1458336479"/>
    <b v="0"/>
    <n v="49"/>
    <b v="1"/>
    <s v="theater/plays"/>
    <n v="100"/>
    <n v="81.67"/>
    <x v="6"/>
    <s v="plays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1325"/>
    <n v="1315597261"/>
    <b v="0"/>
    <n v="100"/>
    <b v="1"/>
    <s v="film &amp; video/shorts"/>
    <n v="100"/>
    <n v="40.01"/>
    <x v="5"/>
    <s v="shorts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1326"/>
    <n v="1442794397"/>
    <b v="0"/>
    <n v="35"/>
    <b v="1"/>
    <s v="theater/plays"/>
    <n v="105"/>
    <n v="114.29"/>
    <x v="6"/>
    <s v="plays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1327"/>
    <n v="1478050429"/>
    <b v="0"/>
    <n v="31"/>
    <b v="1"/>
    <s v="theater/plays"/>
    <n v="100"/>
    <n v="129.03"/>
    <x v="6"/>
    <s v="plays"/>
    <x v="1329"/>
    <x v="13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1328"/>
    <n v="1431649255"/>
    <b v="0"/>
    <n v="54"/>
    <b v="1"/>
    <s v="theater/spaces"/>
    <n v="107"/>
    <n v="74.069999999999993"/>
    <x v="6"/>
    <s v="spaces"/>
    <x v="1330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1329"/>
    <n v="1401910634"/>
    <b v="0"/>
    <n v="13"/>
    <b v="1"/>
    <s v="theater/plays"/>
    <n v="100"/>
    <n v="307.69"/>
    <x v="6"/>
    <s v="plays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330"/>
    <n v="1470242180"/>
    <b v="1"/>
    <n v="38"/>
    <b v="0"/>
    <s v="photography/photobooks"/>
    <n v="36"/>
    <n v="104.89"/>
    <x v="2"/>
    <s v="photobooks"/>
    <x v="1332"/>
    <x v="133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x v="1331"/>
    <n v="1265269559"/>
    <b v="1"/>
    <n v="84"/>
    <b v="1"/>
    <s v="film &amp; video/documentary"/>
    <n v="114"/>
    <n v="47.4"/>
    <x v="5"/>
    <s v="documentary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332"/>
    <n v="1298289355"/>
    <b v="0"/>
    <n v="57"/>
    <b v="1"/>
    <s v="film &amp; video/shorts"/>
    <n v="114"/>
    <n v="69.790000000000006"/>
    <x v="5"/>
    <s v="shorts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1333"/>
    <n v="1364996645"/>
    <b v="0"/>
    <n v="74"/>
    <b v="1"/>
    <s v="publishing/nonfiction"/>
    <n v="179"/>
    <n v="53.73"/>
    <x v="1"/>
    <s v="nonfiction"/>
    <x v="1335"/>
    <x v="1333"/>
  </r>
  <r>
    <n v="2099"/>
    <s v="Roosevelt Died."/>
    <s v="Our tour van died, we need help!"/>
    <n v="3000"/>
    <n v="3971"/>
    <x v="0"/>
    <s v="US"/>
    <s v="USD"/>
    <x v="1334"/>
    <n v="1434650084"/>
    <b v="0"/>
    <n v="63"/>
    <b v="1"/>
    <s v="music/indie rock"/>
    <n v="132"/>
    <n v="63.03"/>
    <x v="7"/>
    <s v="indie rock"/>
    <x v="1336"/>
    <x v="1334"/>
  </r>
  <r>
    <n v="1859"/>
    <s v="Queen Kwong Tour to London and Paris"/>
    <s v="Queen Kwong is going ON TOUR to London and Paris!"/>
    <n v="3000"/>
    <n v="3955"/>
    <x v="0"/>
    <s v="US"/>
    <s v="USD"/>
    <x v="1335"/>
    <n v="1314124129"/>
    <b v="0"/>
    <n v="56"/>
    <b v="1"/>
    <s v="music/rock"/>
    <n v="132"/>
    <n v="70.63"/>
    <x v="7"/>
    <s v="rock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1336"/>
    <n v="1400694790"/>
    <b v="1"/>
    <n v="73"/>
    <b v="1"/>
    <s v="theater/spaces"/>
    <n v="101"/>
    <n v="53.95"/>
    <x v="6"/>
    <s v="spaces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1337"/>
    <n v="1385585434"/>
    <b v="1"/>
    <n v="85"/>
    <b v="1"/>
    <s v="music/indie rock"/>
    <n v="171"/>
    <n v="46.18"/>
    <x v="7"/>
    <s v="indie rock"/>
    <x v="1339"/>
    <x v="1337"/>
  </r>
  <r>
    <n v="1395"/>
    <s v="Quiet Oaks Full Length Album"/>
    <s v="Help Quiet Oaks record their debut album!!!"/>
    <n v="3500"/>
    <n v="3916"/>
    <x v="0"/>
    <s v="US"/>
    <s v="USD"/>
    <x v="1338"/>
    <n v="1481838481"/>
    <b v="0"/>
    <n v="82"/>
    <b v="1"/>
    <s v="music/rock"/>
    <n v="112"/>
    <n v="47.76"/>
    <x v="7"/>
    <s v="rock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1339"/>
    <n v="1378586179"/>
    <b v="0"/>
    <n v="65"/>
    <b v="1"/>
    <s v="music/classical music"/>
    <n v="112"/>
    <n v="60.15"/>
    <x v="7"/>
    <s v="classical music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1340"/>
    <n v="1468593057"/>
    <b v="0"/>
    <n v="64"/>
    <b v="1"/>
    <s v="theater/plays"/>
    <n v="130"/>
    <n v="61.06"/>
    <x v="6"/>
    <s v="plays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1341"/>
    <n v="1421983138"/>
    <b v="0"/>
    <n v="61"/>
    <b v="1"/>
    <s v="music/classical music"/>
    <n v="195"/>
    <n v="64.03"/>
    <x v="7"/>
    <s v="classical music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1342"/>
    <n v="1460219110"/>
    <b v="0"/>
    <n v="37"/>
    <b v="0"/>
    <s v="theater/plays"/>
    <n v="78"/>
    <n v="105.54"/>
    <x v="6"/>
    <s v="plays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1343"/>
    <n v="1435133807"/>
    <b v="0"/>
    <n v="39"/>
    <b v="1"/>
    <s v="theater/plays"/>
    <n v="118"/>
    <n v="100.06"/>
    <x v="6"/>
    <s v="plays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1344"/>
    <n v="1406958354"/>
    <b v="0"/>
    <n v="31"/>
    <b v="1"/>
    <s v="theater/plays"/>
    <n v="111"/>
    <n v="125.81"/>
    <x v="6"/>
    <s v="plays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1345"/>
    <n v="1474339696"/>
    <b v="0"/>
    <n v="66"/>
    <b v="1"/>
    <s v="theater/plays"/>
    <n v="111"/>
    <n v="58.79"/>
    <x v="6"/>
    <s v="plays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1346"/>
    <n v="1397854356"/>
    <b v="0"/>
    <n v="46"/>
    <b v="0"/>
    <s v="theater/plays"/>
    <n v="35"/>
    <n v="84.28"/>
    <x v="6"/>
    <s v="plays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347"/>
    <n v="1487082286"/>
    <b v="1"/>
    <n v="70"/>
    <b v="1"/>
    <s v="photography/photobooks"/>
    <n v="110"/>
    <n v="55.22"/>
    <x v="2"/>
    <s v="photobooks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1348"/>
    <n v="1359575988"/>
    <b v="1"/>
    <n v="120"/>
    <b v="1"/>
    <s v="film &amp; video/documentary"/>
    <n v="385"/>
    <n v="32.1"/>
    <x v="5"/>
    <s v="documentary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349"/>
    <n v="1396974355"/>
    <b v="0"/>
    <n v="81"/>
    <b v="1"/>
    <s v="music/pop"/>
    <n v="101"/>
    <n v="47.19"/>
    <x v="7"/>
    <s v="pop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1350"/>
    <n v="1462209169"/>
    <b v="0"/>
    <n v="130"/>
    <b v="1"/>
    <s v="theater/plays"/>
    <n v="109"/>
    <n v="29.26"/>
    <x v="6"/>
    <s v="plays"/>
    <x v="1352"/>
    <x v="1350"/>
  </r>
  <r>
    <n v="1290"/>
    <s v="I Died... I Came Back, ... Whatever"/>
    <s v="Sometimes your Heart has to STOP for your Life to START."/>
    <n v="3500"/>
    <n v="3800"/>
    <x v="0"/>
    <s v="US"/>
    <s v="USD"/>
    <x v="1351"/>
    <n v="1427121931"/>
    <b v="0"/>
    <n v="86"/>
    <b v="1"/>
    <s v="theater/plays"/>
    <n v="109"/>
    <n v="44.19"/>
    <x v="6"/>
    <s v="plays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1352"/>
    <n v="1415737515"/>
    <b v="0"/>
    <n v="50"/>
    <b v="1"/>
    <s v="theater/musical"/>
    <n v="109"/>
    <n v="75.959999999999994"/>
    <x v="6"/>
    <s v="musical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353"/>
    <n v="1399563953"/>
    <b v="1"/>
    <n v="59"/>
    <b v="1"/>
    <s v="music/rock"/>
    <n v="152"/>
    <n v="64.25"/>
    <x v="7"/>
    <s v="rock"/>
    <x v="1355"/>
    <x v="1353"/>
  </r>
  <r>
    <n v="2028"/>
    <s v="Building the Open Source Bussard Fusion Reactor "/>
    <s v="Building an open source Bussard fusion reactor, aka the Polywell."/>
    <n v="3000"/>
    <n v="3785"/>
    <x v="0"/>
    <s v="US"/>
    <s v="USD"/>
    <x v="1354"/>
    <n v="1265493806"/>
    <b v="1"/>
    <n v="79"/>
    <b v="1"/>
    <s v="technology/hardware"/>
    <n v="126"/>
    <n v="47.91"/>
    <x v="0"/>
    <s v="hardware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1355"/>
    <n v="1434609424"/>
    <b v="0"/>
    <n v="28"/>
    <b v="0"/>
    <s v="technology/web"/>
    <n v="5"/>
    <n v="135.04"/>
    <x v="0"/>
    <s v="web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1356"/>
    <n v="1329890585"/>
    <b v="0"/>
    <n v="56"/>
    <b v="1"/>
    <s v="music/classical music"/>
    <n v="103"/>
    <n v="67.42"/>
    <x v="7"/>
    <s v="classical music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1357"/>
    <n v="1334442519"/>
    <b v="1"/>
    <n v="60"/>
    <b v="1"/>
    <s v="theater/plays"/>
    <n v="126"/>
    <n v="62.88"/>
    <x v="6"/>
    <s v="plays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1358"/>
    <n v="1461985967"/>
    <b v="0"/>
    <n v="60"/>
    <b v="1"/>
    <s v="theater/plays"/>
    <n v="107"/>
    <n v="62.67"/>
    <x v="6"/>
    <s v="plays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359"/>
    <n v="1390853620"/>
    <b v="1"/>
    <n v="74"/>
    <b v="1"/>
    <s v="music/rock"/>
    <n v="114"/>
    <n v="50.69"/>
    <x v="7"/>
    <s v="rock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1360"/>
    <n v="1423506179"/>
    <b v="0"/>
    <n v="50"/>
    <b v="1"/>
    <s v="theater/musical"/>
    <n v="125"/>
    <n v="75"/>
    <x v="6"/>
    <s v="musical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1361"/>
    <n v="1375008418"/>
    <b v="0"/>
    <n v="63"/>
    <b v="1"/>
    <s v="music/classical music"/>
    <n v="107"/>
    <n v="59.46"/>
    <x v="7"/>
    <s v="classical music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1362"/>
    <n v="1328760129"/>
    <b v="1"/>
    <n v="73"/>
    <b v="1"/>
    <s v="music/indie rock"/>
    <n v="107"/>
    <n v="51.19"/>
    <x v="7"/>
    <s v="indie rock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1363"/>
    <n v="1410555998"/>
    <b v="1"/>
    <n v="55"/>
    <b v="1"/>
    <s v="film &amp; video/documentary"/>
    <n v="107"/>
    <n v="67.91"/>
    <x v="5"/>
    <s v="documentary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1364"/>
    <n v="1470169166"/>
    <b v="0"/>
    <n v="78"/>
    <b v="1"/>
    <s v="theater/plays"/>
    <n v="124"/>
    <n v="47.85"/>
    <x v="6"/>
    <s v="plays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1365"/>
    <n v="1443461616"/>
    <b v="0"/>
    <n v="52"/>
    <b v="1"/>
    <s v="theater/plays"/>
    <n v="107"/>
    <n v="71.73"/>
    <x v="6"/>
    <s v="plays"/>
    <x v="1367"/>
    <x v="1365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1366"/>
    <n v="1470227660"/>
    <b v="0"/>
    <n v="47"/>
    <b v="1"/>
    <s v="theater/plays"/>
    <n v="106"/>
    <n v="78.94"/>
    <x v="6"/>
    <s v="plays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1367"/>
    <n v="1403453368"/>
    <b v="0"/>
    <n v="117"/>
    <b v="1"/>
    <s v="film &amp; video/television"/>
    <n v="123"/>
    <n v="31.62"/>
    <x v="5"/>
    <s v="television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368"/>
    <n v="1364827370"/>
    <b v="0"/>
    <n v="47"/>
    <b v="1"/>
    <s v="film &amp; video/shorts"/>
    <n v="247"/>
    <n v="78.72"/>
    <x v="5"/>
    <s v="shorts"/>
    <x v="1370"/>
    <x v="1368"/>
  </r>
  <r>
    <n v="4035"/>
    <s v="The Lost Boy"/>
    <s v="&quot;Stories are where you go to look for the truth of your own life.&quot; (Frank Delaney)"/>
    <n v="10000"/>
    <n v="3685"/>
    <x v="2"/>
    <s v="US"/>
    <s v="USD"/>
    <x v="1369"/>
    <n v="1411333887"/>
    <b v="0"/>
    <n v="25"/>
    <b v="0"/>
    <s v="theater/plays"/>
    <n v="37"/>
    <n v="147.4"/>
    <x v="6"/>
    <s v="plays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1370"/>
    <n v="1430445163"/>
    <b v="0"/>
    <n v="67"/>
    <b v="1"/>
    <s v="music/classical music"/>
    <n v="123"/>
    <n v="54.99"/>
    <x v="7"/>
    <s v="classical music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1371"/>
    <n v="1476386395"/>
    <b v="0"/>
    <n v="62"/>
    <b v="1"/>
    <s v="music/metal"/>
    <n v="105"/>
    <n v="59.26"/>
    <x v="7"/>
    <s v="metal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1372"/>
    <n v="1433254268"/>
    <b v="0"/>
    <n v="29"/>
    <b v="1"/>
    <s v="theater/plays"/>
    <n v="108"/>
    <n v="126.55"/>
    <x v="6"/>
    <s v="plays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1373"/>
    <n v="1432484080"/>
    <b v="0"/>
    <n v="111"/>
    <b v="1"/>
    <s v="theater/plays"/>
    <n v="105"/>
    <n v="32.97"/>
    <x v="6"/>
    <s v="plays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1374"/>
    <n v="1449116407"/>
    <b v="0"/>
    <n v="46"/>
    <b v="1"/>
    <s v="theater/plays"/>
    <n v="105"/>
    <n v="79.540000000000006"/>
    <x v="6"/>
    <s v="plays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1375"/>
    <n v="1445791811"/>
    <b v="0"/>
    <n v="51"/>
    <b v="1"/>
    <s v="theater/plays"/>
    <n v="104"/>
    <n v="71.67"/>
    <x v="6"/>
    <s v="plays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1376"/>
    <n v="1338352043"/>
    <b v="0"/>
    <n v="79"/>
    <b v="1"/>
    <s v="music/rock"/>
    <n v="121"/>
    <n v="46.09"/>
    <x v="7"/>
    <s v="rock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1377"/>
    <n v="1457553121"/>
    <b v="1"/>
    <n v="29"/>
    <b v="1"/>
    <s v="film &amp; video/documentary"/>
    <n v="104"/>
    <n v="125.45"/>
    <x v="5"/>
    <s v="documentary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1378"/>
    <n v="1427221560"/>
    <b v="0"/>
    <n v="29"/>
    <b v="1"/>
    <s v="theater/plays"/>
    <n v="121"/>
    <n v="125.38"/>
    <x v="6"/>
    <s v="plays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1379"/>
    <n v="1401205731"/>
    <b v="0"/>
    <n v="60"/>
    <b v="1"/>
    <s v="film &amp; video/shorts"/>
    <n v="103"/>
    <n v="60"/>
    <x v="5"/>
    <s v="shorts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1380"/>
    <n v="1300354764"/>
    <b v="0"/>
    <n v="46"/>
    <b v="1"/>
    <s v="film &amp; video/shorts"/>
    <n v="120"/>
    <n v="78.260000000000005"/>
    <x v="5"/>
    <s v="shorts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1381"/>
    <n v="1441297645"/>
    <b v="0"/>
    <n v="57"/>
    <b v="0"/>
    <s v="publishing/fiction"/>
    <n v="51"/>
    <n v="63.12"/>
    <x v="1"/>
    <s v="fiction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1382"/>
    <n v="1422834819"/>
    <b v="0"/>
    <n v="27"/>
    <b v="1"/>
    <s v="theater/plays"/>
    <n v="103"/>
    <n v="132.96"/>
    <x v="6"/>
    <s v="plays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1383"/>
    <n v="1346885050"/>
    <b v="0"/>
    <n v="69"/>
    <b v="1"/>
    <s v="music/rock"/>
    <n v="119"/>
    <n v="51.81"/>
    <x v="7"/>
    <s v="rock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1384"/>
    <n v="1479577761"/>
    <b v="0"/>
    <n v="96"/>
    <b v="1"/>
    <s v="theater/plays"/>
    <n v="128"/>
    <n v="37.21"/>
    <x v="6"/>
    <s v="plays"/>
    <x v="1386"/>
    <x v="1384"/>
  </r>
  <r>
    <n v="967"/>
    <s v="Better Beanie"/>
    <s v="Better Beanie is the new therapeutic wearable designed to assist you while keeping your hands free."/>
    <n v="20000"/>
    <n v="3562"/>
    <x v="2"/>
    <s v="US"/>
    <s v="USD"/>
    <x v="1385"/>
    <n v="1456121174"/>
    <b v="0"/>
    <n v="81"/>
    <b v="0"/>
    <s v="technology/wearables"/>
    <n v="18"/>
    <n v="43.98"/>
    <x v="0"/>
    <s v="wearables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1386"/>
    <n v="1308496075"/>
    <b v="0"/>
    <n v="62"/>
    <b v="1"/>
    <s v="publishing/nonfiction"/>
    <n v="119"/>
    <n v="57.34"/>
    <x v="1"/>
    <s v="nonfiction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1387"/>
    <n v="1481133653"/>
    <b v="0"/>
    <n v="6"/>
    <b v="0"/>
    <s v="technology/wearables"/>
    <n v="4"/>
    <n v="591.66999999999996"/>
    <x v="0"/>
    <s v="wearables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1388"/>
    <n v="1432410639"/>
    <b v="0"/>
    <n v="62"/>
    <b v="1"/>
    <s v="theater/plays"/>
    <n v="118"/>
    <n v="57.26"/>
    <x v="6"/>
    <s v="plays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1389"/>
    <n v="1372296436"/>
    <b v="0"/>
    <n v="69"/>
    <b v="1"/>
    <s v="music/electronic music"/>
    <n v="101"/>
    <n v="51.3"/>
    <x v="7"/>
    <s v="electronic music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1390"/>
    <n v="1288160403"/>
    <b v="1"/>
    <n v="104"/>
    <b v="1"/>
    <s v="theater/plays"/>
    <n v="101"/>
    <n v="33.99"/>
    <x v="6"/>
    <s v="plays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1391"/>
    <n v="1467468008"/>
    <b v="0"/>
    <n v="39"/>
    <b v="1"/>
    <s v="theater/musical"/>
    <n v="101"/>
    <n v="90.54"/>
    <x v="6"/>
    <s v="musical"/>
    <x v="1393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1392"/>
    <n v="1404140667"/>
    <b v="0"/>
    <n v="40"/>
    <b v="1"/>
    <s v="theater/plays"/>
    <n v="101"/>
    <n v="88.25"/>
    <x v="6"/>
    <s v="plays"/>
    <x v="1394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1393"/>
    <n v="1424221866"/>
    <b v="0"/>
    <n v="33"/>
    <b v="0"/>
    <s v="theater/plays"/>
    <n v="71"/>
    <n v="106.97"/>
    <x v="6"/>
    <s v="plays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1394"/>
    <n v="1467973256"/>
    <b v="0"/>
    <n v="46"/>
    <b v="1"/>
    <s v="theater/plays"/>
    <n v="101"/>
    <n v="76.650000000000006"/>
    <x v="6"/>
    <s v="plays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1395"/>
    <n v="1407787774"/>
    <b v="1"/>
    <n v="34"/>
    <b v="1"/>
    <s v="theater/plays"/>
    <n v="100"/>
    <n v="103.35"/>
    <x v="6"/>
    <s v="plays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1396"/>
    <n v="1301950070"/>
    <b v="1"/>
    <n v="61"/>
    <b v="1"/>
    <s v="film &amp; video/documentary"/>
    <n v="153"/>
    <n v="57.54"/>
    <x v="5"/>
    <s v="documentary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1397"/>
    <n v="1401125238"/>
    <b v="0"/>
    <n v="40"/>
    <b v="1"/>
    <s v="theater/spaces"/>
    <n v="103"/>
    <n v="87.7"/>
    <x v="6"/>
    <s v="spaces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1398"/>
    <n v="1415125088"/>
    <b v="0"/>
    <n v="35"/>
    <b v="1"/>
    <s v="theater/plays"/>
    <n v="117"/>
    <n v="100.17"/>
    <x v="6"/>
    <s v="plays"/>
    <x v="1400"/>
    <x v="1398"/>
  </r>
  <r>
    <n v="8"/>
    <s v="Sizzling in the Kitchen Flynn Style"/>
    <s v="Help us raise the funds to film our pilot episode!"/>
    <n v="3500"/>
    <n v="3501.52"/>
    <x v="0"/>
    <s v="US"/>
    <s v="USD"/>
    <x v="1399"/>
    <n v="1460155212"/>
    <b v="0"/>
    <n v="12"/>
    <b v="1"/>
    <s v="film &amp; video/television"/>
    <n v="100"/>
    <n v="291.79000000000002"/>
    <x v="5"/>
    <s v="television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400"/>
    <n v="1356979110"/>
    <b v="0"/>
    <n v="35"/>
    <b v="1"/>
    <s v="film &amp; video/shorts"/>
    <n v="100"/>
    <n v="100"/>
    <x v="5"/>
    <s v="shorts"/>
    <x v="1402"/>
    <x v="1400"/>
  </r>
  <r>
    <n v="831"/>
    <s v="Let The 7Horse Run!"/>
    <s v="7Horse is a new band with a self-funded album and a show they want to rock in your town!"/>
    <n v="1500"/>
    <n v="3500"/>
    <x v="0"/>
    <s v="US"/>
    <s v="USD"/>
    <x v="1401"/>
    <n v="1332948694"/>
    <b v="0"/>
    <n v="20"/>
    <b v="1"/>
    <s v="music/rock"/>
    <n v="233"/>
    <n v="175"/>
    <x v="7"/>
    <s v="rock"/>
    <x v="1403"/>
    <x v="14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402"/>
    <n v="1309311545"/>
    <b v="0"/>
    <n v="56"/>
    <b v="1"/>
    <s v="music/pop"/>
    <n v="175"/>
    <n v="62.5"/>
    <x v="7"/>
    <s v="pop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1403"/>
    <n v="1409090013"/>
    <b v="0"/>
    <n v="82"/>
    <b v="1"/>
    <s v="technology/wearables"/>
    <n v="140"/>
    <n v="42.67"/>
    <x v="0"/>
    <s v="wearables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1404"/>
    <n v="1442268063"/>
    <b v="0"/>
    <n v="63"/>
    <b v="1"/>
    <s v="theater/plays"/>
    <n v="116"/>
    <n v="55.33"/>
    <x v="6"/>
    <s v="plays"/>
    <x v="1406"/>
    <x v="1404"/>
  </r>
  <r>
    <n v="3167"/>
    <s v="Destiny is Judd Nelson: a new play at FringeNYC"/>
    <s v="What is destiny? Explore it with us this August at FringeNYC."/>
    <n v="3000"/>
    <n v="3485"/>
    <x v="0"/>
    <s v="US"/>
    <s v="USD"/>
    <x v="1405"/>
    <n v="1405743181"/>
    <b v="1"/>
    <n v="55"/>
    <b v="1"/>
    <s v="theater/plays"/>
    <n v="116"/>
    <n v="63.36"/>
    <x v="6"/>
    <s v="plays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1406"/>
    <n v="1429651266"/>
    <b v="0"/>
    <n v="74"/>
    <b v="1"/>
    <s v="theater/plays"/>
    <n v="108"/>
    <n v="46.89"/>
    <x v="6"/>
    <s v="plays"/>
    <x v="1408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1407"/>
    <n v="1457539235"/>
    <b v="0"/>
    <n v="117"/>
    <b v="1"/>
    <s v="music/rock"/>
    <n v="139"/>
    <n v="29.62"/>
    <x v="7"/>
    <s v="rock"/>
    <x v="1409"/>
    <x v="1407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1408"/>
    <n v="1453757800"/>
    <b v="0"/>
    <n v="30"/>
    <b v="0"/>
    <s v="food/food trucks"/>
    <n v="7"/>
    <n v="115.53"/>
    <x v="4"/>
    <s v="food trucks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1409"/>
    <n v="1281028152"/>
    <b v="0"/>
    <n v="75"/>
    <b v="1"/>
    <s v="music/indie rock"/>
    <n v="116"/>
    <n v="46.2"/>
    <x v="7"/>
    <s v="indie rock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1410"/>
    <n v="1434180944"/>
    <b v="0"/>
    <n v="112"/>
    <b v="1"/>
    <s v="theater/plays"/>
    <n v="116"/>
    <n v="30.94"/>
    <x v="6"/>
    <s v="plays"/>
    <x v="1412"/>
    <x v="1410"/>
  </r>
  <r>
    <n v="1676"/>
    <s v="Bridge 19 CD Release Tour"/>
    <s v="Help fund Bridge 19's tour in support of their first duo record, to be released in May 2012."/>
    <n v="3000"/>
    <n v="3460"/>
    <x v="0"/>
    <s v="US"/>
    <s v="USD"/>
    <x v="1411"/>
    <n v="1330968347"/>
    <b v="0"/>
    <n v="42"/>
    <b v="1"/>
    <s v="music/pop"/>
    <n v="115"/>
    <n v="82.38"/>
    <x v="7"/>
    <s v="pop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412"/>
    <n v="1423366789"/>
    <b v="0"/>
    <n v="70"/>
    <b v="1"/>
    <s v="music/indie rock"/>
    <n v="173"/>
    <n v="49.34"/>
    <x v="7"/>
    <s v="indie rock"/>
    <x v="1414"/>
    <x v="1412"/>
  </r>
  <r>
    <n v="3720"/>
    <s v="Lakotas and the American Theatre"/>
    <s v="Breaking the American Indian stereotype in the American Theatre."/>
    <n v="3300"/>
    <n v="3449"/>
    <x v="0"/>
    <s v="US"/>
    <s v="USD"/>
    <x v="1413"/>
    <n v="1433980206"/>
    <b v="0"/>
    <n v="40"/>
    <b v="1"/>
    <s v="theater/plays"/>
    <n v="105"/>
    <n v="86.23"/>
    <x v="6"/>
    <s v="plays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1414"/>
    <n v="1488827677"/>
    <b v="1"/>
    <n v="26"/>
    <b v="0"/>
    <s v="theater/spaces"/>
    <n v="34"/>
    <n v="132.35"/>
    <x v="6"/>
    <s v="spaces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1415"/>
    <n v="1456793925"/>
    <b v="0"/>
    <n v="31"/>
    <b v="1"/>
    <s v="theater/plays"/>
    <n v="115"/>
    <n v="110.97"/>
    <x v="6"/>
    <s v="plays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416"/>
    <n v="1387390555"/>
    <b v="0"/>
    <n v="33"/>
    <b v="1"/>
    <s v="music/indie rock"/>
    <n v="114"/>
    <n v="104"/>
    <x v="7"/>
    <s v="indie rock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417"/>
    <n v="1328559435"/>
    <b v="0"/>
    <n v="70"/>
    <b v="1"/>
    <s v="music/rock"/>
    <n v="122"/>
    <n v="48.84"/>
    <x v="7"/>
    <s v="rock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418"/>
    <n v="1468843554"/>
    <b v="0"/>
    <n v="34"/>
    <b v="0"/>
    <s v="technology/wearables"/>
    <n v="1"/>
    <n v="100.5"/>
    <x v="0"/>
    <s v="wearables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1419"/>
    <n v="1401756143"/>
    <b v="0"/>
    <n v="27"/>
    <b v="0"/>
    <s v="technology/makerspaces"/>
    <n v="18"/>
    <n v="126.48"/>
    <x v="0"/>
    <s v="makerspaces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420"/>
    <n v="1416360585"/>
    <b v="0"/>
    <n v="22"/>
    <b v="0"/>
    <s v="publishing/art books"/>
    <n v="14"/>
    <n v="155"/>
    <x v="1"/>
    <s v="art books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421"/>
    <n v="1386216545"/>
    <b v="0"/>
    <n v="30"/>
    <b v="0"/>
    <s v="games/video games"/>
    <n v="6"/>
    <n v="113.57"/>
    <x v="3"/>
    <s v="video games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1422"/>
    <n v="1421960934"/>
    <b v="0"/>
    <n v="30"/>
    <b v="1"/>
    <s v="theater/plays"/>
    <n v="114"/>
    <n v="113.57"/>
    <x v="6"/>
    <s v="plays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1423"/>
    <n v="1404970632"/>
    <b v="0"/>
    <n v="7"/>
    <b v="0"/>
    <s v="theater/plays"/>
    <n v="62"/>
    <n v="486.43"/>
    <x v="6"/>
    <s v="plays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1424"/>
    <n v="1351796674"/>
    <b v="0"/>
    <n v="60"/>
    <b v="1"/>
    <s v="film &amp; video/shorts"/>
    <n v="106"/>
    <n v="56.67"/>
    <x v="5"/>
    <s v="shorts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1425"/>
    <n v="1425891201"/>
    <b v="0"/>
    <n v="51"/>
    <b v="1"/>
    <s v="theater/plays"/>
    <n v="136"/>
    <n v="66.67"/>
    <x v="6"/>
    <s v="plays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426"/>
    <n v="1310693986"/>
    <b v="0"/>
    <n v="37"/>
    <b v="1"/>
    <s v="film &amp; video/shorts"/>
    <n v="105"/>
    <n v="91.84"/>
    <x v="5"/>
    <s v="shorts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1427"/>
    <n v="1458820564"/>
    <b v="0"/>
    <n v="72"/>
    <b v="1"/>
    <s v="technology/space exploration"/>
    <n v="170"/>
    <n v="47.18"/>
    <x v="0"/>
    <s v="space exploration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1428"/>
    <n v="1437508976"/>
    <b v="1"/>
    <n v="74"/>
    <b v="1"/>
    <s v="theater/plays"/>
    <n v="110"/>
    <n v="45.88"/>
    <x v="6"/>
    <s v="plays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1429"/>
    <n v="1405928601"/>
    <b v="0"/>
    <n v="68"/>
    <b v="1"/>
    <s v="film &amp; video/television"/>
    <n v="130"/>
    <n v="49.88"/>
    <x v="5"/>
    <s v="television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1430"/>
    <n v="1416600960"/>
    <b v="0"/>
    <n v="38"/>
    <b v="0"/>
    <s v="food/food trucks"/>
    <n v="6"/>
    <n v="89.21"/>
    <x v="4"/>
    <s v="food trucks"/>
    <x v="1432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1431"/>
    <n v="1295575001"/>
    <b v="0"/>
    <n v="36"/>
    <b v="1"/>
    <s v="music/indie rock"/>
    <n v="226"/>
    <n v="94.03"/>
    <x v="7"/>
    <s v="indie rock"/>
    <x v="1433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1432"/>
    <n v="1461370956"/>
    <b v="0"/>
    <n v="69"/>
    <b v="1"/>
    <s v="theater/plays"/>
    <n v="113"/>
    <n v="49.06"/>
    <x v="6"/>
    <s v="plays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1433"/>
    <n v="1473850434"/>
    <b v="0"/>
    <n v="34"/>
    <b v="1"/>
    <s v="theater/plays"/>
    <n v="113"/>
    <n v="99.5"/>
    <x v="6"/>
    <s v="plays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434"/>
    <n v="1339109212"/>
    <b v="0"/>
    <n v="81"/>
    <b v="1"/>
    <s v="music/indie rock"/>
    <n v="101"/>
    <n v="41.73"/>
    <x v="7"/>
    <s v="indie rock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435"/>
    <n v="1326872367"/>
    <b v="0"/>
    <n v="57"/>
    <b v="1"/>
    <s v="music/rock"/>
    <n v="135"/>
    <n v="59.16"/>
    <x v="7"/>
    <s v="rock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36"/>
    <n v="1376501292"/>
    <b v="1"/>
    <n v="76"/>
    <b v="1"/>
    <s v="publishing/radio &amp; podcasts"/>
    <n v="112"/>
    <n v="44.32"/>
    <x v="1"/>
    <s v="radio &amp; podcasts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1437"/>
    <n v="1459411371"/>
    <b v="0"/>
    <n v="34"/>
    <b v="1"/>
    <s v="theater/plays"/>
    <n v="102"/>
    <n v="99"/>
    <x v="6"/>
    <s v="plays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1438"/>
    <n v="1435645490"/>
    <b v="0"/>
    <n v="76"/>
    <b v="1"/>
    <s v="theater/plays"/>
    <n v="112"/>
    <n v="44.25"/>
    <x v="6"/>
    <s v="plays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1439"/>
    <n v="1412149970"/>
    <b v="0"/>
    <n v="55"/>
    <b v="1"/>
    <s v="music/indie rock"/>
    <n v="105"/>
    <n v="61.1"/>
    <x v="7"/>
    <s v="indie rock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1440"/>
    <n v="1451655808"/>
    <b v="0"/>
    <n v="83"/>
    <b v="1"/>
    <s v="film &amp; video/documentary"/>
    <n v="112"/>
    <n v="40.4"/>
    <x v="5"/>
    <s v="documentary"/>
    <x v="1442"/>
    <x v="144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441"/>
    <n v="1306417323"/>
    <b v="0"/>
    <n v="49"/>
    <b v="1"/>
    <s v="publishing/nonfiction"/>
    <n v="112"/>
    <n v="68.37"/>
    <x v="1"/>
    <s v="nonfiction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1442"/>
    <n v="1464653696"/>
    <b v="0"/>
    <n v="23"/>
    <b v="1"/>
    <s v="theater/plays"/>
    <n v="102"/>
    <n v="145.65"/>
    <x v="6"/>
    <s v="plays"/>
    <x v="1444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1443"/>
    <n v="1463771421"/>
    <b v="0"/>
    <n v="28"/>
    <b v="1"/>
    <s v="theater/plays"/>
    <n v="100"/>
    <n v="119.64"/>
    <x v="6"/>
    <s v="plays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444"/>
    <n v="1447614732"/>
    <b v="0"/>
    <n v="8"/>
    <b v="1"/>
    <s v="music/indie rock"/>
    <n v="111"/>
    <n v="416.88"/>
    <x v="7"/>
    <s v="indie rock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1445"/>
    <n v="1458336672"/>
    <b v="0"/>
    <n v="36"/>
    <b v="1"/>
    <s v="theater/plays"/>
    <n v="111"/>
    <n v="92.5"/>
    <x v="6"/>
    <s v="plays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1446"/>
    <n v="1340944096"/>
    <b v="0"/>
    <n v="115"/>
    <b v="1"/>
    <s v="music/indie rock"/>
    <n v="111"/>
    <n v="28.88"/>
    <x v="7"/>
    <s v="indie rock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1447"/>
    <n v="1434484070"/>
    <b v="0"/>
    <n v="52"/>
    <b v="1"/>
    <s v="theater/plays"/>
    <n v="111"/>
    <n v="63.85"/>
    <x v="6"/>
    <s v="plays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1448"/>
    <n v="1449436390"/>
    <b v="1"/>
    <n v="47"/>
    <b v="0"/>
    <s v="technology/makerspaces"/>
    <n v="33"/>
    <n v="70.62"/>
    <x v="0"/>
    <s v="makerspaces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1449"/>
    <n v="1417469639"/>
    <b v="0"/>
    <n v="43"/>
    <b v="1"/>
    <s v="theater/plays"/>
    <n v="111"/>
    <n v="77.19"/>
    <x v="6"/>
    <s v="plays"/>
    <x v="1451"/>
    <x v="1449"/>
  </r>
  <r>
    <n v="746"/>
    <s v="Attention: People With Body Parts"/>
    <s v="This is a book of letters. Letters to our body parts."/>
    <n v="2987"/>
    <n v="3318"/>
    <x v="0"/>
    <s v="US"/>
    <s v="USD"/>
    <x v="1450"/>
    <n v="1346806909"/>
    <b v="0"/>
    <n v="97"/>
    <b v="1"/>
    <s v="publishing/nonfiction"/>
    <n v="111"/>
    <n v="34.21"/>
    <x v="1"/>
    <s v="nonfiction"/>
    <x v="1452"/>
    <x v="1450"/>
  </r>
  <r>
    <n v="1339"/>
    <s v="Linkoo (Canceled)"/>
    <s v="World's Smallest customizable Phone &amp; GPS Watch for kids !"/>
    <n v="50000"/>
    <n v="3317"/>
    <x v="1"/>
    <s v="US"/>
    <s v="USD"/>
    <x v="1451"/>
    <n v="1414164715"/>
    <b v="0"/>
    <n v="37"/>
    <b v="0"/>
    <s v="technology/wearables"/>
    <n v="7"/>
    <n v="89.65"/>
    <x v="0"/>
    <s v="wearables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1452"/>
    <n v="1434475476"/>
    <b v="1"/>
    <n v="49"/>
    <b v="1"/>
    <s v="theater/plays"/>
    <n v="100"/>
    <n v="67.650000000000006"/>
    <x v="6"/>
    <s v="plays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1453"/>
    <n v="1400725112"/>
    <b v="0"/>
    <n v="44"/>
    <b v="1"/>
    <s v="theater/plays"/>
    <n v="118"/>
    <n v="75.34"/>
    <x v="6"/>
    <s v="plays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1454"/>
    <n v="1346276349"/>
    <b v="1"/>
    <n v="151"/>
    <b v="1"/>
    <s v="technology/space exploration"/>
    <n v="661"/>
    <n v="21.9"/>
    <x v="0"/>
    <s v="space exploration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1455"/>
    <n v="1429306520"/>
    <b v="0"/>
    <n v="44"/>
    <b v="1"/>
    <s v="music/rock"/>
    <n v="132"/>
    <n v="75.11"/>
    <x v="7"/>
    <s v="rock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456"/>
    <n v="1315588033"/>
    <b v="0"/>
    <n v="27"/>
    <b v="0"/>
    <s v="games/video games"/>
    <n v="18"/>
    <n v="122"/>
    <x v="3"/>
    <s v="video games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1457"/>
    <n v="1473200844"/>
    <b v="0"/>
    <n v="70"/>
    <b v="1"/>
    <s v="theater/plays"/>
    <n v="110"/>
    <n v="47.03"/>
    <x v="6"/>
    <s v="plays"/>
    <x v="1459"/>
    <x v="1457"/>
  </r>
  <r>
    <n v="53"/>
    <s v="Rolling out Vegan Mashup's Season 2"/>
    <s v="Delicious TV's Vegan Mashup launching season two on public television"/>
    <n v="3000"/>
    <n v="3289"/>
    <x v="0"/>
    <s v="US"/>
    <s v="USD"/>
    <x v="1458"/>
    <n v="1395407445"/>
    <b v="0"/>
    <n v="117"/>
    <b v="1"/>
    <s v="film &amp; video/television"/>
    <n v="110"/>
    <n v="28.11"/>
    <x v="5"/>
    <s v="television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1459"/>
    <n v="1438639130"/>
    <b v="0"/>
    <n v="24"/>
    <b v="1"/>
    <s v="theater/plays"/>
    <n v="109"/>
    <n v="136.46"/>
    <x v="6"/>
    <s v="plays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1460"/>
    <n v="1404932004"/>
    <b v="0"/>
    <n v="39"/>
    <b v="1"/>
    <s v="theater/plays"/>
    <n v="109"/>
    <n v="83.97"/>
    <x v="6"/>
    <s v="plays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1461"/>
    <n v="1464958484"/>
    <b v="0"/>
    <n v="21"/>
    <b v="1"/>
    <s v="theater/plays"/>
    <n v="109"/>
    <n v="155.94999999999999"/>
    <x v="6"/>
    <s v="plays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807"/>
    <n v="1447594176"/>
    <b v="0"/>
    <n v="46"/>
    <b v="1"/>
    <s v="theater/plays"/>
    <n v="109"/>
    <n v="71.150000000000006"/>
    <x v="6"/>
    <s v="plays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1462"/>
    <n v="1432032067"/>
    <b v="0"/>
    <n v="57"/>
    <b v="1"/>
    <s v="theater/plays"/>
    <n v="109"/>
    <n v="57.39"/>
    <x v="6"/>
    <s v="plays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1463"/>
    <n v="1408313438"/>
    <b v="1"/>
    <n v="70"/>
    <b v="1"/>
    <s v="theater/plays"/>
    <n v="102"/>
    <n v="46.71"/>
    <x v="6"/>
    <s v="plays"/>
    <x v="1466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1464"/>
    <n v="1461607591"/>
    <b v="0"/>
    <n v="61"/>
    <b v="1"/>
    <s v="food/small batch"/>
    <n v="109"/>
    <n v="53.41"/>
    <x v="4"/>
    <s v="small batch"/>
    <x v="1467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1465"/>
    <n v="1421812637"/>
    <b v="0"/>
    <n v="38"/>
    <b v="1"/>
    <s v="theater/musical"/>
    <n v="105"/>
    <n v="85.74"/>
    <x v="6"/>
    <s v="musical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1466"/>
    <n v="1462841990"/>
    <b v="0"/>
    <n v="40"/>
    <b v="1"/>
    <s v="theater/plays"/>
    <n v="109"/>
    <n v="81.38"/>
    <x v="6"/>
    <s v="plays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1467"/>
    <n v="1455790405"/>
    <b v="0"/>
    <n v="24"/>
    <b v="1"/>
    <s v="theater/plays"/>
    <n v="109"/>
    <n v="135.63"/>
    <x v="6"/>
    <s v="plays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1468"/>
    <n v="1396468782"/>
    <b v="0"/>
    <n v="46"/>
    <b v="1"/>
    <s v="music/indie rock"/>
    <n v="108"/>
    <n v="70.650000000000006"/>
    <x v="7"/>
    <s v="indie rock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1469"/>
    <n v="1395155478"/>
    <b v="1"/>
    <n v="79"/>
    <b v="1"/>
    <s v="music/indie rock"/>
    <n v="108"/>
    <n v="40.96"/>
    <x v="7"/>
    <s v="indie rock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1470"/>
    <n v="1384480685"/>
    <b v="1"/>
    <n v="77"/>
    <b v="1"/>
    <s v="music/indie rock"/>
    <n v="108"/>
    <n v="41.96"/>
    <x v="7"/>
    <s v="indie rock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1471"/>
    <n v="1332978688"/>
    <b v="0"/>
    <n v="71"/>
    <b v="1"/>
    <s v="music/rock"/>
    <n v="108"/>
    <n v="45.44"/>
    <x v="7"/>
    <s v="rock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472"/>
    <n v="1447195695"/>
    <b v="0"/>
    <n v="83"/>
    <b v="1"/>
    <s v="photography/photobooks"/>
    <n v="129"/>
    <n v="38.869999999999997"/>
    <x v="2"/>
    <s v="photobooks"/>
    <x v="1475"/>
    <x v="1472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1473"/>
    <n v="1434999621"/>
    <b v="0"/>
    <n v="42"/>
    <b v="1"/>
    <s v="theater/spaces"/>
    <n v="108"/>
    <n v="76.790000000000006"/>
    <x v="6"/>
    <s v="spaces"/>
    <x v="1476"/>
    <x v="1473"/>
  </r>
  <r>
    <n v="2258"/>
    <s v="A Sundered World"/>
    <s v="A Dungeon World campaign setting that takes place after the end of the worlds."/>
    <n v="2200"/>
    <n v="3223"/>
    <x v="0"/>
    <s v="US"/>
    <s v="USD"/>
    <x v="1474"/>
    <n v="1431453687"/>
    <b v="0"/>
    <n v="205"/>
    <b v="1"/>
    <s v="games/tabletop games"/>
    <n v="147"/>
    <n v="15.72"/>
    <x v="3"/>
    <s v="tabletop games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1475"/>
    <n v="1433647882"/>
    <b v="0"/>
    <n v="19"/>
    <b v="1"/>
    <s v="publishing/nonfiction"/>
    <n v="107"/>
    <n v="169.58"/>
    <x v="1"/>
    <s v="nonfiction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476"/>
    <n v="1306608888"/>
    <b v="0"/>
    <n v="24"/>
    <b v="1"/>
    <s v="music/rock"/>
    <n v="107"/>
    <n v="134.21"/>
    <x v="7"/>
    <s v="rock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477"/>
    <n v="1487091661"/>
    <b v="0"/>
    <n v="15"/>
    <b v="0"/>
    <s v="technology/wearables"/>
    <n v="16"/>
    <n v="214.07"/>
    <x v="0"/>
    <s v="wearables"/>
    <x v="1480"/>
    <x v="1477"/>
  </r>
  <r>
    <n v="1188"/>
    <s v="Because Dance."/>
    <s v="A photobook of young dancers and their inspiring stories, photographed in beautiful and unique locations."/>
    <n v="2000"/>
    <n v="3211"/>
    <x v="0"/>
    <s v="CA"/>
    <s v="CAD"/>
    <x v="1478"/>
    <n v="1481129340"/>
    <b v="0"/>
    <n v="85"/>
    <b v="1"/>
    <s v="photography/photobooks"/>
    <n v="161"/>
    <n v="37.78"/>
    <x v="2"/>
    <s v="photobooks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479"/>
    <n v="1306197066"/>
    <b v="0"/>
    <n v="75"/>
    <b v="1"/>
    <s v="music/indie rock"/>
    <n v="100"/>
    <n v="42.8"/>
    <x v="7"/>
    <s v="indie rock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1480"/>
    <n v="1406908078"/>
    <b v="0"/>
    <n v="43"/>
    <b v="1"/>
    <s v="theater/plays"/>
    <n v="100"/>
    <n v="74.53"/>
    <x v="6"/>
    <s v="plays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1481"/>
    <n v="1318864308"/>
    <b v="0"/>
    <n v="65"/>
    <b v="1"/>
    <s v="music/indie rock"/>
    <n v="107"/>
    <n v="49.25"/>
    <x v="7"/>
    <s v="indie rock"/>
    <x v="1484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1482"/>
    <n v="1438549026"/>
    <b v="0"/>
    <n v="72"/>
    <b v="0"/>
    <s v="music/indie rock"/>
    <n v="40"/>
    <n v="44.44"/>
    <x v="7"/>
    <s v="indie rock"/>
    <x v="1485"/>
    <x v="148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483"/>
    <n v="1443460627"/>
    <b v="0"/>
    <n v="5"/>
    <b v="0"/>
    <s v="food/food trucks"/>
    <n v="5"/>
    <n v="640"/>
    <x v="4"/>
    <s v="food trucks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1484"/>
    <n v="1486149981"/>
    <b v="0"/>
    <n v="18"/>
    <b v="1"/>
    <s v="music/classical music"/>
    <n v="107"/>
    <n v="177.5"/>
    <x v="7"/>
    <s v="classical music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1485"/>
    <n v="1415392666"/>
    <b v="0"/>
    <n v="33"/>
    <b v="1"/>
    <s v="theater/plays"/>
    <n v="106"/>
    <n v="96.67"/>
    <x v="6"/>
    <s v="plays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486"/>
    <n v="1430617209"/>
    <b v="0"/>
    <n v="30"/>
    <b v="1"/>
    <s v="music/electronic music"/>
    <n v="206"/>
    <n v="106.2"/>
    <x v="7"/>
    <s v="electronic music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1487"/>
    <n v="1480219174"/>
    <b v="0"/>
    <n v="18"/>
    <b v="0"/>
    <s v="theater/musical"/>
    <n v="4"/>
    <n v="176.94"/>
    <x v="6"/>
    <s v="musical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492"/>
    <n v="1456183649"/>
    <b v="0"/>
    <n v="72"/>
    <b v="1"/>
    <s v="theater/plays"/>
    <n v="106"/>
    <n v="44.14"/>
    <x v="6"/>
    <s v="plays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1488"/>
    <n v="1459265045"/>
    <b v="0"/>
    <n v="63"/>
    <b v="1"/>
    <s v="theater/plays"/>
    <n v="113"/>
    <n v="50.4"/>
    <x v="6"/>
    <s v="plays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489"/>
    <n v="1412189881"/>
    <b v="0"/>
    <n v="7"/>
    <b v="0"/>
    <s v="photography/people"/>
    <n v="21"/>
    <n v="453.14"/>
    <x v="2"/>
    <s v="people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1490"/>
    <n v="1341856178"/>
    <b v="0"/>
    <n v="55"/>
    <b v="1"/>
    <s v="film &amp; video/documentary"/>
    <n v="127"/>
    <n v="57.65"/>
    <x v="5"/>
    <s v="documentary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1491"/>
    <n v="1428551474"/>
    <b v="0"/>
    <n v="69"/>
    <b v="1"/>
    <s v="technology/space exploration"/>
    <n v="106"/>
    <n v="45.94"/>
    <x v="0"/>
    <s v="space exploration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1492"/>
    <n v="1421101903"/>
    <b v="0"/>
    <n v="66"/>
    <b v="1"/>
    <s v="theater/plays"/>
    <n v="105"/>
    <n v="47.88"/>
    <x v="6"/>
    <s v="plays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1493"/>
    <n v="1464921112"/>
    <b v="0"/>
    <n v="81"/>
    <b v="1"/>
    <s v="technology/space exploration"/>
    <n v="158"/>
    <n v="38.99"/>
    <x v="0"/>
    <s v="space exploration"/>
    <x v="1497"/>
    <x v="1493"/>
  </r>
  <r>
    <n v="2655"/>
    <s v="Balloons (Canceled)"/>
    <s v="Thank you for your support!"/>
    <n v="15000"/>
    <n v="3155"/>
    <x v="1"/>
    <s v="US"/>
    <s v="USD"/>
    <x v="1494"/>
    <n v="1452631647"/>
    <b v="0"/>
    <n v="43"/>
    <b v="0"/>
    <s v="technology/space exploration"/>
    <n v="21"/>
    <n v="73.37"/>
    <x v="0"/>
    <s v="space exploration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1495"/>
    <n v="1306525512"/>
    <b v="0"/>
    <n v="54"/>
    <b v="1"/>
    <s v="music/rock"/>
    <n v="105"/>
    <n v="58.33"/>
    <x v="7"/>
    <s v="rock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1496"/>
    <n v="1466793290"/>
    <b v="0"/>
    <n v="39"/>
    <b v="1"/>
    <s v="theater/plays"/>
    <n v="105"/>
    <n v="80.72"/>
    <x v="6"/>
    <s v="plays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1497"/>
    <n v="1433160898"/>
    <b v="1"/>
    <n v="79"/>
    <b v="1"/>
    <s v="theater/plays"/>
    <n v="112"/>
    <n v="39.81"/>
    <x v="6"/>
    <s v="plays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1498"/>
    <n v="1473445510"/>
    <b v="0"/>
    <n v="64"/>
    <b v="1"/>
    <s v="theater/spaces"/>
    <n v="105"/>
    <n v="48.98"/>
    <x v="6"/>
    <s v="spaces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1499"/>
    <n v="1414277578"/>
    <b v="0"/>
    <n v="28"/>
    <b v="1"/>
    <s v="theater/plays"/>
    <n v="104"/>
    <n v="111.89"/>
    <x v="6"/>
    <s v="plays"/>
    <x v="1503"/>
    <x v="1499"/>
  </r>
  <r>
    <n v="1276"/>
    <s v="MR. DREAM GOES TO JAIL"/>
    <s v="Sponsor this Brooklyn punk band's debut seven-inch, MR. DREAM GOES TO JAIL."/>
    <n v="3000"/>
    <n v="3132.63"/>
    <x v="0"/>
    <s v="US"/>
    <s v="USD"/>
    <x v="1500"/>
    <n v="1247504047"/>
    <b v="1"/>
    <n v="68"/>
    <b v="1"/>
    <s v="music/rock"/>
    <n v="104"/>
    <n v="46.07"/>
    <x v="7"/>
    <s v="rock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501"/>
    <n v="1488935245"/>
    <b v="0"/>
    <n v="39"/>
    <b v="0"/>
    <s v="music/faith"/>
    <n v="31"/>
    <n v="80.13"/>
    <x v="7"/>
    <s v="faith"/>
    <x v="1505"/>
    <x v="1501"/>
  </r>
  <r>
    <n v="1752"/>
    <s v="Adfectus Book"/>
    <s v="A little book of calm, in picture form, that will soothe the soul and un-furrow the brow."/>
    <n v="1200"/>
    <n v="3122"/>
    <x v="0"/>
    <s v="GB"/>
    <s v="GBP"/>
    <x v="1502"/>
    <n v="1473833082"/>
    <b v="0"/>
    <n v="90"/>
    <b v="1"/>
    <s v="photography/photobooks"/>
    <n v="260"/>
    <n v="34.69"/>
    <x v="2"/>
    <s v="photobooks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1503"/>
    <n v="1443016697"/>
    <b v="1"/>
    <n v="84"/>
    <b v="1"/>
    <s v="theater/plays"/>
    <n v="125"/>
    <n v="37.14"/>
    <x v="6"/>
    <s v="plays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1504"/>
    <n v="1424213264"/>
    <b v="0"/>
    <n v="45"/>
    <b v="1"/>
    <s v="theater/plays"/>
    <n v="125"/>
    <n v="69.33"/>
    <x v="6"/>
    <s v="plays"/>
    <x v="1508"/>
    <x v="150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1505"/>
    <n v="1399948353"/>
    <b v="1"/>
    <n v="61"/>
    <b v="1"/>
    <s v="theater/plays"/>
    <n v="124"/>
    <n v="50.9"/>
    <x v="6"/>
    <s v="plays"/>
    <x v="1509"/>
    <x v="150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1506"/>
    <n v="1478030325"/>
    <b v="0"/>
    <n v="44"/>
    <b v="1"/>
    <s v="theater/plays"/>
    <n v="104"/>
    <n v="70.569999999999993"/>
    <x v="6"/>
    <s v="plays"/>
    <x v="1510"/>
    <x v="15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507"/>
    <n v="1321252488"/>
    <b v="0"/>
    <n v="35"/>
    <b v="1"/>
    <s v="film &amp; video/shorts"/>
    <n v="103"/>
    <n v="88.57"/>
    <x v="5"/>
    <s v="shorts"/>
    <x v="1511"/>
    <x v="1507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508"/>
    <n v="1467734450"/>
    <b v="0"/>
    <n v="24"/>
    <b v="0"/>
    <s v="technology/wearables"/>
    <n v="16"/>
    <n v="129.16999999999999"/>
    <x v="0"/>
    <s v="wearables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1509"/>
    <n v="1446663686"/>
    <b v="0"/>
    <n v="51"/>
    <b v="1"/>
    <s v="theater/plays"/>
    <n v="103"/>
    <n v="60.78"/>
    <x v="6"/>
    <s v="plays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1510"/>
    <n v="1418654916"/>
    <b v="0"/>
    <n v="78"/>
    <b v="1"/>
    <s v="theater/plays"/>
    <n v="155"/>
    <n v="39.74"/>
    <x v="6"/>
    <s v="plays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1511"/>
    <n v="1434669419"/>
    <b v="0"/>
    <n v="58"/>
    <b v="1"/>
    <s v="theater/plays"/>
    <n v="103"/>
    <n v="53.36"/>
    <x v="6"/>
    <s v="plays"/>
    <x v="1515"/>
    <x v="1511"/>
  </r>
  <r>
    <n v="3573"/>
    <s v="Licensed To Ill"/>
    <s v="London based theatre makers collaborating to create a new show about the history of HipHop."/>
    <n v="3000"/>
    <n v="3084"/>
    <x v="0"/>
    <s v="GB"/>
    <s v="GBP"/>
    <x v="1512"/>
    <n v="1412845246"/>
    <b v="0"/>
    <n v="78"/>
    <b v="1"/>
    <s v="theater/plays"/>
    <n v="103"/>
    <n v="39.54"/>
    <x v="6"/>
    <s v="plays"/>
    <x v="1516"/>
    <x v="1512"/>
  </r>
  <r>
    <n v="3595"/>
    <s v="The Flu Season"/>
    <s v="A new theatre company staging Will Eno's The Flu Season in Seattle"/>
    <n v="2600"/>
    <n v="3081"/>
    <x v="0"/>
    <s v="US"/>
    <s v="USD"/>
    <x v="1513"/>
    <n v="1423959123"/>
    <b v="0"/>
    <n v="62"/>
    <b v="1"/>
    <s v="theater/plays"/>
    <n v="119"/>
    <n v="49.69"/>
    <x v="6"/>
    <s v="plays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1514"/>
    <n v="1430505171"/>
    <b v="0"/>
    <n v="46"/>
    <b v="1"/>
    <s v="theater/plays"/>
    <n v="103"/>
    <n v="66.959999999999994"/>
    <x v="6"/>
    <s v="plays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1515"/>
    <n v="1433259577"/>
    <b v="0"/>
    <n v="78"/>
    <b v="1"/>
    <s v="theater/plays"/>
    <n v="103"/>
    <n v="39.49"/>
    <x v="6"/>
    <s v="plays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516"/>
    <n v="1351663605"/>
    <b v="0"/>
    <n v="121"/>
    <b v="1"/>
    <s v="publishing/nonfiction"/>
    <n v="123"/>
    <n v="25.35"/>
    <x v="1"/>
    <s v="nonfiction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1517"/>
    <n v="1486426053"/>
    <b v="0"/>
    <n v="53"/>
    <b v="1"/>
    <s v="games/tabletop games"/>
    <n v="153"/>
    <n v="57.77"/>
    <x v="3"/>
    <s v="tabletop games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1518"/>
    <n v="1424414350"/>
    <b v="0"/>
    <n v="13"/>
    <b v="1"/>
    <s v="theater/plays"/>
    <n v="102"/>
    <n v="235.46"/>
    <x v="6"/>
    <s v="plays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519"/>
    <n v="1328033818"/>
    <b v="0"/>
    <n v="89"/>
    <b v="1"/>
    <s v="music/pop"/>
    <n v="122"/>
    <n v="34.380000000000003"/>
    <x v="7"/>
    <s v="pop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520"/>
    <n v="1415750615"/>
    <b v="0"/>
    <n v="16"/>
    <b v="0"/>
    <s v="technology/wearables"/>
    <n v="31"/>
    <n v="191.25"/>
    <x v="0"/>
    <s v="wearables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1521"/>
    <n v="1443029206"/>
    <b v="0"/>
    <n v="55"/>
    <b v="1"/>
    <s v="theater/plays"/>
    <n v="102"/>
    <n v="55.6"/>
    <x v="6"/>
    <s v="plays"/>
    <x v="1525"/>
    <x v="152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522"/>
    <n v="1427224606"/>
    <b v="0"/>
    <n v="19"/>
    <b v="1"/>
    <s v="music/rock"/>
    <n v="109"/>
    <n v="160.79"/>
    <x v="7"/>
    <s v="rock"/>
    <x v="1526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1523"/>
    <n v="1436283107"/>
    <b v="0"/>
    <n v="90"/>
    <b v="1"/>
    <s v="theater/plays"/>
    <n v="102"/>
    <n v="33.94"/>
    <x v="6"/>
    <s v="plays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1524"/>
    <n v="1452546853"/>
    <b v="0"/>
    <n v="15"/>
    <b v="1"/>
    <s v="theater/plays"/>
    <n v="102"/>
    <n v="203.2"/>
    <x v="6"/>
    <s v="plays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1525"/>
    <n v="1409179384"/>
    <b v="0"/>
    <n v="57"/>
    <b v="1"/>
    <s v="theater/plays"/>
    <n v="102"/>
    <n v="53.44"/>
    <x v="6"/>
    <s v="plays"/>
    <x v="1529"/>
    <x v="152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1526"/>
    <n v="1396396662"/>
    <b v="0"/>
    <n v="62"/>
    <b v="1"/>
    <s v="music/rock"/>
    <n v="122"/>
    <n v="49.11"/>
    <x v="7"/>
    <s v="rock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1527"/>
    <n v="1404927440"/>
    <b v="0"/>
    <n v="29"/>
    <b v="1"/>
    <s v="theater/plays"/>
    <n v="102"/>
    <n v="105"/>
    <x v="6"/>
    <s v="plays"/>
    <x v="1531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1528"/>
    <n v="1439952550"/>
    <b v="0"/>
    <n v="17"/>
    <b v="0"/>
    <s v="theater/plays"/>
    <n v="61"/>
    <n v="179.12"/>
    <x v="6"/>
    <s v="plays"/>
    <x v="1532"/>
    <x v="1528"/>
  </r>
  <r>
    <n v="405"/>
    <s v="The Healing Effect Movie"/>
    <s v="Come, join our movie movement.  A new documentary about the healing power of food."/>
    <n v="2820"/>
    <n v="3036"/>
    <x v="0"/>
    <s v="US"/>
    <s v="USD"/>
    <x v="1529"/>
    <n v="1391479339"/>
    <b v="0"/>
    <n v="55"/>
    <b v="1"/>
    <s v="film &amp; video/documentary"/>
    <n v="108"/>
    <n v="55.2"/>
    <x v="5"/>
    <s v="documentary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1530"/>
    <n v="1423710308"/>
    <b v="1"/>
    <n v="31"/>
    <b v="1"/>
    <s v="film &amp; video/documentary"/>
    <n v="101"/>
    <n v="97.9"/>
    <x v="5"/>
    <s v="documentary"/>
    <x v="1534"/>
    <x v="1530"/>
  </r>
  <r>
    <n v="2789"/>
    <s v="The Adventurers Club"/>
    <s v="BNT's Biggest Adventure So Far: Our 2015 full length production!"/>
    <n v="3000"/>
    <n v="3035"/>
    <x v="0"/>
    <s v="US"/>
    <s v="USD"/>
    <x v="1531"/>
    <n v="1424477934"/>
    <b v="0"/>
    <n v="24"/>
    <b v="1"/>
    <s v="theater/plays"/>
    <n v="101"/>
    <n v="126.46"/>
    <x v="6"/>
    <s v="plays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1532"/>
    <n v="1454098976"/>
    <b v="0"/>
    <n v="17"/>
    <b v="1"/>
    <s v="theater/spaces"/>
    <n v="101"/>
    <n v="178.53"/>
    <x v="6"/>
    <s v="spaces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1533"/>
    <n v="1450760719"/>
    <b v="0"/>
    <n v="26"/>
    <b v="1"/>
    <s v="theater/spaces"/>
    <n v="101"/>
    <n v="116.73"/>
    <x v="6"/>
    <s v="spaces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1534"/>
    <n v="1407789908"/>
    <b v="1"/>
    <n v="23"/>
    <b v="1"/>
    <s v="theater/plays"/>
    <n v="101"/>
    <n v="131.91"/>
    <x v="6"/>
    <s v="plays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1535"/>
    <n v="1441157592"/>
    <b v="0"/>
    <n v="33"/>
    <b v="0"/>
    <s v="film &amp; video/drama"/>
    <n v="25"/>
    <n v="91.82"/>
    <x v="5"/>
    <s v="drama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1536"/>
    <n v="1437411820"/>
    <b v="0"/>
    <n v="36"/>
    <b v="1"/>
    <s v="theater/plays"/>
    <n v="101"/>
    <n v="84.17"/>
    <x v="6"/>
    <s v="plays"/>
    <x v="1540"/>
    <x v="1536"/>
  </r>
  <r>
    <n v="3467"/>
    <s v="Venus in Fur, Los Angeles."/>
    <s v="Venus in Fur, By David Ives."/>
    <n v="3000"/>
    <n v="3030"/>
    <x v="0"/>
    <s v="US"/>
    <s v="USD"/>
    <x v="1537"/>
    <n v="1424275632"/>
    <b v="0"/>
    <n v="47"/>
    <b v="1"/>
    <s v="theater/plays"/>
    <n v="101"/>
    <n v="64.47"/>
    <x v="6"/>
    <s v="plays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1538"/>
    <n v="1331348404"/>
    <b v="0"/>
    <n v="48"/>
    <b v="1"/>
    <s v="music/rock"/>
    <n v="101"/>
    <n v="63.03"/>
    <x v="7"/>
    <s v="rock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539"/>
    <n v="1427780432"/>
    <b v="0"/>
    <n v="38"/>
    <b v="1"/>
    <s v="music/rock"/>
    <n v="121"/>
    <n v="79.53"/>
    <x v="7"/>
    <s v="rock"/>
    <x v="1543"/>
    <x v="1539"/>
  </r>
  <r>
    <n v="659"/>
    <s v="Lulu Watch Designs - Apple Watch"/>
    <s v="Sync up your lifestyle"/>
    <n v="3000"/>
    <n v="3017"/>
    <x v="0"/>
    <s v="US"/>
    <s v="USD"/>
    <x v="1540"/>
    <n v="1437747295"/>
    <b v="0"/>
    <n v="21"/>
    <b v="1"/>
    <s v="technology/wearables"/>
    <n v="101"/>
    <n v="143.66999999999999"/>
    <x v="0"/>
    <s v="wearables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1541"/>
    <n v="1484843948"/>
    <b v="0"/>
    <n v="34"/>
    <b v="1"/>
    <s v="theater/plays"/>
    <n v="101"/>
    <n v="88.74"/>
    <x v="6"/>
    <s v="plays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1542"/>
    <n v="1301975637"/>
    <b v="0"/>
    <n v="35"/>
    <b v="1"/>
    <s v="film &amp; video/documentary"/>
    <n v="108"/>
    <n v="86.16"/>
    <x v="5"/>
    <s v="documentary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543"/>
    <n v="1400636279"/>
    <b v="0"/>
    <n v="19"/>
    <b v="1"/>
    <s v="film &amp; video/television"/>
    <n v="101"/>
    <n v="158.68"/>
    <x v="5"/>
    <s v="television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1544"/>
    <n v="1467040769"/>
    <b v="0"/>
    <n v="30"/>
    <b v="1"/>
    <s v="theater/musical"/>
    <n v="151"/>
    <n v="100.5"/>
    <x v="6"/>
    <s v="musical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1545"/>
    <n v="1478018050"/>
    <b v="0"/>
    <n v="28"/>
    <b v="1"/>
    <s v="technology/wearables"/>
    <n v="100"/>
    <n v="107.64"/>
    <x v="0"/>
    <s v="wearables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1546"/>
    <n v="1384941892"/>
    <b v="0"/>
    <n v="169"/>
    <b v="1"/>
    <s v="publishing/nonfiction"/>
    <n v="120"/>
    <n v="17.82"/>
    <x v="1"/>
    <s v="nonfiction"/>
    <x v="1550"/>
    <x v="1546"/>
  </r>
  <r>
    <n v="2089"/>
    <s v="Little Moses EP"/>
    <s v="Little Moses is trying to record their first EP, and we can't do it without your help!"/>
    <n v="2500"/>
    <n v="3010.01"/>
    <x v="0"/>
    <s v="US"/>
    <s v="USD"/>
    <x v="1547"/>
    <n v="1372384194"/>
    <b v="0"/>
    <n v="62"/>
    <b v="1"/>
    <s v="music/indie rock"/>
    <n v="120"/>
    <n v="48.55"/>
    <x v="7"/>
    <s v="indie rock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1548"/>
    <n v="1456789685"/>
    <b v="0"/>
    <n v="21"/>
    <b v="1"/>
    <s v="theater/plays"/>
    <n v="153"/>
    <n v="143.1"/>
    <x v="6"/>
    <s v="plays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1549"/>
    <n v="1423090174"/>
    <b v="0"/>
    <n v="21"/>
    <b v="1"/>
    <s v="music/classical music"/>
    <n v="100"/>
    <n v="143"/>
    <x v="7"/>
    <s v="classical music"/>
    <x v="1553"/>
    <x v="1549"/>
  </r>
  <r>
    <n v="1824"/>
    <s v="Tin Man's Broken Wisdom Fund"/>
    <s v="cd fund raiser"/>
    <n v="3000"/>
    <n v="3002"/>
    <x v="0"/>
    <s v="US"/>
    <s v="USD"/>
    <x v="1550"/>
    <n v="1387403967"/>
    <b v="0"/>
    <n v="40"/>
    <b v="1"/>
    <s v="music/rock"/>
    <n v="100"/>
    <n v="75.05"/>
    <x v="7"/>
    <s v="rock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1551"/>
    <n v="1457352787"/>
    <b v="0"/>
    <n v="91"/>
    <b v="0"/>
    <s v="theater/plays"/>
    <n v="18"/>
    <n v="32.979999999999997"/>
    <x v="6"/>
    <s v="plays"/>
    <x v="1555"/>
    <x v="1551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552"/>
    <n v="1481939362"/>
    <b v="0"/>
    <n v="1"/>
    <b v="0"/>
    <s v="film &amp; video/drama"/>
    <n v="60"/>
    <n v="3000"/>
    <x v="5"/>
    <s v="drama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553"/>
    <n v="1407954413"/>
    <b v="0"/>
    <n v="22"/>
    <b v="1"/>
    <s v="music/rock"/>
    <n v="100"/>
    <n v="136.36000000000001"/>
    <x v="7"/>
    <s v="rock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1554"/>
    <n v="1317564135"/>
    <b v="0"/>
    <n v="38"/>
    <b v="1"/>
    <s v="music/indie rock"/>
    <n v="100"/>
    <n v="78.95"/>
    <x v="7"/>
    <s v="indie rock"/>
    <x v="1558"/>
    <x v="1554"/>
  </r>
  <r>
    <n v="2830"/>
    <s v="Nakhtik and Avalon"/>
    <s v="Avalon is a new South African Township play and Nakhtik is a  danced political lecture."/>
    <n v="3000"/>
    <n v="3000"/>
    <x v="0"/>
    <s v="US"/>
    <s v="USD"/>
    <x v="1555"/>
    <n v="1398802148"/>
    <b v="0"/>
    <n v="11"/>
    <b v="1"/>
    <s v="theater/plays"/>
    <n v="100"/>
    <n v="272.73"/>
    <x v="6"/>
    <s v="plays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1556"/>
    <n v="1399387173"/>
    <b v="0"/>
    <n v="17"/>
    <b v="1"/>
    <s v="theater/plays"/>
    <n v="100"/>
    <n v="176.47"/>
    <x v="6"/>
    <s v="plays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1557"/>
    <n v="1409266862"/>
    <b v="0"/>
    <n v="26"/>
    <b v="1"/>
    <s v="theater/plays"/>
    <n v="100"/>
    <n v="115.38"/>
    <x v="6"/>
    <s v="plays"/>
    <x v="1561"/>
    <x v="1557"/>
  </r>
  <r>
    <n v="3623"/>
    <s v="Since I've Been Here"/>
    <s v="An original play exploring the complications of romantic relationships in all forms."/>
    <n v="2500"/>
    <n v="3000"/>
    <x v="0"/>
    <s v="US"/>
    <s v="USD"/>
    <x v="1558"/>
    <n v="1404841270"/>
    <b v="0"/>
    <n v="34"/>
    <b v="1"/>
    <s v="theater/plays"/>
    <n v="120"/>
    <n v="88.24"/>
    <x v="6"/>
    <s v="plays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1559"/>
    <n v="1403125737"/>
    <b v="0"/>
    <n v="27"/>
    <b v="1"/>
    <s v="theater/musical"/>
    <n v="120"/>
    <n v="111.11"/>
    <x v="6"/>
    <s v="musical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1560"/>
    <n v="1433999785"/>
    <b v="0"/>
    <n v="30"/>
    <b v="1"/>
    <s v="theater/musical"/>
    <n v="120"/>
    <n v="100"/>
    <x v="6"/>
    <s v="musical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1561"/>
    <n v="1321035449"/>
    <b v="0"/>
    <n v="22"/>
    <b v="0"/>
    <s v="film &amp; video/animation"/>
    <n v="5"/>
    <n v="136.09"/>
    <x v="5"/>
    <s v="animation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1562"/>
    <n v="1414438177"/>
    <b v="0"/>
    <n v="36"/>
    <b v="0"/>
    <s v="theater/plays"/>
    <n v="37"/>
    <n v="83.14"/>
    <x v="6"/>
    <s v="plays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1563"/>
    <n v="1390564857"/>
    <b v="0"/>
    <n v="99"/>
    <b v="1"/>
    <s v="games/tabletop games"/>
    <n v="120"/>
    <n v="30.2"/>
    <x v="3"/>
    <s v="tabletop games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564"/>
    <n v="1399888221"/>
    <b v="0"/>
    <n v="37"/>
    <b v="0"/>
    <s v="games/video games"/>
    <n v="5"/>
    <n v="80.3"/>
    <x v="3"/>
    <s v="video games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565"/>
    <n v="1430803560"/>
    <b v="0"/>
    <n v="42"/>
    <b v="0"/>
    <s v="technology/gadgets"/>
    <n v="59"/>
    <n v="70.599999999999994"/>
    <x v="0"/>
    <s v="gadgets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566"/>
    <n v="1447777514"/>
    <b v="0"/>
    <n v="22"/>
    <b v="0"/>
    <s v="technology/wearables"/>
    <n v="30"/>
    <n v="134.55000000000001"/>
    <x v="0"/>
    <s v="wearables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1567"/>
    <n v="1436376146"/>
    <b v="0"/>
    <n v="66"/>
    <b v="1"/>
    <s v="theater/plays"/>
    <n v="102"/>
    <n v="44.76"/>
    <x v="6"/>
    <s v="plays"/>
    <x v="1571"/>
    <x v="1567"/>
  </r>
  <r>
    <n v="2786"/>
    <s v="Fierce"/>
    <s v="A heart-melting farce about sex, art and the lovelorn lay-abouts of London-town."/>
    <n v="2500"/>
    <n v="2946"/>
    <x v="0"/>
    <s v="GB"/>
    <s v="GBP"/>
    <x v="1568"/>
    <n v="1403703580"/>
    <b v="0"/>
    <n v="74"/>
    <b v="1"/>
    <s v="theater/plays"/>
    <n v="118"/>
    <n v="39.81"/>
    <x v="6"/>
    <s v="plays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569"/>
    <n v="1455892160"/>
    <b v="0"/>
    <n v="33"/>
    <b v="1"/>
    <s v="photography/photobooks"/>
    <n v="109"/>
    <n v="89.24"/>
    <x v="2"/>
    <s v="photobooks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1570"/>
    <n v="1400774409"/>
    <b v="1"/>
    <n v="51"/>
    <b v="1"/>
    <s v="theater/plays"/>
    <n v="117"/>
    <n v="57.55"/>
    <x v="6"/>
    <s v="plays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1571"/>
    <n v="1413922018"/>
    <b v="0"/>
    <n v="32"/>
    <b v="1"/>
    <s v="music/rock"/>
    <n v="147"/>
    <n v="91.63"/>
    <x v="7"/>
    <s v="rock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572"/>
    <n v="1286319256"/>
    <b v="0"/>
    <n v="107"/>
    <b v="1"/>
    <s v="music/indie rock"/>
    <n v="195"/>
    <n v="27.39"/>
    <x v="7"/>
    <s v="indie rock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1573"/>
    <n v="1458416585"/>
    <b v="0"/>
    <n v="46"/>
    <b v="1"/>
    <s v="theater/plays"/>
    <n v="107"/>
    <n v="63.7"/>
    <x v="6"/>
    <s v="plays"/>
    <x v="1577"/>
    <x v="1573"/>
  </r>
  <r>
    <n v="306"/>
    <s v="Escape/Artist: The Jason Escape Documentary"/>
    <s v="A feature-length documentary on the life of Boston escape artist Jason Escape."/>
    <n v="1000"/>
    <n v="2929"/>
    <x v="0"/>
    <s v="US"/>
    <s v="USD"/>
    <x v="1574"/>
    <n v="1362081933"/>
    <b v="1"/>
    <n v="80"/>
    <b v="1"/>
    <s v="film &amp; video/documentary"/>
    <n v="293"/>
    <n v="36.61"/>
    <x v="5"/>
    <s v="documentary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1575"/>
    <n v="1401714114"/>
    <b v="0"/>
    <n v="35"/>
    <b v="1"/>
    <s v="theater/plays"/>
    <n v="103"/>
    <n v="83.57"/>
    <x v="6"/>
    <s v="plays"/>
    <x v="1579"/>
    <x v="1575"/>
  </r>
  <r>
    <n v="2833"/>
    <s v="Star Man Rocket Man"/>
    <s v="A new play about exploring outer space"/>
    <n v="2700"/>
    <n v="2923"/>
    <x v="0"/>
    <s v="US"/>
    <s v="USD"/>
    <x v="1576"/>
    <n v="1442804633"/>
    <b v="0"/>
    <n v="35"/>
    <b v="1"/>
    <s v="theater/plays"/>
    <n v="108"/>
    <n v="83.51"/>
    <x v="6"/>
    <s v="plays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1577"/>
    <n v="1324243985"/>
    <b v="0"/>
    <n v="61"/>
    <b v="1"/>
    <s v="music/rock"/>
    <n v="145"/>
    <n v="47.67"/>
    <x v="7"/>
    <s v="rock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1578"/>
    <n v="1435627497"/>
    <b v="0"/>
    <n v="18"/>
    <b v="0"/>
    <s v="technology/wearables"/>
    <n v="2"/>
    <n v="160.5"/>
    <x v="0"/>
    <s v="wearables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1579"/>
    <n v="1396923624"/>
    <b v="1"/>
    <n v="122"/>
    <b v="1"/>
    <s v="technology/hardware"/>
    <n v="192"/>
    <n v="23.65"/>
    <x v="0"/>
    <s v="hardware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580"/>
    <n v="1298048082"/>
    <b v="0"/>
    <n v="90"/>
    <b v="1"/>
    <s v="music/pop"/>
    <n v="125"/>
    <n v="32.01"/>
    <x v="7"/>
    <s v="pop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1581"/>
    <n v="1459567371"/>
    <b v="0"/>
    <n v="46"/>
    <b v="1"/>
    <s v="theater/plays"/>
    <n v="339"/>
    <n v="62.59"/>
    <x v="6"/>
    <s v="plays"/>
    <x v="1585"/>
    <x v="1581"/>
  </r>
  <r>
    <n v="3252"/>
    <s v="Modern Love"/>
    <s v="How do we navigate the boundaries between friendship, sexual intimacy and obsessive desire?"/>
    <n v="2250"/>
    <n v="2876"/>
    <x v="0"/>
    <s v="GB"/>
    <s v="GBP"/>
    <x v="1582"/>
    <n v="1470655240"/>
    <b v="1"/>
    <n v="50"/>
    <b v="1"/>
    <s v="theater/plays"/>
    <n v="128"/>
    <n v="57.52"/>
    <x v="6"/>
    <s v="plays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583"/>
    <n v="1432640342"/>
    <b v="0"/>
    <n v="8"/>
    <b v="0"/>
    <s v="food/food trucks"/>
    <n v="19"/>
    <n v="358.88"/>
    <x v="4"/>
    <s v="food trucks"/>
    <x v="1587"/>
    <x v="1583"/>
  </r>
  <r>
    <n v="3582"/>
    <s v="REALLY REALLY"/>
    <s v="A contemporary American play touching on the scorching realities of growing up in the Millennial generation."/>
    <n v="1000"/>
    <n v="2870"/>
    <x v="0"/>
    <s v="US"/>
    <s v="USD"/>
    <x v="1584"/>
    <n v="1458613082"/>
    <b v="0"/>
    <n v="49"/>
    <b v="1"/>
    <s v="theater/plays"/>
    <n v="287"/>
    <n v="58.57"/>
    <x v="6"/>
    <s v="plays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1585"/>
    <n v="1414342894"/>
    <b v="0"/>
    <n v="95"/>
    <b v="1"/>
    <s v="theater/plays"/>
    <n v="115"/>
    <n v="30.19"/>
    <x v="6"/>
    <s v="plays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1586"/>
    <n v="1409884821"/>
    <b v="0"/>
    <n v="59"/>
    <b v="1"/>
    <s v="theater/musical"/>
    <n v="143"/>
    <n v="48.54"/>
    <x v="6"/>
    <s v="musical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1363"/>
    <n v="1410840126"/>
    <b v="1"/>
    <n v="37"/>
    <b v="1"/>
    <s v="theater/plays"/>
    <n v="110"/>
    <n v="77.22"/>
    <x v="6"/>
    <s v="plays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1587"/>
    <n v="1463422499"/>
    <b v="0"/>
    <n v="44"/>
    <b v="1"/>
    <s v="theater/plays"/>
    <n v="114"/>
    <n v="64.91"/>
    <x v="6"/>
    <s v="plays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588"/>
    <n v="1456108456"/>
    <b v="0"/>
    <n v="38"/>
    <b v="0"/>
    <s v="technology/wearables"/>
    <n v="3"/>
    <n v="74.790000000000006"/>
    <x v="0"/>
    <s v="wearables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589"/>
    <n v="1456285988"/>
    <b v="0"/>
    <n v="66"/>
    <b v="1"/>
    <s v="music/rock"/>
    <n v="189"/>
    <n v="43.06"/>
    <x v="7"/>
    <s v="rock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590"/>
    <n v="1454298186"/>
    <b v="0"/>
    <n v="104"/>
    <b v="1"/>
    <s v="music/rock"/>
    <n v="114"/>
    <n v="27.32"/>
    <x v="7"/>
    <s v="rock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1591"/>
    <n v="1416419916"/>
    <b v="1"/>
    <n v="84"/>
    <b v="0"/>
    <s v="technology/makerspaces"/>
    <n v="11"/>
    <n v="33.76"/>
    <x v="0"/>
    <s v="makerspaces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1592"/>
    <n v="1304376478"/>
    <b v="0"/>
    <n v="38"/>
    <b v="1"/>
    <s v="music/rock"/>
    <n v="123"/>
    <n v="74.61"/>
    <x v="7"/>
    <s v="rock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1593"/>
    <n v="1444913817"/>
    <b v="0"/>
    <n v="43"/>
    <b v="1"/>
    <s v="film &amp; video/documentary"/>
    <n v="142"/>
    <n v="65.88"/>
    <x v="5"/>
    <s v="documentary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594"/>
    <n v="1378722437"/>
    <b v="0"/>
    <n v="32"/>
    <b v="1"/>
    <s v="music/pop"/>
    <n v="142"/>
    <n v="88.47"/>
    <x v="7"/>
    <s v="pop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1595"/>
    <n v="1371491244"/>
    <b v="0"/>
    <n v="32"/>
    <b v="1"/>
    <s v="music/rock"/>
    <n v="103"/>
    <n v="88.33"/>
    <x v="7"/>
    <s v="rock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1596"/>
    <n v="1402784964"/>
    <b v="0"/>
    <n v="17"/>
    <b v="0"/>
    <s v="theater/plays"/>
    <n v="47"/>
    <n v="166.06"/>
    <x v="6"/>
    <s v="plays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1597"/>
    <n v="1444220588"/>
    <b v="1"/>
    <n v="68"/>
    <b v="1"/>
    <s v="theater/plays"/>
    <n v="112"/>
    <n v="41.24"/>
    <x v="6"/>
    <s v="plays"/>
    <x v="1602"/>
    <x v="1597"/>
  </r>
  <r>
    <n v="3457"/>
    <s v="The Impossible Adventures Of Supernova Jones"/>
    <s v="Robots, Space Battles, Mystery, and Intrigue. Nothing is Impossible..."/>
    <n v="2000"/>
    <n v="2804"/>
    <x v="0"/>
    <s v="US"/>
    <s v="USD"/>
    <x v="1598"/>
    <n v="1421081857"/>
    <b v="0"/>
    <n v="55"/>
    <b v="1"/>
    <s v="theater/plays"/>
    <n v="140"/>
    <n v="50.98"/>
    <x v="6"/>
    <s v="plays"/>
    <x v="1603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1599"/>
    <n v="1430751869"/>
    <b v="0"/>
    <n v="50"/>
    <b v="1"/>
    <s v="technology/space exploration"/>
    <n v="112"/>
    <n v="56"/>
    <x v="0"/>
    <s v="space exploration"/>
    <x v="1604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1600"/>
    <n v="1436305452"/>
    <b v="0"/>
    <n v="29"/>
    <b v="0"/>
    <s v="theater/plays"/>
    <n v="23"/>
    <n v="96.55"/>
    <x v="6"/>
    <s v="plays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01"/>
    <n v="1459545276"/>
    <b v="0"/>
    <n v="52"/>
    <b v="1"/>
    <s v="music/pop"/>
    <n v="140"/>
    <n v="53.75"/>
    <x v="7"/>
    <s v="pop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602"/>
    <n v="1396631500"/>
    <b v="0"/>
    <n v="48"/>
    <b v="0"/>
    <s v="games/mobile games"/>
    <n v="43"/>
    <n v="58.08"/>
    <x v="3"/>
    <s v="mobile games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1603"/>
    <n v="1411109167"/>
    <b v="0"/>
    <n v="34"/>
    <b v="1"/>
    <s v="theater/plays"/>
    <n v="110"/>
    <n v="81.03"/>
    <x v="6"/>
    <s v="plays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1604"/>
    <n v="1365643344"/>
    <b v="0"/>
    <n v="66"/>
    <b v="1"/>
    <s v="film &amp; video/television"/>
    <n v="110"/>
    <n v="41.68"/>
    <x v="5"/>
    <s v="television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1605"/>
    <n v="1457881057"/>
    <b v="0"/>
    <n v="22"/>
    <b v="1"/>
    <s v="theater/plays"/>
    <n v="100"/>
    <n v="125"/>
    <x v="6"/>
    <s v="plays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1606"/>
    <n v="1352107421"/>
    <b v="0"/>
    <n v="70"/>
    <b v="0"/>
    <s v="film &amp; video/animation"/>
    <n v="23"/>
    <n v="39.229999999999997"/>
    <x v="5"/>
    <s v="animation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1607"/>
    <n v="1442473210"/>
    <b v="0"/>
    <n v="45"/>
    <b v="1"/>
    <s v="theater/plays"/>
    <n v="110"/>
    <n v="61.02"/>
    <x v="6"/>
    <s v="plays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1608"/>
    <n v="1325432091"/>
    <b v="0"/>
    <n v="41"/>
    <b v="1"/>
    <s v="publishing/nonfiction"/>
    <n v="144"/>
    <n v="66.709999999999994"/>
    <x v="1"/>
    <s v="nonfiction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609"/>
    <n v="1347137731"/>
    <b v="0"/>
    <n v="54"/>
    <b v="1"/>
    <s v="music/indie rock"/>
    <n v="109"/>
    <n v="50.63"/>
    <x v="7"/>
    <s v="indie rock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610"/>
    <n v="1425259011"/>
    <b v="0"/>
    <n v="113"/>
    <b v="1"/>
    <s v="music/rock"/>
    <n v="109"/>
    <n v="24.15"/>
    <x v="7"/>
    <s v="rock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1611"/>
    <n v="1445027346"/>
    <b v="0"/>
    <n v="25"/>
    <b v="0"/>
    <s v="theater/musical"/>
    <n v="55"/>
    <n v="109.04"/>
    <x v="6"/>
    <s v="musical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1612"/>
    <n v="1426615833"/>
    <b v="0"/>
    <n v="7"/>
    <b v="0"/>
    <s v="technology/web"/>
    <n v="9"/>
    <n v="389.29"/>
    <x v="0"/>
    <s v="web"/>
    <x v="1617"/>
    <x v="1612"/>
  </r>
  <r>
    <n v="3183"/>
    <s v="The Seagull on The River"/>
    <s v="Anton Chekhov's The Seagull. An outdoor Amphitheater in Manhattan. Trees. A River. Daybreak."/>
    <n v="2500"/>
    <n v="2725"/>
    <x v="0"/>
    <s v="US"/>
    <s v="USD"/>
    <x v="1613"/>
    <n v="1375729469"/>
    <b v="1"/>
    <n v="68"/>
    <b v="1"/>
    <s v="theater/plays"/>
    <n v="109"/>
    <n v="40.07"/>
    <x v="6"/>
    <s v="plays"/>
    <x v="1618"/>
    <x v="1613"/>
  </r>
  <r>
    <n v="2147"/>
    <s v="Johnny Rocketfingers 3"/>
    <s v="A Point and Click Adventure on Steroids."/>
    <n v="390000"/>
    <n v="2716"/>
    <x v="2"/>
    <s v="US"/>
    <s v="USD"/>
    <x v="1614"/>
    <n v="1413356748"/>
    <b v="0"/>
    <n v="55"/>
    <b v="0"/>
    <s v="games/video games"/>
    <n v="1"/>
    <n v="49.38"/>
    <x v="3"/>
    <s v="video games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1615"/>
    <n v="1485471839"/>
    <b v="0"/>
    <n v="67"/>
    <b v="1"/>
    <s v="food/small batch"/>
    <n v="181"/>
    <n v="40.49"/>
    <x v="4"/>
    <s v="small batch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616"/>
    <n v="1400106171"/>
    <b v="0"/>
    <n v="50"/>
    <b v="1"/>
    <s v="music/indie rock"/>
    <n v="108"/>
    <n v="54.2"/>
    <x v="7"/>
    <s v="indie rock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17"/>
    <n v="1301969633"/>
    <b v="0"/>
    <n v="56"/>
    <b v="1"/>
    <s v="music/rock"/>
    <n v="108"/>
    <n v="48.33"/>
    <x v="7"/>
    <s v="rock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1618"/>
    <n v="1398828064"/>
    <b v="0"/>
    <n v="57"/>
    <b v="1"/>
    <s v="theater/plays"/>
    <n v="108"/>
    <n v="47.46"/>
    <x v="6"/>
    <s v="plays"/>
    <x v="1623"/>
    <x v="16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1619"/>
    <n v="1379990038"/>
    <b v="0"/>
    <n v="79"/>
    <b v="0"/>
    <s v="music/jazz"/>
    <n v="42"/>
    <n v="34.18"/>
    <x v="7"/>
    <s v="jazz"/>
    <x v="1624"/>
    <x v="161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1620"/>
    <n v="1400253364"/>
    <b v="0"/>
    <n v="37"/>
    <b v="1"/>
    <s v="theater/musical"/>
    <n v="108"/>
    <n v="72.97"/>
    <x v="6"/>
    <s v="musical"/>
    <x v="1625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1621"/>
    <n v="1487485760"/>
    <b v="0"/>
    <n v="6"/>
    <b v="0"/>
    <s v="theater/plays"/>
    <n v="5"/>
    <n v="450"/>
    <x v="6"/>
    <s v="plays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622"/>
    <n v="1433615400"/>
    <b v="0"/>
    <n v="9"/>
    <b v="1"/>
    <s v="photography/photobooks"/>
    <n v="101"/>
    <n v="299.22000000000003"/>
    <x v="2"/>
    <s v="photobooks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23"/>
    <n v="1423083892"/>
    <b v="0"/>
    <n v="59"/>
    <b v="1"/>
    <s v="music/pop"/>
    <n v="128"/>
    <n v="45.59"/>
    <x v="7"/>
    <s v="pop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1624"/>
    <n v="1466767728"/>
    <b v="0"/>
    <n v="38"/>
    <b v="1"/>
    <s v="theater/plays"/>
    <n v="108"/>
    <n v="70.760000000000005"/>
    <x v="6"/>
    <s v="plays"/>
    <x v="1629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1625"/>
    <n v="1399666342"/>
    <b v="0"/>
    <n v="38"/>
    <b v="1"/>
    <s v="music/rock"/>
    <n v="134"/>
    <n v="70.55"/>
    <x v="7"/>
    <s v="rock"/>
    <x v="1630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1626"/>
    <n v="1418150018"/>
    <b v="0"/>
    <n v="33"/>
    <b v="1"/>
    <s v="theater/musical"/>
    <n v="107"/>
    <n v="81.239999999999995"/>
    <x v="6"/>
    <s v="musical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627"/>
    <n v="1429707729"/>
    <b v="0"/>
    <n v="25"/>
    <b v="0"/>
    <s v="technology/gadgets"/>
    <n v="3"/>
    <n v="106.8"/>
    <x v="0"/>
    <s v="gadgets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1628"/>
    <n v="1447164896"/>
    <b v="0"/>
    <n v="72"/>
    <b v="1"/>
    <s v="theater/plays"/>
    <n v="107"/>
    <n v="37.08"/>
    <x v="6"/>
    <s v="plays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1629"/>
    <n v="1399490415"/>
    <b v="1"/>
    <n v="71"/>
    <b v="1"/>
    <s v="theater/plays"/>
    <n v="107"/>
    <n v="37.590000000000003"/>
    <x v="6"/>
    <s v="plays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1630"/>
    <n v="1462443918"/>
    <b v="0"/>
    <n v="76"/>
    <b v="1"/>
    <s v="theater/plays"/>
    <n v="107"/>
    <n v="35.04"/>
    <x v="6"/>
    <s v="plays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1631"/>
    <n v="1416667679"/>
    <b v="0"/>
    <n v="79"/>
    <b v="1"/>
    <s v="games/tabletop games"/>
    <n v="408"/>
    <n v="33.549999999999997"/>
    <x v="3"/>
    <s v="tabletop games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1632"/>
    <n v="1434405044"/>
    <b v="0"/>
    <n v="41"/>
    <b v="1"/>
    <s v="theater/plays"/>
    <n v="106"/>
    <n v="64.63"/>
    <x v="6"/>
    <s v="plays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1633"/>
    <n v="1434104712"/>
    <b v="1"/>
    <n v="57"/>
    <b v="1"/>
    <s v="theater/plays"/>
    <n v="106"/>
    <n v="46.43"/>
    <x v="6"/>
    <s v="plays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634"/>
    <n v="1428696605"/>
    <b v="0"/>
    <n v="25"/>
    <b v="1"/>
    <s v="photography/photobooks"/>
    <n v="132"/>
    <n v="105.44"/>
    <x v="2"/>
    <s v="photobooks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1635"/>
    <n v="1404308883"/>
    <b v="0"/>
    <n v="9"/>
    <b v="1"/>
    <s v="theater/plays"/>
    <n v="146"/>
    <n v="292.77999999999997"/>
    <x v="6"/>
    <s v="plays"/>
    <x v="1640"/>
    <x v="163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636"/>
    <n v="1365348794"/>
    <b v="0"/>
    <n v="34"/>
    <b v="1"/>
    <s v="music/indie rock"/>
    <n v="103"/>
    <n v="77.349999999999994"/>
    <x v="7"/>
    <s v="indie rock"/>
    <x v="1641"/>
    <x v="16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1637"/>
    <n v="1442839533"/>
    <b v="0"/>
    <n v="27"/>
    <b v="0"/>
    <s v="technology/web"/>
    <n v="11"/>
    <n v="97.41"/>
    <x v="0"/>
    <s v="web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1638"/>
    <n v="1462252542"/>
    <b v="0"/>
    <n v="54"/>
    <b v="1"/>
    <s v="theater/plays"/>
    <n v="175"/>
    <n v="48.7"/>
    <x v="6"/>
    <s v="plays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1639"/>
    <n v="1459632398"/>
    <b v="0"/>
    <n v="64"/>
    <b v="1"/>
    <s v="theater/plays"/>
    <n v="105"/>
    <n v="40.94"/>
    <x v="6"/>
    <s v="plays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1640"/>
    <n v="1273647255"/>
    <b v="0"/>
    <n v="81"/>
    <b v="1"/>
    <s v="music/indie rock"/>
    <n v="105"/>
    <n v="32.32"/>
    <x v="7"/>
    <s v="indie rock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1641"/>
    <n v="1457690386"/>
    <b v="0"/>
    <n v="38"/>
    <b v="1"/>
    <s v="theater/plays"/>
    <n v="174"/>
    <n v="68.84"/>
    <x v="6"/>
    <s v="plays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1642"/>
    <n v="1274705803"/>
    <b v="0"/>
    <n v="25"/>
    <b v="1"/>
    <s v="film &amp; video/shorts"/>
    <n v="105"/>
    <n v="104.6"/>
    <x v="5"/>
    <s v="shorts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1643"/>
    <n v="1464815253"/>
    <b v="0"/>
    <n v="70"/>
    <b v="1"/>
    <s v="music/metal"/>
    <n v="130"/>
    <n v="37.270000000000003"/>
    <x v="7"/>
    <s v="metal"/>
    <x v="1648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1644"/>
    <n v="1378735983"/>
    <b v="1"/>
    <n v="39"/>
    <b v="1"/>
    <s v="music/metal"/>
    <n v="104"/>
    <n v="66.87"/>
    <x v="7"/>
    <s v="metal"/>
    <x v="1649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1645"/>
    <n v="1407435418"/>
    <b v="0"/>
    <n v="53"/>
    <b v="0"/>
    <s v="theater/musical"/>
    <n v="52"/>
    <n v="49.21"/>
    <x v="6"/>
    <s v="musical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1646"/>
    <n v="1461948185"/>
    <b v="0"/>
    <n v="24"/>
    <b v="0"/>
    <s v="technology/wearables"/>
    <n v="3"/>
    <n v="108.63"/>
    <x v="0"/>
    <s v="wearables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647"/>
    <n v="1399504664"/>
    <b v="1"/>
    <n v="96"/>
    <b v="1"/>
    <s v="music/rock"/>
    <n v="104"/>
    <n v="27.15"/>
    <x v="7"/>
    <s v="rock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1648"/>
    <n v="1428358567"/>
    <b v="0"/>
    <n v="14"/>
    <b v="1"/>
    <s v="theater/plays"/>
    <n v="104"/>
    <n v="186.07"/>
    <x v="6"/>
    <s v="plays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649"/>
    <n v="1301524585"/>
    <b v="0"/>
    <n v="45"/>
    <b v="1"/>
    <s v="music/indie rock"/>
    <n v="104"/>
    <n v="57.78"/>
    <x v="7"/>
    <s v="indie rock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1650"/>
    <n v="1424825479"/>
    <b v="0"/>
    <n v="132"/>
    <b v="1"/>
    <s v="theater/plays"/>
    <n v="104"/>
    <n v="19.7"/>
    <x v="6"/>
    <s v="plays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1651"/>
    <n v="1447381592"/>
    <b v="0"/>
    <n v="3"/>
    <b v="1"/>
    <s v="theater/plays"/>
    <n v="104"/>
    <n v="866.67"/>
    <x v="6"/>
    <s v="plays"/>
    <x v="1656"/>
    <x v="1651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652"/>
    <n v="1341524220"/>
    <b v="0"/>
    <n v="81"/>
    <b v="1"/>
    <s v="publishing/nonfiction"/>
    <n v="173"/>
    <n v="32.07"/>
    <x v="1"/>
    <s v="nonfiction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1653"/>
    <n v="1469443916"/>
    <b v="0"/>
    <n v="48"/>
    <b v="1"/>
    <s v="film &amp; video/documentary"/>
    <n v="106"/>
    <n v="54.08"/>
    <x v="5"/>
    <s v="documentary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1654"/>
    <n v="1398983245"/>
    <b v="0"/>
    <n v="39"/>
    <b v="1"/>
    <s v="theater/plays"/>
    <n v="104"/>
    <n v="66.510000000000005"/>
    <x v="6"/>
    <s v="plays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1655"/>
    <n v="1314720721"/>
    <b v="0"/>
    <n v="27"/>
    <b v="1"/>
    <s v="music/classical music"/>
    <n v="103"/>
    <n v="95.74"/>
    <x v="7"/>
    <s v="classical music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1656"/>
    <n v="1430425303"/>
    <b v="1"/>
    <n v="34"/>
    <b v="1"/>
    <s v="theater/plays"/>
    <n v="103"/>
    <n v="76.03"/>
    <x v="6"/>
    <s v="plays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657"/>
    <n v="1268822909"/>
    <b v="1"/>
    <n v="33"/>
    <b v="1"/>
    <s v="photography/photobooks"/>
    <n v="215"/>
    <n v="78.180000000000007"/>
    <x v="2"/>
    <s v="photobooks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1658"/>
    <n v="1402929075"/>
    <b v="1"/>
    <n v="78"/>
    <b v="1"/>
    <s v="theater/plays"/>
    <n v="172"/>
    <n v="33.03"/>
    <x v="6"/>
    <s v="plays"/>
    <x v="1663"/>
    <x v="1658"/>
  </r>
  <r>
    <n v="3264"/>
    <s v="Kapow-i GoGo at The PIT"/>
    <s v="The three part comedic saga of Kapow-i GoGo, who saves the world.  Again.  And again."/>
    <n v="2500"/>
    <n v="2575"/>
    <x v="0"/>
    <s v="US"/>
    <s v="USD"/>
    <x v="1659"/>
    <n v="1421089938"/>
    <b v="1"/>
    <n v="49"/>
    <b v="1"/>
    <s v="theater/plays"/>
    <n v="103"/>
    <n v="52.55"/>
    <x v="6"/>
    <s v="plays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1660"/>
    <n v="1462489053"/>
    <b v="0"/>
    <n v="54"/>
    <b v="1"/>
    <s v="theater/musical"/>
    <n v="103"/>
    <n v="47.57"/>
    <x v="6"/>
    <s v="musical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1661"/>
    <n v="1469009140"/>
    <b v="0"/>
    <n v="83"/>
    <b v="1"/>
    <s v="theater/plays"/>
    <n v="128"/>
    <n v="30.95"/>
    <x v="6"/>
    <s v="plays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1662"/>
    <n v="1333646743"/>
    <b v="1"/>
    <n v="64"/>
    <b v="1"/>
    <s v="music/indie rock"/>
    <n v="103"/>
    <n v="40.08"/>
    <x v="7"/>
    <s v="indie rock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1663"/>
    <n v="1445077121"/>
    <b v="0"/>
    <n v="43"/>
    <b v="1"/>
    <s v="theater/plays"/>
    <n v="103"/>
    <n v="59.65"/>
    <x v="6"/>
    <s v="plays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1664"/>
    <n v="1455717790"/>
    <b v="0"/>
    <n v="33"/>
    <b v="1"/>
    <s v="theater/plays"/>
    <n v="103"/>
    <n v="77.73"/>
    <x v="6"/>
    <s v="plays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1665"/>
    <n v="1458647725"/>
    <b v="0"/>
    <n v="21"/>
    <b v="1"/>
    <s v="theater/plays"/>
    <n v="102"/>
    <n v="121.9"/>
    <x v="6"/>
    <s v="plays"/>
    <x v="1670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1666"/>
    <n v="1470692528"/>
    <b v="1"/>
    <n v="42"/>
    <b v="1"/>
    <s v="theater/plays"/>
    <n v="128"/>
    <n v="60.95"/>
    <x v="6"/>
    <s v="plays"/>
    <x v="1671"/>
    <x v="16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1667"/>
    <n v="1437236378"/>
    <b v="0"/>
    <n v="54"/>
    <b v="1"/>
    <s v="theater/plays"/>
    <n v="102"/>
    <n v="47.41"/>
    <x v="6"/>
    <s v="plays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1668"/>
    <n v="1444164280"/>
    <b v="0"/>
    <n v="57"/>
    <b v="1"/>
    <s v="theater/plays"/>
    <n v="171"/>
    <n v="44.91"/>
    <x v="6"/>
    <s v="plays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669"/>
    <n v="1423149525"/>
    <b v="0"/>
    <n v="31"/>
    <b v="1"/>
    <s v="publishing/nonfiction"/>
    <n v="102"/>
    <n v="82.42"/>
    <x v="1"/>
    <s v="nonfiction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1670"/>
    <n v="1432593252"/>
    <b v="0"/>
    <n v="66"/>
    <b v="1"/>
    <s v="theater/plays"/>
    <n v="128"/>
    <n v="38.71"/>
    <x v="6"/>
    <s v="plays"/>
    <x v="1675"/>
    <x v="1670"/>
  </r>
  <r>
    <n v="758"/>
    <s v="Publish Waiting On Humanity"/>
    <s v="I am publishing my book, Waiting on Humanity and need some finishing funds to do so."/>
    <n v="2500"/>
    <n v="2550"/>
    <x v="0"/>
    <s v="US"/>
    <s v="USD"/>
    <x v="1671"/>
    <n v="1283976268"/>
    <b v="0"/>
    <n v="19"/>
    <b v="1"/>
    <s v="publishing/nonfiction"/>
    <n v="102"/>
    <n v="134.21"/>
    <x v="1"/>
    <s v="nonfiction"/>
    <x v="1676"/>
    <x v="16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1672"/>
    <n v="1447698300"/>
    <b v="0"/>
    <n v="23"/>
    <b v="0"/>
    <s v="technology/wearables"/>
    <n v="13"/>
    <n v="110.87"/>
    <x v="0"/>
    <s v="wearables"/>
    <x v="1677"/>
    <x v="167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1673"/>
    <n v="1424587207"/>
    <b v="0"/>
    <n v="36"/>
    <b v="0"/>
    <s v="theater/musical"/>
    <n v="46"/>
    <n v="70.83"/>
    <x v="6"/>
    <s v="musical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674"/>
    <n v="1435585497"/>
    <b v="0"/>
    <n v="64"/>
    <b v="1"/>
    <s v="theater/plays"/>
    <n v="102"/>
    <n v="39.83"/>
    <x v="6"/>
    <s v="plays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1675"/>
    <n v="1366381877"/>
    <b v="0"/>
    <n v="68"/>
    <b v="1"/>
    <s v="publishing/nonfiction"/>
    <n v="102"/>
    <n v="37.47"/>
    <x v="1"/>
    <s v="nonfiction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1676"/>
    <n v="1418673307"/>
    <b v="0"/>
    <n v="35"/>
    <b v="1"/>
    <s v="theater/plays"/>
    <n v="127"/>
    <n v="72.709999999999994"/>
    <x v="6"/>
    <s v="plays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1677"/>
    <n v="1382528113"/>
    <b v="0"/>
    <n v="48"/>
    <b v="0"/>
    <s v="music/jazz"/>
    <n v="18"/>
    <n v="52.92"/>
    <x v="7"/>
    <s v="jazz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678"/>
    <n v="1413057980"/>
    <b v="0"/>
    <n v="34"/>
    <b v="0"/>
    <s v="music/world music"/>
    <n v="51"/>
    <n v="74.62"/>
    <x v="7"/>
    <s v="world music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1679"/>
    <n v="1363136487"/>
    <b v="0"/>
    <n v="35"/>
    <b v="1"/>
    <s v="publishing/nonfiction"/>
    <n v="101"/>
    <n v="72.430000000000007"/>
    <x v="1"/>
    <s v="nonfiction"/>
    <x v="1684"/>
    <x v="1679"/>
  </r>
  <r>
    <n v="1641"/>
    <s v="Tanya Dartson- Run for Your Life music video"/>
    <s v="Music Video For Upbeat and Inspiring Song - Run For Your Life"/>
    <n v="2500"/>
    <n v="2535"/>
    <x v="0"/>
    <s v="US"/>
    <s v="USD"/>
    <x v="1680"/>
    <n v="1416406744"/>
    <b v="0"/>
    <n v="26"/>
    <b v="1"/>
    <s v="music/pop"/>
    <n v="101"/>
    <n v="97.5"/>
    <x v="7"/>
    <s v="pop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1681"/>
    <n v="1456920006"/>
    <b v="0"/>
    <n v="56"/>
    <b v="1"/>
    <s v="theater/spaces"/>
    <n v="106"/>
    <n v="45.21"/>
    <x v="6"/>
    <s v="spaces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82"/>
    <n v="1489193248"/>
    <b v="0"/>
    <n v="22"/>
    <b v="0"/>
    <s v="music/faith"/>
    <n v="20"/>
    <n v="114.82"/>
    <x v="7"/>
    <s v="faith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1683"/>
    <n v="1463965557"/>
    <b v="0"/>
    <n v="38"/>
    <b v="1"/>
    <s v="theater/plays"/>
    <n v="101"/>
    <n v="66.45"/>
    <x v="6"/>
    <s v="plays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1684"/>
    <n v="1434478344"/>
    <b v="0"/>
    <n v="8"/>
    <b v="0"/>
    <s v="theater/plays"/>
    <n v="17"/>
    <n v="315.5"/>
    <x v="6"/>
    <s v="plays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1685"/>
    <n v="1411131684"/>
    <b v="0"/>
    <n v="44"/>
    <b v="0"/>
    <s v="publishing/fiction"/>
    <n v="36"/>
    <n v="57.3"/>
    <x v="1"/>
    <s v="fiction"/>
    <x v="1690"/>
    <x v="1685"/>
  </r>
  <r>
    <n v="3778"/>
    <s v="Give a Puppet a Hand"/>
    <s v="Sponsor an AVENUE Q puppet for The Barn Players April 2015 production."/>
    <n v="2400"/>
    <n v="2521"/>
    <x v="0"/>
    <s v="US"/>
    <s v="USD"/>
    <x v="1686"/>
    <n v="1418758780"/>
    <b v="0"/>
    <n v="36"/>
    <b v="1"/>
    <s v="theater/musical"/>
    <n v="105"/>
    <n v="70.03"/>
    <x v="6"/>
    <s v="musical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1687"/>
    <n v="1432083616"/>
    <b v="0"/>
    <n v="71"/>
    <b v="1"/>
    <s v="theater/plays"/>
    <n v="101"/>
    <n v="35.49"/>
    <x v="6"/>
    <s v="plays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1688"/>
    <n v="1410791216"/>
    <b v="0"/>
    <n v="40"/>
    <b v="1"/>
    <s v="theater/plays"/>
    <n v="101"/>
    <n v="63"/>
    <x v="6"/>
    <s v="plays"/>
    <x v="1693"/>
    <x v="1688"/>
  </r>
  <r>
    <n v="3318"/>
    <s v="ROOMIES - Atlantic Canada Tour 2016-17"/>
    <s v="Help us strengthen and inspire disability arts in Atlantic Canada"/>
    <n v="2000"/>
    <n v="2512"/>
    <x v="0"/>
    <s v="CA"/>
    <s v="CAD"/>
    <x v="1689"/>
    <n v="1456902893"/>
    <b v="0"/>
    <n v="32"/>
    <b v="1"/>
    <s v="theater/plays"/>
    <n v="126"/>
    <n v="78.5"/>
    <x v="6"/>
    <s v="plays"/>
    <x v="1694"/>
    <x v="1689"/>
  </r>
  <r>
    <n v="792"/>
    <s v="&quot;Believable Lies&quot; - The Album"/>
    <s v="Rock n' Roll about the intersection of lies and belief: the Believable Lie."/>
    <n v="2500"/>
    <n v="2511.11"/>
    <x v="0"/>
    <s v="US"/>
    <s v="USD"/>
    <x v="1690"/>
    <n v="1381265883"/>
    <b v="0"/>
    <n v="60"/>
    <b v="1"/>
    <s v="music/rock"/>
    <n v="100"/>
    <n v="41.85"/>
    <x v="7"/>
    <s v="rock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691"/>
    <n v="1359587137"/>
    <b v="0"/>
    <n v="65"/>
    <b v="1"/>
    <s v="publishing/nonfiction"/>
    <n v="125"/>
    <n v="38.549999999999997"/>
    <x v="1"/>
    <s v="nonfiction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92"/>
    <n v="1463086261"/>
    <b v="0"/>
    <n v="37"/>
    <b v="1"/>
    <s v="music/rock"/>
    <n v="125"/>
    <n v="67.73"/>
    <x v="7"/>
    <s v="rock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693"/>
    <n v="1422371381"/>
    <b v="0"/>
    <n v="21"/>
    <b v="1"/>
    <s v="music/rock"/>
    <n v="125"/>
    <n v="119.29"/>
    <x v="7"/>
    <s v="rock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1694"/>
    <n v="1463032867"/>
    <b v="0"/>
    <n v="38"/>
    <b v="1"/>
    <s v="music/rock"/>
    <n v="100"/>
    <n v="65.87"/>
    <x v="7"/>
    <s v="rock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1695"/>
    <n v="1438801210"/>
    <b v="0"/>
    <n v="57"/>
    <b v="1"/>
    <s v="games/tabletop games"/>
    <n v="100"/>
    <n v="43.91"/>
    <x v="3"/>
    <s v="tabletop games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1696"/>
    <n v="1410396095"/>
    <b v="0"/>
    <n v="36"/>
    <b v="0"/>
    <s v="food/food trucks"/>
    <n v="15"/>
    <n v="69.47"/>
    <x v="4"/>
    <s v="food trucks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1697"/>
    <n v="1477077946"/>
    <b v="0"/>
    <n v="41"/>
    <b v="1"/>
    <s v="theater/plays"/>
    <n v="100"/>
    <n v="61"/>
    <x v="6"/>
    <s v="plays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698"/>
    <n v="1291428371"/>
    <b v="0"/>
    <n v="33"/>
    <b v="1"/>
    <s v="music/rock"/>
    <n v="167"/>
    <n v="75.77"/>
    <x v="7"/>
    <s v="rock"/>
    <x v="1703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699"/>
    <n v="1477963411"/>
    <b v="0"/>
    <n v="50"/>
    <b v="1"/>
    <s v="theater/plays"/>
    <n v="100"/>
    <n v="50"/>
    <x v="6"/>
    <s v="plays"/>
    <x v="1704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1700"/>
    <n v="1312392973"/>
    <b v="0"/>
    <n v="22"/>
    <b v="1"/>
    <s v="music/indie rock"/>
    <n v="100"/>
    <n v="113.64"/>
    <x v="7"/>
    <s v="indie rock"/>
    <x v="1705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1701"/>
    <n v="1365474453"/>
    <b v="0"/>
    <n v="52"/>
    <b v="1"/>
    <s v="music/indie rock"/>
    <n v="100"/>
    <n v="48.08"/>
    <x v="7"/>
    <s v="indie rock"/>
    <x v="1706"/>
    <x v="1701"/>
  </r>
  <r>
    <n v="3287"/>
    <s v="Three Things: Stories About Life"/>
    <s v="An inspirational one-man play about crisis, community, and the search for wholeness."/>
    <n v="2500"/>
    <n v="2500"/>
    <x v="0"/>
    <s v="CA"/>
    <s v="CAD"/>
    <x v="1702"/>
    <n v="1446573628"/>
    <b v="0"/>
    <n v="34"/>
    <b v="1"/>
    <s v="theater/plays"/>
    <n v="100"/>
    <n v="73.53"/>
    <x v="6"/>
    <s v="plays"/>
    <x v="1707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1703"/>
    <n v="1407197670"/>
    <b v="0"/>
    <n v="11"/>
    <b v="1"/>
    <s v="theater/plays"/>
    <n v="100"/>
    <n v="227.27"/>
    <x v="6"/>
    <s v="plays"/>
    <x v="1708"/>
    <x v="1703"/>
  </r>
  <r>
    <n v="3544"/>
    <s v="Gruoch, or Lady Macbeth"/>
    <s v="Death &amp; Pretzels presents the world premiere of Paul Pasulka's Gruoch, or Lady Macbeth"/>
    <n v="2500"/>
    <n v="2500"/>
    <x v="0"/>
    <s v="US"/>
    <s v="USD"/>
    <x v="1704"/>
    <n v="1423166257"/>
    <b v="0"/>
    <n v="24"/>
    <b v="1"/>
    <s v="theater/plays"/>
    <n v="100"/>
    <n v="104.17"/>
    <x v="6"/>
    <s v="plays"/>
    <x v="1709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1705"/>
    <n v="1427223655"/>
    <b v="0"/>
    <n v="25"/>
    <b v="1"/>
    <s v="theater/musical"/>
    <n v="100"/>
    <n v="100"/>
    <x v="6"/>
    <s v="musical"/>
    <x v="1710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1706"/>
    <n v="1432100004"/>
    <b v="0"/>
    <n v="2"/>
    <b v="0"/>
    <s v="theater/plays"/>
    <n v="31"/>
    <n v="1250"/>
    <x v="6"/>
    <s v="plays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1707"/>
    <n v="1404174580"/>
    <b v="1"/>
    <n v="60"/>
    <b v="0"/>
    <s v="technology/makerspaces"/>
    <n v="6"/>
    <n v="41.58"/>
    <x v="0"/>
    <s v="makerspaces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1708"/>
    <n v="1465830560"/>
    <b v="0"/>
    <n v="10"/>
    <b v="0"/>
    <s v="theater/plays"/>
    <n v="86"/>
    <n v="248.5"/>
    <x v="6"/>
    <s v="plays"/>
    <x v="1713"/>
    <x v="1708"/>
  </r>
  <r>
    <n v="945"/>
    <s v="CT BAND"/>
    <s v="Make your watch Smart ! CT Band is an ultra-thin, high-tech smart watch-strap awarded twice at CES 2017 las vegas"/>
    <n v="100000"/>
    <n v="2484"/>
    <x v="2"/>
    <s v="FR"/>
    <s v="EUR"/>
    <x v="1709"/>
    <n v="1482958626"/>
    <b v="0"/>
    <n v="16"/>
    <b v="0"/>
    <s v="technology/wearables"/>
    <n v="2"/>
    <n v="155.25"/>
    <x v="0"/>
    <s v="wearables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710"/>
    <n v="1457551882"/>
    <b v="0"/>
    <n v="52"/>
    <b v="0"/>
    <s v="publishing/art books"/>
    <n v="41"/>
    <n v="47.77"/>
    <x v="1"/>
    <s v="art books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1711"/>
    <n v="1408986916"/>
    <b v="0"/>
    <n v="31"/>
    <b v="0"/>
    <s v="theater/spaces"/>
    <n v="42"/>
    <n v="79.87"/>
    <x v="6"/>
    <s v="spaces"/>
    <x v="1716"/>
    <x v="1711"/>
  </r>
  <r>
    <n v="690"/>
    <s v="BLOXSHIELD"/>
    <s v="A radiation shield for your fitness tracker, smartwatch or other wearable smart device"/>
    <n v="20000"/>
    <n v="2468"/>
    <x v="2"/>
    <s v="US"/>
    <s v="USD"/>
    <x v="1712"/>
    <n v="1469718841"/>
    <b v="0"/>
    <n v="34"/>
    <b v="0"/>
    <s v="technology/wearables"/>
    <n v="12"/>
    <n v="72.59"/>
    <x v="0"/>
    <s v="wearables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1713"/>
    <n v="1344281383"/>
    <b v="0"/>
    <n v="76"/>
    <b v="1"/>
    <s v="music/electronic music"/>
    <n v="123"/>
    <n v="32.32"/>
    <x v="7"/>
    <s v="electronic music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714"/>
    <n v="1478431488"/>
    <b v="0"/>
    <n v="103"/>
    <b v="1"/>
    <s v="photography/photobooks"/>
    <n v="111"/>
    <n v="23.8"/>
    <x v="2"/>
    <s v="photobooks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1715"/>
    <n v="1273121283"/>
    <b v="0"/>
    <n v="17"/>
    <b v="0"/>
    <s v="music/indie rock"/>
    <n v="41"/>
    <n v="143.82"/>
    <x v="7"/>
    <s v="indie rock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1716"/>
    <n v="1486642891"/>
    <b v="0"/>
    <n v="72"/>
    <b v="1"/>
    <s v="theater/plays"/>
    <n v="121"/>
    <n v="33.67"/>
    <x v="6"/>
    <s v="plays"/>
    <x v="1721"/>
    <x v="1716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717"/>
    <n v="1336512309"/>
    <b v="0"/>
    <n v="50"/>
    <b v="1"/>
    <s v="music/indie rock"/>
    <n v="121"/>
    <n v="48.24"/>
    <x v="7"/>
    <s v="indie rock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1718"/>
    <n v="1444069591"/>
    <b v="0"/>
    <n v="59"/>
    <b v="1"/>
    <s v="theater/plays"/>
    <n v="121"/>
    <n v="40.85"/>
    <x v="6"/>
    <s v="plays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719"/>
    <n v="1400163834"/>
    <b v="1"/>
    <n v="17"/>
    <b v="1"/>
    <s v="music/rock"/>
    <n v="120"/>
    <n v="141.47"/>
    <x v="7"/>
    <s v="rock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1720"/>
    <n v="1462379066"/>
    <b v="0"/>
    <n v="23"/>
    <b v="1"/>
    <s v="theater/plays"/>
    <n v="120"/>
    <n v="104.57"/>
    <x v="6"/>
    <s v="plays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1721"/>
    <n v="1406039696"/>
    <b v="0"/>
    <n v="54"/>
    <b v="1"/>
    <s v="theater/plays"/>
    <n v="120"/>
    <n v="44.54"/>
    <x v="6"/>
    <s v="plays"/>
    <x v="1726"/>
    <x v="1721"/>
  </r>
  <r>
    <n v="1689"/>
    <s v="Fly Away"/>
    <s v="Praising the Living God in the second half of life."/>
    <n v="2400"/>
    <n v="2400"/>
    <x v="3"/>
    <s v="US"/>
    <s v="USD"/>
    <x v="1722"/>
    <n v="1487111830"/>
    <b v="0"/>
    <n v="14"/>
    <b v="0"/>
    <s v="music/faith"/>
    <n v="100"/>
    <n v="171.43"/>
    <x v="7"/>
    <s v="faith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1723"/>
    <n v="1476786994"/>
    <b v="0"/>
    <n v="14"/>
    <b v="1"/>
    <s v="theater/plays"/>
    <n v="100"/>
    <n v="171.43"/>
    <x v="6"/>
    <s v="plays"/>
    <x v="1728"/>
    <x v="1723"/>
  </r>
  <r>
    <n v="813"/>
    <s v="Rules of Civility and Decent Behavior"/>
    <s v="A pre order campaign to fund the pressing of our second full length vinyl LP"/>
    <n v="1500"/>
    <n v="2399.94"/>
    <x v="0"/>
    <s v="US"/>
    <s v="USD"/>
    <x v="1724"/>
    <n v="1340233365"/>
    <b v="0"/>
    <n v="96"/>
    <b v="1"/>
    <s v="music/rock"/>
    <n v="160"/>
    <n v="25"/>
    <x v="7"/>
    <s v="rock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725"/>
    <n v="1487734667"/>
    <b v="0"/>
    <n v="15"/>
    <b v="0"/>
    <s v="music/faith"/>
    <n v="48"/>
    <n v="159.33000000000001"/>
    <x v="7"/>
    <s v="faith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1726"/>
    <n v="1461503654"/>
    <b v="0"/>
    <n v="22"/>
    <b v="1"/>
    <s v="theater/plays"/>
    <n v="119"/>
    <n v="108.59"/>
    <x v="6"/>
    <s v="plays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1727"/>
    <n v="1351210481"/>
    <b v="0"/>
    <n v="41"/>
    <b v="1"/>
    <s v="film &amp; video/shorts"/>
    <n v="108"/>
    <n v="58.17"/>
    <x v="5"/>
    <s v="shorts"/>
    <x v="1732"/>
    <x v="1727"/>
  </r>
  <r>
    <n v="66"/>
    <s v="A Stagnant Fever: Short Film"/>
    <s v="A dark comedy set in the '60s about clinical depression and one night stands."/>
    <n v="2000"/>
    <n v="2372"/>
    <x v="0"/>
    <s v="US"/>
    <s v="USD"/>
    <x v="1728"/>
    <n v="1466281420"/>
    <b v="0"/>
    <n v="26"/>
    <b v="1"/>
    <s v="film &amp; video/shorts"/>
    <n v="119"/>
    <n v="91.23"/>
    <x v="5"/>
    <s v="shorts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1729"/>
    <n v="1428086501"/>
    <b v="0"/>
    <n v="23"/>
    <b v="1"/>
    <s v="film &amp; video/television"/>
    <n v="119"/>
    <n v="103.04"/>
    <x v="5"/>
    <s v="television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1730"/>
    <n v="1419364719"/>
    <b v="0"/>
    <n v="15"/>
    <b v="1"/>
    <s v="theater/spaces"/>
    <n v="158"/>
    <n v="158"/>
    <x v="6"/>
    <s v="spaces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1731"/>
    <n v="1428539033"/>
    <b v="0"/>
    <n v="39"/>
    <b v="0"/>
    <s v="theater/plays"/>
    <n v="32"/>
    <n v="60.67"/>
    <x v="6"/>
    <s v="plays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732"/>
    <n v="1461605020"/>
    <b v="0"/>
    <n v="60"/>
    <b v="1"/>
    <s v="film &amp; video/shorts"/>
    <n v="107"/>
    <n v="39.380000000000003"/>
    <x v="5"/>
    <s v="shorts"/>
    <x v="1737"/>
    <x v="1732"/>
  </r>
  <r>
    <n v="3148"/>
    <s v="The Aurora Project: A Sci-Fi Epic by Bella Poynton"/>
    <s v="Help fund The Aurora Project, an immersive science fiction epic."/>
    <n v="1800"/>
    <n v="2361"/>
    <x v="0"/>
    <s v="US"/>
    <s v="USD"/>
    <x v="1733"/>
    <n v="1410278284"/>
    <b v="1"/>
    <n v="57"/>
    <b v="1"/>
    <s v="theater/plays"/>
    <n v="131"/>
    <n v="41.42"/>
    <x v="6"/>
    <s v="plays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1734"/>
    <n v="1409942943"/>
    <b v="0"/>
    <n v="32"/>
    <b v="0"/>
    <s v="music/indie rock"/>
    <n v="9"/>
    <n v="73.760000000000005"/>
    <x v="7"/>
    <s v="indie rock"/>
    <x v="1739"/>
    <x v="1734"/>
  </r>
  <r>
    <n v="3803"/>
    <s v="Benjamin Button the Musical Concept Album"/>
    <s v="A fully orchestrated concept album of Benjamin Button the Musical!"/>
    <n v="12000"/>
    <n v="2358"/>
    <x v="2"/>
    <s v="US"/>
    <s v="USD"/>
    <x v="1735"/>
    <n v="1454541568"/>
    <b v="0"/>
    <n v="40"/>
    <b v="0"/>
    <s v="theater/musical"/>
    <n v="20"/>
    <n v="58.95"/>
    <x v="6"/>
    <s v="musical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736"/>
    <n v="1447429868"/>
    <b v="1"/>
    <n v="37"/>
    <b v="0"/>
    <s v="photography/photobooks"/>
    <n v="14"/>
    <n v="63.65"/>
    <x v="2"/>
    <s v="photobooks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1737"/>
    <n v="1356584974"/>
    <b v="0"/>
    <n v="44"/>
    <b v="1"/>
    <s v="music/indie rock"/>
    <n v="107"/>
    <n v="53.52"/>
    <x v="7"/>
    <s v="indie rock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1738"/>
    <n v="1402934629"/>
    <b v="0"/>
    <n v="21"/>
    <b v="1"/>
    <s v="theater/musical"/>
    <n v="131"/>
    <n v="112.14"/>
    <x v="6"/>
    <s v="musical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1739"/>
    <n v="1333709958"/>
    <b v="0"/>
    <n v="40"/>
    <b v="1"/>
    <s v="music/rock"/>
    <n v="117"/>
    <n v="58.63"/>
    <x v="7"/>
    <s v="rock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740"/>
    <n v="1319245349"/>
    <b v="1"/>
    <n v="31"/>
    <b v="1"/>
    <s v="music/rock"/>
    <n v="117"/>
    <n v="75.48"/>
    <x v="7"/>
    <s v="rock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741"/>
    <n v="1351011489"/>
    <b v="0"/>
    <n v="38"/>
    <b v="1"/>
    <s v="music/rock"/>
    <n v="117"/>
    <n v="61.58"/>
    <x v="7"/>
    <s v="rock"/>
    <x v="1746"/>
    <x v="1741"/>
  </r>
  <r>
    <n v="1987"/>
    <s v="Ethiopia: Beheld"/>
    <s v="A collection of images that depicts the beauty and diversity within Ethiopia"/>
    <n v="5500"/>
    <n v="2336"/>
    <x v="2"/>
    <s v="GB"/>
    <s v="GBP"/>
    <x v="1742"/>
    <n v="1422631276"/>
    <b v="0"/>
    <n v="28"/>
    <b v="0"/>
    <s v="photography/people"/>
    <n v="42"/>
    <n v="83.43"/>
    <x v="2"/>
    <s v="people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1743"/>
    <n v="1423960097"/>
    <b v="0"/>
    <n v="56"/>
    <b v="1"/>
    <s v="theater/musical"/>
    <n v="117"/>
    <n v="41.7"/>
    <x v="6"/>
    <s v="musical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1744"/>
    <n v="1343018807"/>
    <b v="0"/>
    <n v="60"/>
    <b v="1"/>
    <s v="music/classical music"/>
    <n v="156"/>
    <n v="38.880000000000003"/>
    <x v="7"/>
    <s v="classical music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1745"/>
    <n v="1380833367"/>
    <b v="1"/>
    <n v="67"/>
    <b v="1"/>
    <s v="theater/plays"/>
    <n v="106"/>
    <n v="34.79"/>
    <x v="6"/>
    <s v="plays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1746"/>
    <n v="1339768804"/>
    <b v="0"/>
    <n v="20"/>
    <b v="1"/>
    <s v="film &amp; video/shorts"/>
    <n v="116"/>
    <n v="116.25"/>
    <x v="5"/>
    <s v="shorts"/>
    <x v="1751"/>
    <x v="1746"/>
  </r>
  <r>
    <n v="2463"/>
    <s v="Emma Ate the Lion &quot;Songs Two Count Too&quot;"/>
    <s v="Emma Ate The Lion's debut full length album"/>
    <n v="2000"/>
    <n v="2325"/>
    <x v="0"/>
    <s v="US"/>
    <s v="USD"/>
    <x v="1747"/>
    <n v="1362710425"/>
    <b v="0"/>
    <n v="75"/>
    <b v="1"/>
    <s v="music/indie rock"/>
    <n v="116"/>
    <n v="31"/>
    <x v="7"/>
    <s v="indie rock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1748"/>
    <n v="1452664317"/>
    <b v="0"/>
    <n v="29"/>
    <b v="1"/>
    <s v="theater/plays"/>
    <n v="116"/>
    <n v="80.03"/>
    <x v="6"/>
    <s v="plays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1749"/>
    <n v="1453206789"/>
    <b v="0"/>
    <n v="114"/>
    <b v="0"/>
    <s v="technology/wearables"/>
    <n v="46"/>
    <n v="20.34"/>
    <x v="0"/>
    <s v="wearables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750"/>
    <n v="1384236507"/>
    <b v="0"/>
    <n v="64"/>
    <b v="1"/>
    <s v="music/indie rock"/>
    <n v="116"/>
    <n v="36.11"/>
    <x v="7"/>
    <s v="indie rock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1751"/>
    <n v="1416192689"/>
    <b v="0"/>
    <n v="45"/>
    <b v="1"/>
    <s v="theater/plays"/>
    <n v="110"/>
    <n v="51.22"/>
    <x v="6"/>
    <s v="plays"/>
    <x v="1756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1752"/>
    <n v="1326648668"/>
    <b v="1"/>
    <n v="29"/>
    <b v="1"/>
    <s v="theater/plays"/>
    <n v="115"/>
    <n v="79.31"/>
    <x v="6"/>
    <s v="plays"/>
    <x v="1757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1753"/>
    <n v="1479860109"/>
    <b v="0"/>
    <n v="6"/>
    <b v="0"/>
    <s v="theater/plays"/>
    <n v="7"/>
    <n v="383.33"/>
    <x v="6"/>
    <s v="plays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1754"/>
    <n v="1484667168"/>
    <b v="0"/>
    <n v="197"/>
    <b v="1"/>
    <s v="games/tabletop games"/>
    <n v="460"/>
    <n v="11.67"/>
    <x v="3"/>
    <s v="tabletop games"/>
    <x v="1759"/>
    <x v="1754"/>
  </r>
  <r>
    <n v="1022"/>
    <s v="Sammy Bananas - Bootlegs Vol. 2!!"/>
    <s v="Help get four new bootlegs onto vinyl in the second installment of my series!"/>
    <n v="2000"/>
    <n v="2298"/>
    <x v="0"/>
    <s v="US"/>
    <s v="USD"/>
    <x v="1755"/>
    <n v="1429284677"/>
    <b v="1"/>
    <n v="74"/>
    <b v="1"/>
    <s v="music/electronic music"/>
    <n v="115"/>
    <n v="31.05"/>
    <x v="7"/>
    <s v="electronic music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1756"/>
    <n v="1481951853"/>
    <b v="0"/>
    <n v="14"/>
    <b v="0"/>
    <s v="technology/wearables"/>
    <n v="46"/>
    <n v="164"/>
    <x v="0"/>
    <s v="wearables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757"/>
    <n v="1402317296"/>
    <b v="0"/>
    <n v="35"/>
    <b v="0"/>
    <s v="publishing/art books"/>
    <n v="23"/>
    <n v="65.459999999999994"/>
    <x v="1"/>
    <s v="art books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1758"/>
    <n v="1401231722"/>
    <b v="0"/>
    <n v="40"/>
    <b v="0"/>
    <s v="theater/plays"/>
    <n v="15"/>
    <n v="57.25"/>
    <x v="6"/>
    <s v="plays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1759"/>
    <n v="1417593483"/>
    <b v="0"/>
    <n v="26"/>
    <b v="1"/>
    <s v="theater/plays"/>
    <n v="114"/>
    <n v="87.96"/>
    <x v="6"/>
    <s v="plays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0"/>
    <n v="1404488884"/>
    <b v="1"/>
    <n v="39"/>
    <b v="0"/>
    <s v="photography/photobooks"/>
    <n v="46"/>
    <n v="58.62"/>
    <x v="2"/>
    <s v="photobooks"/>
    <x v="1765"/>
    <x v="1760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1761"/>
    <n v="1407839054"/>
    <b v="0"/>
    <n v="56"/>
    <b v="1"/>
    <s v="music/rock"/>
    <n v="152"/>
    <n v="40.75"/>
    <x v="7"/>
    <s v="rock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1762"/>
    <n v="1479449366"/>
    <b v="0"/>
    <n v="62"/>
    <b v="1"/>
    <s v="technology/space exploration"/>
    <n v="114"/>
    <n v="36.770000000000003"/>
    <x v="0"/>
    <s v="space exploration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1763"/>
    <n v="1386194013"/>
    <b v="0"/>
    <n v="64"/>
    <b v="1"/>
    <s v="film &amp; video/shorts"/>
    <n v="114"/>
    <n v="35.47"/>
    <x v="5"/>
    <s v="shorts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1764"/>
    <n v="1323920114"/>
    <b v="0"/>
    <n v="44"/>
    <b v="1"/>
    <s v="music/indie rock"/>
    <n v="113"/>
    <n v="51.48"/>
    <x v="7"/>
    <s v="indie rock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1765"/>
    <n v="1424296822"/>
    <b v="0"/>
    <n v="57"/>
    <b v="1"/>
    <s v="theater/plays"/>
    <n v="113"/>
    <n v="39.6"/>
    <x v="6"/>
    <s v="plays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1766"/>
    <n v="1483124082"/>
    <b v="0"/>
    <n v="28"/>
    <b v="0"/>
    <s v="technology/wearables"/>
    <n v="15"/>
    <n v="80.319999999999993"/>
    <x v="0"/>
    <s v="wearables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1767"/>
    <n v="1401414944"/>
    <b v="1"/>
    <n v="71"/>
    <b v="1"/>
    <s v="theater/plays"/>
    <n v="112"/>
    <n v="31.62"/>
    <x v="6"/>
    <s v="plays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1768"/>
    <n v="1333002657"/>
    <b v="0"/>
    <n v="32"/>
    <b v="1"/>
    <s v="film &amp; video/shorts"/>
    <n v="124"/>
    <n v="69.72"/>
    <x v="5"/>
    <s v="shorts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1769"/>
    <n v="1306955120"/>
    <b v="0"/>
    <n v="51"/>
    <b v="1"/>
    <s v="music/rock"/>
    <n v="112"/>
    <n v="43.73"/>
    <x v="7"/>
    <s v="rock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1770"/>
    <n v="1440042617"/>
    <b v="0"/>
    <n v="12"/>
    <b v="0"/>
    <s v="film &amp; video/drama"/>
    <n v="45"/>
    <n v="185.83"/>
    <x v="5"/>
    <s v="drama"/>
    <x v="1775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1771"/>
    <n v="1332182049"/>
    <b v="0"/>
    <n v="35"/>
    <b v="1"/>
    <s v="music/rock"/>
    <n v="148"/>
    <n v="63.49"/>
    <x v="7"/>
    <s v="rock"/>
    <x v="1776"/>
    <x v="177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1772"/>
    <n v="1441143397"/>
    <b v="0"/>
    <n v="43"/>
    <b v="1"/>
    <s v="music/indie rock"/>
    <n v="111"/>
    <n v="51.67"/>
    <x v="7"/>
    <s v="indie rock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1773"/>
    <n v="1462806419"/>
    <b v="0"/>
    <n v="20"/>
    <b v="1"/>
    <s v="theater/plays"/>
    <n v="111"/>
    <n v="110.75"/>
    <x v="6"/>
    <s v="plays"/>
    <x v="1778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1774"/>
    <n v="1461941527"/>
    <b v="0"/>
    <n v="15"/>
    <b v="1"/>
    <s v="theater/plays"/>
    <n v="126"/>
    <n v="147.33000000000001"/>
    <x v="6"/>
    <s v="plays"/>
    <x v="1779"/>
    <x v="177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1775"/>
    <n v="1403105724"/>
    <b v="0"/>
    <n v="20"/>
    <b v="1"/>
    <s v="theater/plays"/>
    <n v="100"/>
    <n v="110.5"/>
    <x v="6"/>
    <s v="plays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776"/>
    <n v="1405248503"/>
    <b v="0"/>
    <n v="83"/>
    <b v="1"/>
    <s v="music/pop"/>
    <n v="110"/>
    <n v="26.55"/>
    <x v="7"/>
    <s v="pop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1777"/>
    <n v="1401214581"/>
    <b v="0"/>
    <n v="30"/>
    <b v="1"/>
    <s v="theater/plays"/>
    <n v="110"/>
    <n v="73.400000000000006"/>
    <x v="6"/>
    <s v="plays"/>
    <x v="1782"/>
    <x v="1777"/>
  </r>
  <r>
    <n v="185"/>
    <s v="BLANK Short Movie"/>
    <s v="Love has no boundaries!"/>
    <n v="40000"/>
    <n v="2200"/>
    <x v="2"/>
    <s v="NO"/>
    <s v="NOK"/>
    <x v="1778"/>
    <n v="1468965139"/>
    <b v="0"/>
    <n v="10"/>
    <b v="0"/>
    <s v="film &amp; video/drama"/>
    <n v="6"/>
    <n v="220"/>
    <x v="5"/>
    <s v="drama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779"/>
    <n v="1398448389"/>
    <b v="1"/>
    <n v="71"/>
    <b v="1"/>
    <s v="publishing/radio &amp; podcasts"/>
    <n v="137"/>
    <n v="30.96"/>
    <x v="1"/>
    <s v="radio &amp; podcasts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80"/>
    <n v="1401401064"/>
    <b v="0"/>
    <n v="16"/>
    <b v="0"/>
    <s v="music/faith"/>
    <n v="34"/>
    <n v="137.25"/>
    <x v="7"/>
    <s v="faith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781"/>
    <n v="1296088630"/>
    <b v="0"/>
    <n v="47"/>
    <b v="1"/>
    <s v="film &amp; video/shorts"/>
    <n v="220"/>
    <n v="46.7"/>
    <x v="5"/>
    <s v="shorts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1782"/>
    <n v="1452520614"/>
    <b v="0"/>
    <n v="42"/>
    <b v="1"/>
    <s v="theater/plays"/>
    <n v="110"/>
    <n v="52.21"/>
    <x v="6"/>
    <s v="plays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1783"/>
    <n v="1440535082"/>
    <b v="0"/>
    <n v="50"/>
    <b v="1"/>
    <s v="music/electronic music"/>
    <n v="110"/>
    <n v="43.82"/>
    <x v="7"/>
    <s v="electronic music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1370"/>
    <n v="1429120908"/>
    <b v="0"/>
    <n v="11"/>
    <b v="1"/>
    <s v="theater/plays"/>
    <n v="110"/>
    <n v="199.18"/>
    <x v="6"/>
    <s v="plays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84"/>
    <n v="1449388233"/>
    <b v="1"/>
    <n v="37"/>
    <b v="0"/>
    <s v="photography/photobooks"/>
    <n v="14"/>
    <n v="58.97"/>
    <x v="2"/>
    <s v="photobooks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1785"/>
    <n v="1374531631"/>
    <b v="1"/>
    <n v="55"/>
    <b v="1"/>
    <s v="theater/plays"/>
    <n v="115"/>
    <n v="39.67"/>
    <x v="6"/>
    <s v="plays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786"/>
    <n v="1455773623"/>
    <b v="0"/>
    <n v="61"/>
    <b v="1"/>
    <s v="music/electronic music"/>
    <n v="145"/>
    <n v="35.74"/>
    <x v="7"/>
    <s v="electronic music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87"/>
    <n v="1481058170"/>
    <b v="0"/>
    <n v="34"/>
    <b v="1"/>
    <s v="photography/photobooks"/>
    <n v="109"/>
    <n v="63.97"/>
    <x v="2"/>
    <s v="photobooks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1788"/>
    <n v="1404168101"/>
    <b v="0"/>
    <n v="72"/>
    <b v="1"/>
    <s v="theater/plays"/>
    <n v="109"/>
    <n v="30.15"/>
    <x v="6"/>
    <s v="plays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1789"/>
    <n v="1446401372"/>
    <b v="0"/>
    <n v="47"/>
    <b v="1"/>
    <s v="theater/plays"/>
    <n v="144"/>
    <n v="45.98"/>
    <x v="6"/>
    <s v="plays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1790"/>
    <n v="1461064248"/>
    <b v="0"/>
    <n v="30"/>
    <b v="1"/>
    <s v="theater/plays"/>
    <n v="108"/>
    <n v="72"/>
    <x v="6"/>
    <s v="plays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1791"/>
    <n v="1422534260"/>
    <b v="0"/>
    <n v="38"/>
    <b v="1"/>
    <s v="film &amp; video/television"/>
    <n v="108"/>
    <n v="56.82"/>
    <x v="5"/>
    <s v="television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92"/>
    <n v="1404560379"/>
    <b v="1"/>
    <n v="39"/>
    <b v="0"/>
    <s v="photography/photobooks"/>
    <n v="20"/>
    <n v="55.28"/>
    <x v="2"/>
    <s v="photobooks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1793"/>
    <n v="1434415812"/>
    <b v="0"/>
    <n v="19"/>
    <b v="1"/>
    <s v="theater/plays"/>
    <n v="108"/>
    <n v="113.42"/>
    <x v="6"/>
    <s v="plays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1794"/>
    <n v="1413997393"/>
    <b v="0"/>
    <n v="58"/>
    <b v="1"/>
    <s v="music/indie rock"/>
    <n v="108"/>
    <n v="37.15"/>
    <x v="7"/>
    <s v="indie rock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795"/>
    <n v="1409747154"/>
    <b v="0"/>
    <n v="29"/>
    <b v="0"/>
    <s v="games/video games"/>
    <n v="18"/>
    <n v="74.209999999999994"/>
    <x v="3"/>
    <s v="video games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1796"/>
    <n v="1435469559"/>
    <b v="0"/>
    <n v="24"/>
    <b v="1"/>
    <s v="theater/plays"/>
    <n v="108"/>
    <n v="89.67"/>
    <x v="6"/>
    <s v="plays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1797"/>
    <n v="1268459318"/>
    <b v="0"/>
    <n v="54"/>
    <b v="1"/>
    <s v="music/rock"/>
    <n v="134"/>
    <n v="39.82"/>
    <x v="7"/>
    <s v="rock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1798"/>
    <n v="1335541393"/>
    <b v="0"/>
    <n v="35"/>
    <b v="1"/>
    <s v="music/classical music"/>
    <n v="107"/>
    <n v="61.34"/>
    <x v="7"/>
    <s v="classical music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1799"/>
    <n v="1332175476"/>
    <b v="0"/>
    <n v="46"/>
    <b v="1"/>
    <s v="music/rock"/>
    <n v="107"/>
    <n v="46.63"/>
    <x v="7"/>
    <s v="rock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1800"/>
    <n v="1444236216"/>
    <b v="0"/>
    <n v="20"/>
    <b v="1"/>
    <s v="theater/plays"/>
    <n v="107"/>
    <n v="107.25"/>
    <x v="6"/>
    <s v="plays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1801"/>
    <n v="1348285321"/>
    <b v="0"/>
    <n v="58"/>
    <b v="1"/>
    <s v="music/indie rock"/>
    <n v="107"/>
    <n v="36.97"/>
    <x v="7"/>
    <s v="indie rock"/>
    <x v="1807"/>
    <x v="1801"/>
  </r>
  <r>
    <n v="1655"/>
    <s v="Meg Porter Debut EP!"/>
    <s v="Berklee College of Music student, Meg Porter needs YOUR help to fund her very first EP!"/>
    <n v="1500"/>
    <n v="2143"/>
    <x v="0"/>
    <s v="US"/>
    <s v="USD"/>
    <x v="1802"/>
    <n v="1331060420"/>
    <b v="0"/>
    <n v="48"/>
    <b v="1"/>
    <s v="music/pop"/>
    <n v="143"/>
    <n v="44.65"/>
    <x v="7"/>
    <s v="pop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1803"/>
    <n v="1402049289"/>
    <b v="0"/>
    <n v="67"/>
    <b v="1"/>
    <s v="theater/plays"/>
    <n v="107"/>
    <n v="31.97"/>
    <x v="6"/>
    <s v="plays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1804"/>
    <n v="1455647149"/>
    <b v="0"/>
    <n v="17"/>
    <b v="1"/>
    <s v="technology/wearables"/>
    <n v="107"/>
    <n v="125.94"/>
    <x v="0"/>
    <s v="wearables"/>
    <x v="1810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1805"/>
    <n v="1434440227"/>
    <b v="0"/>
    <n v="13"/>
    <b v="1"/>
    <s v="theater/plays"/>
    <n v="143"/>
    <n v="164.62"/>
    <x v="6"/>
    <s v="plays"/>
    <x v="1811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1806"/>
    <n v="1455230214"/>
    <b v="0"/>
    <n v="13"/>
    <b v="1"/>
    <s v="theater/plays"/>
    <n v="102"/>
    <n v="164.62"/>
    <x v="6"/>
    <s v="plays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807"/>
    <n v="1441790658"/>
    <b v="0"/>
    <n v="98"/>
    <b v="1"/>
    <s v="film &amp; video/television"/>
    <n v="107"/>
    <n v="21.76"/>
    <x v="5"/>
    <s v="television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08"/>
    <n v="1359140546"/>
    <b v="0"/>
    <n v="44"/>
    <b v="1"/>
    <s v="music/indie rock"/>
    <n v="107"/>
    <n v="48.45"/>
    <x v="7"/>
    <s v="indie rock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1809"/>
    <n v="1417754638"/>
    <b v="0"/>
    <n v="13"/>
    <b v="0"/>
    <s v="film &amp; video/drama"/>
    <n v="15"/>
    <n v="163.85"/>
    <x v="5"/>
    <s v="drama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1810"/>
    <n v="1307594625"/>
    <b v="0"/>
    <n v="39"/>
    <b v="1"/>
    <s v="music/indie rock"/>
    <n v="107"/>
    <n v="54.62"/>
    <x v="7"/>
    <s v="indie rock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1811"/>
    <n v="1442604989"/>
    <b v="1"/>
    <n v="43"/>
    <b v="0"/>
    <s v="theater/plays"/>
    <n v="16"/>
    <n v="49.51"/>
    <x v="6"/>
    <s v="plays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1812"/>
    <n v="1485177952"/>
    <b v="0"/>
    <n v="41"/>
    <b v="1"/>
    <s v="theater/plays"/>
    <n v="106"/>
    <n v="51.85"/>
    <x v="6"/>
    <s v="plays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1813"/>
    <n v="1462603021"/>
    <b v="0"/>
    <n v="27"/>
    <b v="1"/>
    <s v="theater/plays"/>
    <n v="101"/>
    <n v="78.52"/>
    <x v="6"/>
    <s v="plays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1363"/>
    <n v="1410366708"/>
    <b v="0"/>
    <n v="16"/>
    <b v="0"/>
    <s v="photography/nature"/>
    <n v="49"/>
    <n v="132.19"/>
    <x v="2"/>
    <s v="nature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1814"/>
    <n v="1431455084"/>
    <b v="1"/>
    <n v="28"/>
    <b v="0"/>
    <s v="theater/plays"/>
    <n v="7"/>
    <n v="75.459999999999994"/>
    <x v="6"/>
    <s v="plays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1815"/>
    <n v="1388835692"/>
    <b v="0"/>
    <n v="99"/>
    <b v="0"/>
    <s v="games/video games"/>
    <n v="2"/>
    <n v="21.34"/>
    <x v="3"/>
    <s v="video games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816"/>
    <n v="1360948389"/>
    <b v="1"/>
    <n v="22"/>
    <b v="1"/>
    <s v="music/rock"/>
    <n v="211"/>
    <n v="95.93"/>
    <x v="7"/>
    <s v="rock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1817"/>
    <n v="1431046325"/>
    <b v="0"/>
    <n v="35"/>
    <b v="1"/>
    <s v="theater/plays"/>
    <n v="106"/>
    <n v="60.29"/>
    <x v="6"/>
    <s v="plays"/>
    <x v="1824"/>
    <x v="1817"/>
  </r>
  <r>
    <n v="2972"/>
    <s v="A Bad Plan"/>
    <s v="A group of artists. A mythical art piece. A harrowing quest. And some margaritas."/>
    <n v="2000"/>
    <n v="2107"/>
    <x v="0"/>
    <s v="US"/>
    <s v="USD"/>
    <x v="1818"/>
    <n v="1479609520"/>
    <b v="0"/>
    <n v="17"/>
    <b v="1"/>
    <s v="theater/plays"/>
    <n v="105"/>
    <n v="123.94"/>
    <x v="6"/>
    <s v="plays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1819"/>
    <n v="1440130891"/>
    <b v="0"/>
    <n v="5"/>
    <b v="0"/>
    <s v="theater/spaces"/>
    <n v="0"/>
    <n v="420.6"/>
    <x v="6"/>
    <s v="spaces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1820"/>
    <n v="1410785522"/>
    <b v="1"/>
    <n v="74"/>
    <b v="1"/>
    <s v="theater/plays"/>
    <n v="105"/>
    <n v="28.41"/>
    <x v="6"/>
    <s v="plays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1821"/>
    <n v="1424727712"/>
    <b v="0"/>
    <n v="34"/>
    <b v="1"/>
    <s v="theater/plays"/>
    <n v="140"/>
    <n v="61.82"/>
    <x v="6"/>
    <s v="plays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2"/>
    <n v="1371585703"/>
    <b v="0"/>
    <n v="50"/>
    <b v="1"/>
    <s v="music/rock"/>
    <n v="105"/>
    <n v="42.02"/>
    <x v="7"/>
    <s v="rock"/>
    <x v="1829"/>
    <x v="182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1823"/>
    <n v="1257871712"/>
    <b v="0"/>
    <n v="14"/>
    <b v="1"/>
    <s v="music/classical music"/>
    <n v="105"/>
    <n v="150"/>
    <x v="7"/>
    <s v="classical music"/>
    <x v="1830"/>
    <x v="18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1824"/>
    <n v="1412885603"/>
    <b v="1"/>
    <n v="23"/>
    <b v="0"/>
    <s v="technology/space exploration"/>
    <n v="11"/>
    <n v="91.3"/>
    <x v="0"/>
    <s v="space exploration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1825"/>
    <n v="1415028506"/>
    <b v="0"/>
    <n v="41"/>
    <b v="1"/>
    <s v="theater/plays"/>
    <n v="105"/>
    <n v="51.22"/>
    <x v="6"/>
    <s v="plays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1826"/>
    <n v="1403234686"/>
    <b v="0"/>
    <n v="39"/>
    <b v="1"/>
    <s v="theater/plays"/>
    <n v="300"/>
    <n v="53.85"/>
    <x v="6"/>
    <s v="plays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1827"/>
    <n v="1333653333"/>
    <b v="1"/>
    <n v="75"/>
    <b v="1"/>
    <s v="music/indie rock"/>
    <n v="107"/>
    <n v="27.94"/>
    <x v="7"/>
    <s v="indie rock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1828"/>
    <n v="1419423083"/>
    <b v="0"/>
    <n v="38"/>
    <b v="1"/>
    <s v="theater/plays"/>
    <n v="105"/>
    <n v="55.13"/>
    <x v="6"/>
    <s v="plays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829"/>
    <n v="1459268432"/>
    <b v="0"/>
    <n v="33"/>
    <b v="1"/>
    <s v="theater/plays"/>
    <n v="105"/>
    <n v="63.42"/>
    <x v="6"/>
    <s v="plays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1830"/>
    <n v="1418860682"/>
    <b v="0"/>
    <n v="53"/>
    <b v="1"/>
    <s v="theater/plays"/>
    <n v="104"/>
    <n v="39.380000000000003"/>
    <x v="6"/>
    <s v="plays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1831"/>
    <n v="1424533084"/>
    <b v="0"/>
    <n v="35"/>
    <b v="1"/>
    <s v="theater/plays"/>
    <n v="116"/>
    <n v="59.6"/>
    <x v="6"/>
    <s v="plays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1832"/>
    <n v="1392569730"/>
    <b v="0"/>
    <n v="33"/>
    <b v="0"/>
    <s v="publishing/children's books"/>
    <n v="10"/>
    <n v="63.1"/>
    <x v="1"/>
    <s v="children's books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1833"/>
    <n v="1370651181"/>
    <b v="0"/>
    <n v="24"/>
    <b v="1"/>
    <s v="film &amp; video/shorts"/>
    <n v="173"/>
    <n v="86.67"/>
    <x v="5"/>
    <s v="shorts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834"/>
    <n v="1363981723"/>
    <b v="1"/>
    <n v="45"/>
    <b v="1"/>
    <s v="music/rock"/>
    <n v="104"/>
    <n v="46.13"/>
    <x v="7"/>
    <s v="rock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1835"/>
    <n v="1430761243"/>
    <b v="0"/>
    <n v="39"/>
    <b v="1"/>
    <s v="theater/plays"/>
    <n v="115"/>
    <n v="53.23"/>
    <x v="6"/>
    <s v="plays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1836"/>
    <n v="1354816721"/>
    <b v="0"/>
    <n v="49"/>
    <b v="1"/>
    <s v="publishing/nonfiction"/>
    <n v="104"/>
    <n v="42.35"/>
    <x v="1"/>
    <s v="nonfiction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1837"/>
    <n v="1439122800"/>
    <b v="0"/>
    <n v="38"/>
    <b v="1"/>
    <s v="theater/plays"/>
    <n v="104"/>
    <n v="54.55"/>
    <x v="6"/>
    <s v="plays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838"/>
    <n v="1401685730"/>
    <b v="0"/>
    <n v="25"/>
    <b v="0"/>
    <s v="food/food trucks"/>
    <n v="21"/>
    <n v="82.82"/>
    <x v="4"/>
    <s v="food trucks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839"/>
    <n v="1423765072"/>
    <b v="0"/>
    <n v="37"/>
    <b v="0"/>
    <s v="film &amp; video/science fiction"/>
    <n v="28"/>
    <n v="55.95"/>
    <x v="5"/>
    <s v="science fiction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1840"/>
    <n v="1421158542"/>
    <b v="0"/>
    <n v="39"/>
    <b v="0"/>
    <s v="theater/musical"/>
    <n v="59"/>
    <n v="53.08"/>
    <x v="6"/>
    <s v="musical"/>
    <x v="1847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1841"/>
    <n v="1398480559"/>
    <b v="0"/>
    <n v="48"/>
    <b v="1"/>
    <s v="film &amp; video/documentary"/>
    <n v="207"/>
    <n v="43.02"/>
    <x v="5"/>
    <s v="documentary"/>
    <x v="1848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1842"/>
    <n v="1315439879"/>
    <b v="0"/>
    <n v="41"/>
    <b v="1"/>
    <s v="music/indie rock"/>
    <n v="103"/>
    <n v="50.37"/>
    <x v="7"/>
    <s v="indie rock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818"/>
    <n v="1441120910"/>
    <b v="0"/>
    <n v="46"/>
    <b v="1"/>
    <s v="theater/plays"/>
    <n v="103"/>
    <n v="44.85"/>
    <x v="6"/>
    <s v="plays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1843"/>
    <n v="1430158198"/>
    <b v="0"/>
    <n v="30"/>
    <b v="1"/>
    <s v="theater/plays"/>
    <n v="103"/>
    <n v="68.67"/>
    <x v="6"/>
    <s v="plays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1844"/>
    <n v="1436972472"/>
    <b v="0"/>
    <n v="36"/>
    <b v="1"/>
    <s v="theater/plays"/>
    <n v="103"/>
    <n v="57.22"/>
    <x v="6"/>
    <s v="plays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1845"/>
    <n v="1451833128"/>
    <b v="0"/>
    <n v="46"/>
    <b v="0"/>
    <s v="theater/musical"/>
    <n v="53"/>
    <n v="44.76"/>
    <x v="6"/>
    <s v="musical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1846"/>
    <n v="1326810211"/>
    <b v="0"/>
    <n v="23"/>
    <b v="1"/>
    <s v="music/rock"/>
    <n v="137"/>
    <n v="89.42"/>
    <x v="7"/>
    <s v="rock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847"/>
    <n v="1436551178"/>
    <b v="0"/>
    <n v="29"/>
    <b v="1"/>
    <s v="theater/plays"/>
    <n v="103"/>
    <n v="70.86"/>
    <x v="6"/>
    <s v="plays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1848"/>
    <n v="1422983847"/>
    <b v="0"/>
    <n v="51"/>
    <b v="1"/>
    <s v="theater/plays"/>
    <n v="103"/>
    <n v="40.29"/>
    <x v="6"/>
    <s v="plays"/>
    <x v="1856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49"/>
    <n v="1472750382"/>
    <b v="0"/>
    <n v="45"/>
    <b v="1"/>
    <s v="music/rock"/>
    <n v="205"/>
    <n v="45.62"/>
    <x v="7"/>
    <s v="rock"/>
    <x v="1857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1850"/>
    <n v="1486580435"/>
    <b v="1"/>
    <n v="52"/>
    <b v="0"/>
    <s v="technology/space exploration"/>
    <n v="2"/>
    <n v="39.479999999999997"/>
    <x v="0"/>
    <s v="space exploration"/>
    <x v="1858"/>
    <x v="1850"/>
  </r>
  <r>
    <n v="1921"/>
    <s v="The Fine Spirits are making an album!"/>
    <s v="The Fine Spirits are making an album, but we need your help!"/>
    <n v="1500"/>
    <n v="2052"/>
    <x v="0"/>
    <s v="US"/>
    <s v="USD"/>
    <x v="1851"/>
    <n v="1339651143"/>
    <b v="0"/>
    <n v="38"/>
    <b v="1"/>
    <s v="music/indie rock"/>
    <n v="137"/>
    <n v="54"/>
    <x v="7"/>
    <s v="indie rock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1852"/>
    <n v="1481115905"/>
    <b v="0"/>
    <n v="59"/>
    <b v="1"/>
    <s v="theater/plays"/>
    <n v="103"/>
    <n v="34.75"/>
    <x v="6"/>
    <s v="plays"/>
    <x v="1860"/>
    <x v="1852"/>
  </r>
  <r>
    <n v="2788"/>
    <s v="ACT Underground Theatre, TLDC"/>
    <s v="MOVING FORWARD! WE HAVE REACHED GOAL BUT HAVE MORE TIME!! PLEASE CONSIDER PLEDGING."/>
    <n v="2000"/>
    <n v="2050"/>
    <x v="0"/>
    <s v="US"/>
    <s v="USD"/>
    <x v="1853"/>
    <n v="1467219043"/>
    <b v="0"/>
    <n v="20"/>
    <b v="1"/>
    <s v="theater/plays"/>
    <n v="103"/>
    <n v="102.5"/>
    <x v="6"/>
    <s v="plays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1854"/>
    <n v="1470778559"/>
    <b v="0"/>
    <n v="28"/>
    <b v="1"/>
    <s v="theater/plays"/>
    <n v="103"/>
    <n v="73.209999999999994"/>
    <x v="6"/>
    <s v="plays"/>
    <x v="1862"/>
    <x v="1854"/>
  </r>
  <r>
    <n v="3678"/>
    <s v="Some big Some bang"/>
    <s v="The Ugly Collective takes Some big Some bang to the Underbelly Venues at the Edinburgh Fringe!"/>
    <n v="2000"/>
    <n v="2050"/>
    <x v="0"/>
    <s v="GB"/>
    <s v="GBP"/>
    <x v="1855"/>
    <n v="1430052298"/>
    <b v="0"/>
    <n v="31"/>
    <b v="1"/>
    <s v="theater/plays"/>
    <n v="103"/>
    <n v="66.13"/>
    <x v="6"/>
    <s v="plays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1856"/>
    <n v="1463145938"/>
    <b v="1"/>
    <n v="39"/>
    <b v="1"/>
    <s v="theater/plays"/>
    <n v="102"/>
    <n v="52.49"/>
    <x v="6"/>
    <s v="plays"/>
    <x v="1864"/>
    <x v="1856"/>
  </r>
  <r>
    <n v="3837"/>
    <s v="Farcical Elements Presents Boeing-Boeing"/>
    <s v="A high-flying French farce with the thrust of a well-tuned jet engine"/>
    <n v="2000"/>
    <n v="2042"/>
    <x v="0"/>
    <s v="GB"/>
    <s v="GBP"/>
    <x v="1857"/>
    <n v="1432837358"/>
    <b v="0"/>
    <n v="17"/>
    <b v="1"/>
    <s v="theater/plays"/>
    <n v="102"/>
    <n v="120.12"/>
    <x v="6"/>
    <s v="plays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1858"/>
    <n v="1413432331"/>
    <b v="0"/>
    <n v="23"/>
    <b v="1"/>
    <s v="theater/plays"/>
    <n v="102"/>
    <n v="88.74"/>
    <x v="6"/>
    <s v="plays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1859"/>
    <n v="1338336588"/>
    <b v="0"/>
    <n v="34"/>
    <b v="1"/>
    <s v="music/rock"/>
    <n v="204"/>
    <n v="59.85"/>
    <x v="7"/>
    <s v="rock"/>
    <x v="1867"/>
    <x v="1859"/>
  </r>
  <r>
    <n v="1841"/>
    <s v="Hydra Effect Debut EP"/>
    <s v="Hard Rock with a Positive Message. Help us fund, release and promote our debut EP!"/>
    <n v="2000"/>
    <n v="2035"/>
    <x v="0"/>
    <s v="US"/>
    <s v="USD"/>
    <x v="1860"/>
    <n v="1397679445"/>
    <b v="0"/>
    <n v="40"/>
    <b v="1"/>
    <s v="music/rock"/>
    <n v="102"/>
    <n v="50.88"/>
    <x v="7"/>
    <s v="rock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1861"/>
    <n v="1466887297"/>
    <b v="0"/>
    <n v="27"/>
    <b v="1"/>
    <s v="theater/musical"/>
    <n v="102"/>
    <n v="75.37"/>
    <x v="6"/>
    <s v="musical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862"/>
    <n v="1433512775"/>
    <b v="0"/>
    <n v="63"/>
    <b v="1"/>
    <s v="theater/plays"/>
    <n v="102"/>
    <n v="32.270000000000003"/>
    <x v="6"/>
    <s v="plays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1863"/>
    <n v="1316552050"/>
    <b v="0"/>
    <n v="22"/>
    <b v="1"/>
    <s v="film &amp; video/documentary"/>
    <n v="102"/>
    <n v="92.32"/>
    <x v="5"/>
    <s v="documentary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1864"/>
    <n v="1450235374"/>
    <b v="0"/>
    <n v="26"/>
    <b v="0"/>
    <s v="theater/plays"/>
    <n v="14"/>
    <n v="78.08"/>
    <x v="6"/>
    <s v="plays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1865"/>
    <n v="1463334166"/>
    <b v="0"/>
    <n v="19"/>
    <b v="1"/>
    <s v="theater/plays"/>
    <n v="102"/>
    <n v="106.84"/>
    <x v="6"/>
    <s v="plays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866"/>
    <n v="1471881860"/>
    <b v="0"/>
    <n v="11"/>
    <b v="0"/>
    <s v="technology/wearables"/>
    <n v="1"/>
    <n v="184.36"/>
    <x v="0"/>
    <s v="wearables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1867"/>
    <n v="1401426488"/>
    <b v="0"/>
    <n v="16"/>
    <b v="1"/>
    <s v="film &amp; video/television"/>
    <n v="101"/>
    <n v="126.69"/>
    <x v="5"/>
    <s v="television"/>
    <x v="1875"/>
    <x v="1867"/>
  </r>
  <r>
    <n v="3519"/>
    <s v="Bookstory"/>
    <s v="Bookstory is a tiny puppet musical with some very big ideas that tells the story of the story in the digital age"/>
    <n v="2000"/>
    <n v="2027"/>
    <x v="0"/>
    <s v="GB"/>
    <s v="GBP"/>
    <x v="1868"/>
    <n v="1422886950"/>
    <b v="0"/>
    <n v="28"/>
    <b v="1"/>
    <s v="theater/plays"/>
    <n v="101"/>
    <n v="72.39"/>
    <x v="6"/>
    <s v="plays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869"/>
    <n v="1388391227"/>
    <b v="1"/>
    <n v="52"/>
    <b v="1"/>
    <s v="music/rock"/>
    <n v="101"/>
    <n v="38.94"/>
    <x v="7"/>
    <s v="rock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70"/>
    <n v="1403901072"/>
    <b v="0"/>
    <n v="38"/>
    <b v="1"/>
    <s v="music/rock"/>
    <n v="101"/>
    <n v="53.29"/>
    <x v="7"/>
    <s v="rock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1871"/>
    <n v="1402403907"/>
    <b v="0"/>
    <n v="38"/>
    <b v="1"/>
    <s v="theater/plays"/>
    <n v="101"/>
    <n v="53.29"/>
    <x v="6"/>
    <s v="plays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1872"/>
    <n v="1433042724"/>
    <b v="0"/>
    <n v="32"/>
    <b v="1"/>
    <s v="theater/plays"/>
    <n v="101"/>
    <n v="63.28"/>
    <x v="6"/>
    <s v="plays"/>
    <x v="1880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873"/>
    <n v="1481175482"/>
    <b v="0"/>
    <n v="31"/>
    <b v="1"/>
    <s v="theater/plays"/>
    <n v="101"/>
    <n v="65.16"/>
    <x v="6"/>
    <s v="plays"/>
    <x v="1881"/>
    <x v="18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874"/>
    <n v="1436811769"/>
    <b v="0"/>
    <n v="3"/>
    <b v="0"/>
    <s v="publishing/translations"/>
    <n v="1"/>
    <n v="673.33"/>
    <x v="1"/>
    <s v="translations"/>
    <x v="1882"/>
    <x v="1874"/>
  </r>
  <r>
    <n v="1826"/>
    <s v="BEAR GHOST! Professional Recording! Yay!"/>
    <s v="Hear your favorite Bear Ghost in eargasmic quality!"/>
    <n v="2000"/>
    <n v="2020"/>
    <x v="0"/>
    <s v="US"/>
    <s v="USD"/>
    <x v="1875"/>
    <n v="1390083017"/>
    <b v="0"/>
    <n v="38"/>
    <b v="1"/>
    <s v="music/rock"/>
    <n v="101"/>
    <n v="53.16"/>
    <x v="7"/>
    <s v="rock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1876"/>
    <n v="1404295310"/>
    <b v="0"/>
    <n v="21"/>
    <b v="1"/>
    <s v="theater/plays"/>
    <n v="101"/>
    <n v="96.19"/>
    <x v="6"/>
    <s v="plays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1877"/>
    <n v="1466424131"/>
    <b v="0"/>
    <n v="39"/>
    <b v="1"/>
    <s v="theater/plays"/>
    <n v="101"/>
    <n v="51.79"/>
    <x v="6"/>
    <s v="plays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1878"/>
    <n v="1430751850"/>
    <b v="0"/>
    <n v="56"/>
    <b v="1"/>
    <s v="theater/plays"/>
    <n v="101"/>
    <n v="36.07"/>
    <x v="6"/>
    <s v="plays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879"/>
    <n v="1300916220"/>
    <b v="0"/>
    <n v="20"/>
    <b v="1"/>
    <s v="music/pop"/>
    <n v="101"/>
    <n v="100.75"/>
    <x v="7"/>
    <s v="pop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1880"/>
    <n v="1342494445"/>
    <b v="0"/>
    <n v="22"/>
    <b v="1"/>
    <s v="music/indie rock"/>
    <n v="101"/>
    <n v="91.59"/>
    <x v="7"/>
    <s v="indie rock"/>
    <x v="1888"/>
    <x v="1880"/>
  </r>
  <r>
    <n v="3520"/>
    <s v="Protocols"/>
    <s v="Help us to bring &quot;Protocols&quot; at the 2015 Camden Fringe. The most controversial play of the year."/>
    <n v="2000"/>
    <n v="2015"/>
    <x v="0"/>
    <s v="GB"/>
    <s v="GBP"/>
    <x v="1881"/>
    <n v="1439322412"/>
    <b v="0"/>
    <n v="21"/>
    <b v="1"/>
    <s v="theater/plays"/>
    <n v="101"/>
    <n v="95.95"/>
    <x v="6"/>
    <s v="plays"/>
    <x v="1889"/>
    <x v="188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1882"/>
    <n v="1470792982"/>
    <b v="0"/>
    <n v="36"/>
    <b v="1"/>
    <s v="theater/plays"/>
    <n v="126"/>
    <n v="55.97"/>
    <x v="6"/>
    <s v="plays"/>
    <x v="1890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1883"/>
    <n v="1474273294"/>
    <b v="0"/>
    <n v="33"/>
    <b v="1"/>
    <s v="theater/plays"/>
    <n v="101"/>
    <n v="61.06"/>
    <x v="6"/>
    <s v="plays"/>
    <x v="1891"/>
    <x v="1883"/>
  </r>
  <r>
    <n v="1671"/>
    <s v="Luke O'Brien's Kickstarter"/>
    <s v="I am seeking funding in order to help take my music from a hobby to a career."/>
    <n v="2000"/>
    <n v="2013.47"/>
    <x v="0"/>
    <s v="US"/>
    <s v="USD"/>
    <x v="1884"/>
    <n v="1467464614"/>
    <b v="0"/>
    <n v="77"/>
    <b v="1"/>
    <s v="music/pop"/>
    <n v="101"/>
    <n v="26.15"/>
    <x v="7"/>
    <s v="pop"/>
    <x v="1892"/>
    <x v="1884"/>
  </r>
  <r>
    <n v="1634"/>
    <s v="RUBEDO: Debut Full Length Album"/>
    <s v="Recording Debut  Album w/ Producer Ikey Owens from Free Moral Agents/ The Mars Volta"/>
    <n v="2000"/>
    <n v="2010"/>
    <x v="0"/>
    <s v="US"/>
    <s v="USD"/>
    <x v="1885"/>
    <n v="1303706001"/>
    <b v="0"/>
    <n v="32"/>
    <b v="1"/>
    <s v="music/rock"/>
    <n v="101"/>
    <n v="62.81"/>
    <x v="7"/>
    <s v="rock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1886"/>
    <n v="1436172207"/>
    <b v="0"/>
    <n v="33"/>
    <b v="1"/>
    <s v="theater/plays"/>
    <n v="101"/>
    <n v="60.91"/>
    <x v="6"/>
    <s v="plays"/>
    <x v="1894"/>
    <x v="1886"/>
  </r>
  <r>
    <n v="2110"/>
    <s v="&quot;Vision&quot; - New Album - Brent Brown"/>
    <s v="Brent Brown's breakout new album! Requires help from the record label... You!"/>
    <n v="2000"/>
    <n v="2007"/>
    <x v="0"/>
    <s v="US"/>
    <s v="USD"/>
    <x v="1887"/>
    <n v="1398873969"/>
    <b v="0"/>
    <n v="38"/>
    <b v="1"/>
    <s v="music/indie rock"/>
    <n v="100"/>
    <n v="52.82"/>
    <x v="7"/>
    <s v="indie rock"/>
    <x v="1895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1888"/>
    <n v="1405109966"/>
    <b v="0"/>
    <n v="44"/>
    <b v="1"/>
    <s v="publishing/nonfiction"/>
    <n v="100"/>
    <n v="45.57"/>
    <x v="1"/>
    <s v="nonfiction"/>
    <x v="1896"/>
    <x v="18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1889"/>
    <n v="1483131966"/>
    <b v="0"/>
    <n v="4"/>
    <b v="0"/>
    <s v="food/food trucks"/>
    <n v="1"/>
    <n v="501.25"/>
    <x v="4"/>
    <s v="food trucks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1890"/>
    <n v="1435177840"/>
    <b v="0"/>
    <n v="30"/>
    <b v="1"/>
    <s v="theater/plays"/>
    <n v="100"/>
    <n v="66.83"/>
    <x v="6"/>
    <s v="plays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1891"/>
    <n v="1426199843"/>
    <b v="0"/>
    <n v="14"/>
    <b v="1"/>
    <s v="theater/musical"/>
    <n v="100"/>
    <n v="143.21"/>
    <x v="6"/>
    <s v="musical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1892"/>
    <n v="1436983912"/>
    <b v="0"/>
    <n v="25"/>
    <b v="1"/>
    <s v="film &amp; video/television"/>
    <n v="100"/>
    <n v="80.16"/>
    <x v="5"/>
    <s v="television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1893"/>
    <n v="1461320765"/>
    <b v="0"/>
    <n v="17"/>
    <b v="1"/>
    <s v="theater/plays"/>
    <n v="100"/>
    <n v="117.88"/>
    <x v="6"/>
    <s v="plays"/>
    <x v="1901"/>
    <x v="1893"/>
  </r>
  <r>
    <n v="3159"/>
    <s v="Waxwing: A New Play"/>
    <s v="WAXWING is an exciting new world premiere of mythic (perhaps even apocalyptic!) proportions."/>
    <n v="1500"/>
    <n v="2002.22"/>
    <x v="0"/>
    <s v="US"/>
    <s v="USD"/>
    <x v="1894"/>
    <n v="1323221761"/>
    <b v="1"/>
    <n v="52"/>
    <b v="1"/>
    <s v="theater/plays"/>
    <n v="133"/>
    <n v="38.5"/>
    <x v="6"/>
    <s v="plays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1895"/>
    <n v="1451773635"/>
    <b v="0"/>
    <n v="24"/>
    <b v="0"/>
    <s v="music/indie rock"/>
    <n v="40"/>
    <n v="83.38"/>
    <x v="7"/>
    <s v="indie rock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1896"/>
    <n v="1433934371"/>
    <b v="1"/>
    <n v="35"/>
    <b v="1"/>
    <s v="theater/plays"/>
    <n v="100"/>
    <n v="57.17"/>
    <x v="6"/>
    <s v="plays"/>
    <x v="1904"/>
    <x v="1896"/>
  </r>
  <r>
    <n v="1603"/>
    <s v="Max's First Solo Album!"/>
    <s v="An exercise in the wild and dangerous world of solo musicianship by Maxwell D Feinstein."/>
    <n v="2000"/>
    <n v="2000.66"/>
    <x v="0"/>
    <s v="US"/>
    <s v="USD"/>
    <x v="1897"/>
    <n v="1322539459"/>
    <b v="0"/>
    <n v="30"/>
    <b v="1"/>
    <s v="music/rock"/>
    <n v="100"/>
    <n v="66.69"/>
    <x v="7"/>
    <s v="rock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1898"/>
    <n v="1409924354"/>
    <b v="0"/>
    <n v="19"/>
    <b v="1"/>
    <s v="film &amp; video/television"/>
    <n v="100"/>
    <n v="105.26"/>
    <x v="5"/>
    <s v="television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1899"/>
    <n v="1408760537"/>
    <b v="0"/>
    <n v="15"/>
    <b v="1"/>
    <s v="film &amp; video/television"/>
    <n v="100"/>
    <n v="133.33000000000001"/>
    <x v="5"/>
    <s v="television"/>
    <x v="1907"/>
    <x v="18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900"/>
    <n v="1408940886"/>
    <b v="0"/>
    <n v="23"/>
    <b v="1"/>
    <s v="music/rock"/>
    <n v="133"/>
    <n v="86.96"/>
    <x v="7"/>
    <s v="rock"/>
    <x v="1908"/>
    <x v="19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1901"/>
    <n v="1381984773"/>
    <b v="0"/>
    <n v="7"/>
    <b v="1"/>
    <s v="music/electronic music"/>
    <n v="100"/>
    <n v="285.70999999999998"/>
    <x v="7"/>
    <s v="electronic music"/>
    <x v="1909"/>
    <x v="19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1902"/>
    <n v="1349978269"/>
    <b v="0"/>
    <n v="47"/>
    <b v="1"/>
    <s v="music/indie rock"/>
    <n v="100"/>
    <n v="42.55"/>
    <x v="7"/>
    <s v="indie rock"/>
    <x v="1910"/>
    <x v="190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1903"/>
    <n v="1439332084"/>
    <b v="0"/>
    <n v="8"/>
    <b v="1"/>
    <s v="music/indie rock"/>
    <n v="100"/>
    <n v="250"/>
    <x v="7"/>
    <s v="indie rock"/>
    <x v="1911"/>
    <x v="1903"/>
  </r>
  <r>
    <n v="2937"/>
    <s v="UCAS"/>
    <s v="UCAS is a new British musical premiering at the Edinburgh Fringe Festival 2014."/>
    <n v="1500"/>
    <n v="2000"/>
    <x v="0"/>
    <s v="GB"/>
    <s v="GBP"/>
    <x v="1904"/>
    <n v="1402657113"/>
    <b v="0"/>
    <n v="55"/>
    <b v="1"/>
    <s v="theater/musical"/>
    <n v="133"/>
    <n v="36.36"/>
    <x v="6"/>
    <s v="musical"/>
    <x v="1912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1905"/>
    <n v="1415652552"/>
    <b v="0"/>
    <n v="15"/>
    <b v="1"/>
    <s v="theater/plays"/>
    <n v="100"/>
    <n v="133.33000000000001"/>
    <x v="6"/>
    <s v="plays"/>
    <x v="1913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1906"/>
    <n v="1432638324"/>
    <b v="0"/>
    <n v="17"/>
    <b v="1"/>
    <s v="theater/plays"/>
    <n v="100"/>
    <n v="117.65"/>
    <x v="6"/>
    <s v="plays"/>
    <x v="1914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1907"/>
    <n v="1405791153"/>
    <b v="0"/>
    <n v="21"/>
    <b v="1"/>
    <s v="theater/plays"/>
    <n v="100"/>
    <n v="95.24"/>
    <x v="6"/>
    <s v="plays"/>
    <x v="1915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1908"/>
    <n v="1443185036"/>
    <b v="0"/>
    <n v="31"/>
    <b v="1"/>
    <s v="theater/plays"/>
    <n v="100"/>
    <n v="64.52"/>
    <x v="6"/>
    <s v="plays"/>
    <x v="1916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1909"/>
    <n v="1459446487"/>
    <b v="0"/>
    <n v="29"/>
    <b v="1"/>
    <s v="theater/plays"/>
    <n v="100"/>
    <n v="68.97"/>
    <x v="6"/>
    <s v="plays"/>
    <x v="1917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1910"/>
    <n v="1431642010"/>
    <b v="0"/>
    <n v="20"/>
    <b v="1"/>
    <s v="theater/musical"/>
    <n v="100"/>
    <n v="100"/>
    <x v="6"/>
    <s v="musical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1911"/>
    <n v="1360222119"/>
    <b v="0"/>
    <n v="73"/>
    <b v="1"/>
    <s v="music/electronic music"/>
    <n v="133"/>
    <n v="27.3"/>
    <x v="7"/>
    <s v="electronic music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912"/>
    <n v="1419954240"/>
    <b v="1"/>
    <n v="33"/>
    <b v="0"/>
    <s v="photography/photobooks"/>
    <n v="40"/>
    <n v="60.24"/>
    <x v="2"/>
    <s v="photobooks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1913"/>
    <n v="1333596019"/>
    <b v="0"/>
    <n v="24"/>
    <b v="0"/>
    <s v="music/jazz"/>
    <n v="7"/>
    <n v="82.58"/>
    <x v="7"/>
    <s v="jazz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1914"/>
    <n v="1479232216"/>
    <b v="0"/>
    <n v="74"/>
    <b v="1"/>
    <s v="technology/space exploration"/>
    <n v="131"/>
    <n v="26.59"/>
    <x v="0"/>
    <s v="space exploration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915"/>
    <n v="1427925761"/>
    <b v="0"/>
    <n v="17"/>
    <b v="0"/>
    <s v="music/faith"/>
    <n v="8"/>
    <n v="115.71"/>
    <x v="7"/>
    <s v="faith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1916"/>
    <n v="1464979620"/>
    <b v="0"/>
    <n v="30"/>
    <b v="1"/>
    <s v="theater/plays"/>
    <n v="112"/>
    <n v="65.17"/>
    <x v="6"/>
    <s v="plays"/>
    <x v="1924"/>
    <x v="1916"/>
  </r>
  <r>
    <n v="3271"/>
    <s v="Saxon Court at Southwark Playhouse"/>
    <s v="A razor sharp satire to darken your Christmas."/>
    <n v="1500"/>
    <n v="1950"/>
    <x v="0"/>
    <s v="GB"/>
    <s v="GBP"/>
    <x v="1917"/>
    <n v="1412332175"/>
    <b v="1"/>
    <n v="51"/>
    <b v="1"/>
    <s v="theater/plays"/>
    <n v="130"/>
    <n v="38.24"/>
    <x v="6"/>
    <s v="plays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1918"/>
    <n v="1361363825"/>
    <b v="0"/>
    <n v="32"/>
    <b v="1"/>
    <s v="music/rock"/>
    <n v="108"/>
    <n v="60.66"/>
    <x v="7"/>
    <s v="rock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1919"/>
    <n v="1404822144"/>
    <b v="0"/>
    <n v="19"/>
    <b v="1"/>
    <s v="film &amp; video/television"/>
    <n v="155"/>
    <n v="102.11"/>
    <x v="5"/>
    <s v="television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920"/>
    <n v="1395089981"/>
    <b v="0"/>
    <n v="40"/>
    <b v="0"/>
    <s v="music/world music"/>
    <n v="4"/>
    <n v="48.43"/>
    <x v="7"/>
    <s v="world music"/>
    <x v="1928"/>
    <x v="1920"/>
  </r>
  <r>
    <n v="1672"/>
    <s v="High Altotude Debut Album"/>
    <s v="Sweet, sweet harmonies from Portland Oregon's premiere high school women's a cappella group."/>
    <n v="1700"/>
    <n v="1920"/>
    <x v="0"/>
    <s v="US"/>
    <s v="USD"/>
    <x v="1921"/>
    <n v="1336232730"/>
    <b v="0"/>
    <n v="49"/>
    <b v="1"/>
    <s v="music/pop"/>
    <n v="113"/>
    <n v="39.18"/>
    <x v="7"/>
    <s v="pop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1922"/>
    <n v="1441557047"/>
    <b v="0"/>
    <n v="37"/>
    <b v="1"/>
    <s v="theater/spaces"/>
    <n v="128"/>
    <n v="51.89"/>
    <x v="6"/>
    <s v="spaces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1923"/>
    <n v="1400790680"/>
    <b v="0"/>
    <n v="56"/>
    <b v="1"/>
    <s v="theater/plays"/>
    <n v="128"/>
    <n v="34.25"/>
    <x v="6"/>
    <s v="plays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1924"/>
    <n v="1336430575"/>
    <b v="0"/>
    <n v="42"/>
    <b v="1"/>
    <s v="music/indie rock"/>
    <n v="128"/>
    <n v="45.55"/>
    <x v="7"/>
    <s v="indie rock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1925"/>
    <n v="1250630968"/>
    <b v="0"/>
    <n v="26"/>
    <b v="0"/>
    <s v="film &amp; video/animation"/>
    <n v="10"/>
    <n v="73.459999999999994"/>
    <x v="5"/>
    <s v="animation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1926"/>
    <n v="1451684437"/>
    <b v="0"/>
    <n v="5"/>
    <b v="0"/>
    <s v="theater/plays"/>
    <n v="19"/>
    <n v="381.6"/>
    <x v="6"/>
    <s v="plays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1927"/>
    <n v="1413059689"/>
    <b v="1"/>
    <n v="29"/>
    <b v="0"/>
    <s v="technology/makerspaces"/>
    <n v="8"/>
    <n v="65.41"/>
    <x v="0"/>
    <s v="makerspaces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1928"/>
    <n v="1449011610"/>
    <b v="0"/>
    <n v="23"/>
    <b v="0"/>
    <s v="technology/wearables"/>
    <n v="6"/>
    <n v="82.09"/>
    <x v="0"/>
    <s v="wearables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1929"/>
    <n v="1443302004"/>
    <b v="1"/>
    <n v="53"/>
    <b v="1"/>
    <s v="technology/space exploration"/>
    <n v="188"/>
    <n v="35.549999999999997"/>
    <x v="0"/>
    <s v="space exploration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1930"/>
    <n v="1336482857"/>
    <b v="1"/>
    <n v="50"/>
    <b v="1"/>
    <s v="music/indie rock"/>
    <n v="157"/>
    <n v="37.67"/>
    <x v="7"/>
    <s v="indie rock"/>
    <x v="1938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931"/>
    <n v="1354909863"/>
    <b v="1"/>
    <n v="81"/>
    <b v="1"/>
    <s v="publishing/radio &amp; podcasts"/>
    <n v="125"/>
    <n v="23.17"/>
    <x v="1"/>
    <s v="radio &amp; podcasts"/>
    <x v="1939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932"/>
    <n v="1417803298"/>
    <b v="1"/>
    <n v="19"/>
    <b v="0"/>
    <s v="photography/photobooks"/>
    <n v="6"/>
    <n v="98.79"/>
    <x v="2"/>
    <s v="photobooks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1933"/>
    <n v="1445235358"/>
    <b v="0"/>
    <n v="11"/>
    <b v="0"/>
    <s v="film &amp; video/animation"/>
    <n v="9"/>
    <n v="170.55"/>
    <x v="5"/>
    <s v="animation"/>
    <x v="1941"/>
    <x v="1933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934"/>
    <n v="1480907645"/>
    <b v="0"/>
    <n v="52"/>
    <b v="1"/>
    <s v="theater/plays"/>
    <n v="125"/>
    <n v="36.08"/>
    <x v="6"/>
    <s v="plays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1935"/>
    <n v="1474641914"/>
    <b v="0"/>
    <n v="50"/>
    <b v="1"/>
    <s v="technology/space exploration"/>
    <n v="187"/>
    <n v="37.46"/>
    <x v="0"/>
    <s v="space exploration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1936"/>
    <n v="1446742417"/>
    <b v="0"/>
    <n v="93"/>
    <b v="1"/>
    <s v="theater/plays"/>
    <n v="187"/>
    <n v="20.12"/>
    <x v="6"/>
    <s v="plays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937"/>
    <n v="1441822828"/>
    <b v="0"/>
    <n v="52"/>
    <b v="1"/>
    <s v="theater/plays"/>
    <n v="110"/>
    <n v="35.96"/>
    <x v="6"/>
    <s v="plays"/>
    <x v="1945"/>
    <x v="1937"/>
  </r>
  <r>
    <n v="128"/>
    <s v="Ralphi3 (Canceled)"/>
    <s v="A Science Fiction film filled with entertainment and Excitement"/>
    <n v="100000"/>
    <n v="1867"/>
    <x v="1"/>
    <s v="US"/>
    <s v="USD"/>
    <x v="1938"/>
    <n v="1473917293"/>
    <b v="0"/>
    <n v="6"/>
    <b v="0"/>
    <s v="film &amp; video/science fiction"/>
    <n v="2"/>
    <n v="311.17"/>
    <x v="5"/>
    <s v="science fiction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1939"/>
    <n v="1439834171"/>
    <b v="0"/>
    <n v="41"/>
    <b v="1"/>
    <s v="theater/spaces"/>
    <n v="107"/>
    <n v="45.54"/>
    <x v="6"/>
    <s v="spaces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1940"/>
    <n v="1479143061"/>
    <b v="0"/>
    <n v="12"/>
    <b v="0"/>
    <s v="technology/wearables"/>
    <n v="19"/>
    <n v="155.33000000000001"/>
    <x v="0"/>
    <s v="wearables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1941"/>
    <n v="1437365176"/>
    <b v="0"/>
    <n v="31"/>
    <b v="0"/>
    <s v="theater/plays"/>
    <n v="9"/>
    <n v="60.06"/>
    <x v="6"/>
    <s v="plays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1942"/>
    <n v="1357187280"/>
    <b v="0"/>
    <n v="14"/>
    <b v="1"/>
    <s v="music/rock"/>
    <n v="109"/>
    <n v="132.86000000000001"/>
    <x v="7"/>
    <s v="rock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1943"/>
    <n v="1467335378"/>
    <b v="0"/>
    <n v="23"/>
    <b v="1"/>
    <s v="theater/plays"/>
    <n v="186"/>
    <n v="80.87"/>
    <x v="6"/>
    <s v="plays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1944"/>
    <n v="1407674146"/>
    <b v="0"/>
    <n v="45"/>
    <b v="1"/>
    <s v="theater/plays"/>
    <n v="186"/>
    <n v="41.22"/>
    <x v="6"/>
    <s v="plays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945"/>
    <n v="1326848935"/>
    <b v="0"/>
    <n v="30"/>
    <b v="1"/>
    <s v="music/rock"/>
    <n v="307"/>
    <n v="61.37"/>
    <x v="7"/>
    <s v="rock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1946"/>
    <n v="1312641022"/>
    <b v="1"/>
    <n v="41"/>
    <b v="1"/>
    <s v="technology/hardware"/>
    <n v="117"/>
    <n v="44.85"/>
    <x v="0"/>
    <s v="hardware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1947"/>
    <n v="1425908988"/>
    <b v="0"/>
    <n v="27"/>
    <b v="1"/>
    <s v="theater/plays"/>
    <n v="141"/>
    <n v="67.959999999999994"/>
    <x v="6"/>
    <s v="plays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1948"/>
    <n v="1412109413"/>
    <b v="0"/>
    <n v="25"/>
    <b v="1"/>
    <s v="theater/plays"/>
    <n v="122"/>
    <n v="73.239999999999995"/>
    <x v="6"/>
    <s v="plays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1949"/>
    <n v="1347293289"/>
    <b v="0"/>
    <n v="21"/>
    <b v="0"/>
    <s v="film &amp; video/animation"/>
    <n v="6"/>
    <n v="87.14"/>
    <x v="5"/>
    <s v="animation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1950"/>
    <n v="1434113265"/>
    <b v="1"/>
    <n v="30"/>
    <b v="1"/>
    <s v="theater/plays"/>
    <n v="102"/>
    <n v="61"/>
    <x v="6"/>
    <s v="plays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1951"/>
    <n v="1411224975"/>
    <b v="0"/>
    <n v="13"/>
    <b v="0"/>
    <s v="theater/spaces"/>
    <n v="15"/>
    <n v="140.54"/>
    <x v="6"/>
    <s v="spaces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1952"/>
    <n v="1424377358"/>
    <b v="0"/>
    <n v="26"/>
    <b v="1"/>
    <s v="theater/plays"/>
    <n v="122"/>
    <n v="70.23"/>
    <x v="6"/>
    <s v="plays"/>
    <x v="1960"/>
    <x v="1952"/>
  </r>
  <r>
    <n v="2595"/>
    <s v="Food Truck for Little Fox Bakery"/>
    <s v="Looking to put the best baked goods in Bowling Green on wheels"/>
    <n v="15000"/>
    <n v="1825"/>
    <x v="2"/>
    <s v="US"/>
    <s v="USD"/>
    <x v="1953"/>
    <n v="1485323500"/>
    <b v="0"/>
    <n v="19"/>
    <b v="0"/>
    <s v="food/food trucks"/>
    <n v="12"/>
    <n v="96.05"/>
    <x v="4"/>
    <s v="food trucks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954"/>
    <n v="1397186333"/>
    <b v="0"/>
    <n v="98"/>
    <b v="0"/>
    <s v="games/video games"/>
    <n v="9"/>
    <n v="18.579999999999998"/>
    <x v="3"/>
    <s v="video games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1955"/>
    <n v="1409262949"/>
    <b v="0"/>
    <n v="13"/>
    <b v="1"/>
    <s v="theater/plays"/>
    <n v="121"/>
    <n v="140"/>
    <x v="6"/>
    <s v="plays"/>
    <x v="1963"/>
    <x v="1955"/>
  </r>
  <r>
    <n v="1473"/>
    <s v="ONE LOVES ONLY FORM"/>
    <s v="Public Radio Project"/>
    <n v="1500"/>
    <n v="1807.74"/>
    <x v="0"/>
    <s v="US"/>
    <s v="USD"/>
    <x v="1956"/>
    <n v="1328052639"/>
    <b v="1"/>
    <n v="47"/>
    <b v="1"/>
    <s v="publishing/radio &amp; podcasts"/>
    <n v="121"/>
    <n v="38.46"/>
    <x v="1"/>
    <s v="radio &amp; podcasts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1957"/>
    <n v="1421183271"/>
    <b v="1"/>
    <n v="12"/>
    <b v="1"/>
    <s v="theater/plays"/>
    <n v="100"/>
    <n v="150.41999999999999"/>
    <x v="6"/>
    <s v="plays"/>
    <x v="1965"/>
    <x v="1957"/>
  </r>
  <r>
    <n v="1098"/>
    <s v="Kick, Punch... Fireball"/>
    <s v="Kick, Punch... Fireball is an FPS type arena game set inside the fantasy world."/>
    <n v="25000"/>
    <n v="1803"/>
    <x v="2"/>
    <s v="US"/>
    <s v="USD"/>
    <x v="1958"/>
    <n v="1394821095"/>
    <b v="0"/>
    <n v="22"/>
    <b v="0"/>
    <s v="games/video games"/>
    <n v="7"/>
    <n v="81.95"/>
    <x v="3"/>
    <s v="video games"/>
    <x v="1966"/>
    <x v="19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959"/>
    <n v="1328197165"/>
    <b v="0"/>
    <n v="19"/>
    <b v="1"/>
    <s v="music/rock"/>
    <n v="100"/>
    <n v="94.74"/>
    <x v="7"/>
    <s v="rock"/>
    <x v="1967"/>
    <x v="195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1960"/>
    <n v="1433254875"/>
    <b v="0"/>
    <n v="6"/>
    <b v="0"/>
    <s v="theater/musical"/>
    <n v="0"/>
    <n v="300"/>
    <x v="6"/>
    <s v="musical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1961"/>
    <n v="1414506083"/>
    <b v="0"/>
    <n v="31"/>
    <b v="1"/>
    <s v="theater/plays"/>
    <n v="120"/>
    <n v="58.06"/>
    <x v="6"/>
    <s v="plays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1962"/>
    <n v="1403022823"/>
    <b v="0"/>
    <n v="37"/>
    <b v="1"/>
    <s v="theater/plays"/>
    <n v="119"/>
    <n v="48.34"/>
    <x v="6"/>
    <s v="plays"/>
    <x v="1970"/>
    <x v="1962"/>
  </r>
  <r>
    <n v="3854"/>
    <s v="The Case Of Soghomon Tehlirian"/>
    <s v="A play dedicated to the 100th anniversary of the Armenian Genocide."/>
    <n v="11000"/>
    <n v="1788"/>
    <x v="2"/>
    <s v="US"/>
    <s v="USD"/>
    <x v="1963"/>
    <n v="1428614058"/>
    <b v="0"/>
    <n v="20"/>
    <b v="0"/>
    <s v="theater/plays"/>
    <n v="16"/>
    <n v="89.4"/>
    <x v="6"/>
    <s v="plays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964"/>
    <n v="1401850796"/>
    <b v="0"/>
    <n v="15"/>
    <b v="0"/>
    <s v="film &amp; video/science fiction"/>
    <n v="5"/>
    <n v="119"/>
    <x v="5"/>
    <s v="science fiction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965"/>
    <n v="1393034470"/>
    <b v="1"/>
    <n v="41"/>
    <b v="1"/>
    <s v="music/rock"/>
    <n v="119"/>
    <n v="43.54"/>
    <x v="7"/>
    <s v="rock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1966"/>
    <n v="1443811268"/>
    <b v="0"/>
    <n v="13"/>
    <b v="0"/>
    <s v="theater/plays"/>
    <n v="36"/>
    <n v="137.08000000000001"/>
    <x v="6"/>
    <s v="plays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1967"/>
    <n v="1473174932"/>
    <b v="0"/>
    <n v="30"/>
    <b v="0"/>
    <s v="technology/wearables"/>
    <n v="15"/>
    <n v="59.2"/>
    <x v="0"/>
    <s v="wearables"/>
    <x v="1975"/>
    <x v="196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968"/>
    <n v="1390509071"/>
    <b v="0"/>
    <n v="49"/>
    <b v="1"/>
    <s v="music/pop"/>
    <n v="118"/>
    <n v="36.24"/>
    <x v="7"/>
    <s v="pop"/>
    <x v="1976"/>
    <x v="1968"/>
  </r>
  <r>
    <n v="2603"/>
    <s v="Manned Mock Mars Mission"/>
    <s v="I will be building a mock space station and simulate living on Mars for two weeks."/>
    <n v="1750"/>
    <n v="1776"/>
    <x v="0"/>
    <s v="US"/>
    <s v="USD"/>
    <x v="1969"/>
    <n v="1386626054"/>
    <b v="1"/>
    <n v="50"/>
    <b v="1"/>
    <s v="technology/space exploration"/>
    <n v="101"/>
    <n v="35.520000000000003"/>
    <x v="0"/>
    <s v="space exploration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970"/>
    <n v="1315612909"/>
    <b v="0"/>
    <n v="4"/>
    <b v="1"/>
    <s v="music/rock"/>
    <n v="118"/>
    <n v="443.75"/>
    <x v="7"/>
    <s v="rock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1971"/>
    <n v="1444699549"/>
    <b v="0"/>
    <n v="35"/>
    <b v="1"/>
    <s v="music/indie rock"/>
    <n v="148"/>
    <n v="50.66"/>
    <x v="7"/>
    <s v="indie rock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972"/>
    <n v="1489150194"/>
    <b v="0"/>
    <n v="7"/>
    <b v="0"/>
    <s v="music/faith"/>
    <n v="44"/>
    <n v="253.14"/>
    <x v="7"/>
    <s v="faith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1973"/>
    <n v="1424200530"/>
    <b v="0"/>
    <n v="33"/>
    <b v="0"/>
    <s v="food/restaurants"/>
    <n v="10"/>
    <n v="53.55"/>
    <x v="4"/>
    <s v="restaurants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1974"/>
    <n v="1479283285"/>
    <b v="0"/>
    <n v="26"/>
    <b v="1"/>
    <s v="theater/plays"/>
    <n v="118"/>
    <n v="67.92"/>
    <x v="6"/>
    <s v="plays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1975"/>
    <n v="1475765867"/>
    <b v="0"/>
    <n v="31"/>
    <b v="0"/>
    <s v="theater/musical"/>
    <n v="35"/>
    <n v="56.84"/>
    <x v="6"/>
    <s v="musical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1976"/>
    <n v="1450724449"/>
    <b v="0"/>
    <n v="27"/>
    <b v="0"/>
    <s v="theater/spaces"/>
    <n v="4"/>
    <n v="65.11"/>
    <x v="6"/>
    <s v="spaces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1977"/>
    <n v="1389121248"/>
    <b v="0"/>
    <n v="24"/>
    <b v="1"/>
    <s v="music/electronic music"/>
    <n v="293"/>
    <n v="73.13"/>
    <x v="7"/>
    <s v="electronic music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1978"/>
    <n v="1337125368"/>
    <b v="0"/>
    <n v="49"/>
    <b v="0"/>
    <s v="publishing/children's books"/>
    <n v="22"/>
    <n v="35.729999999999997"/>
    <x v="1"/>
    <s v="children's books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1979"/>
    <n v="1468455186"/>
    <b v="0"/>
    <n v="26"/>
    <b v="1"/>
    <s v="music/rock"/>
    <n v="250"/>
    <n v="67.31"/>
    <x v="7"/>
    <s v="rock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980"/>
    <n v="1472570734"/>
    <b v="0"/>
    <n v="15"/>
    <b v="0"/>
    <s v="technology/wearables"/>
    <n v="2"/>
    <n v="116.53"/>
    <x v="0"/>
    <s v="wearables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1981"/>
    <n v="1412879366"/>
    <b v="0"/>
    <n v="38"/>
    <b v="0"/>
    <s v="theater/plays"/>
    <n v="24"/>
    <n v="45.84"/>
    <x v="6"/>
    <s v="plays"/>
    <x v="1989"/>
    <x v="1981"/>
  </r>
  <r>
    <n v="2705"/>
    <s v="Fischer Theatre Marquee"/>
    <s v="Help light the lights at the historic Fischer Theatre in Danville, IL."/>
    <n v="16500"/>
    <n v="1739"/>
    <x v="3"/>
    <s v="US"/>
    <s v="USD"/>
    <x v="1982"/>
    <n v="1486504758"/>
    <b v="0"/>
    <n v="8"/>
    <b v="0"/>
    <s v="theater/spaces"/>
    <n v="11"/>
    <n v="217.38"/>
    <x v="6"/>
    <s v="spaces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1983"/>
    <n v="1426528418"/>
    <b v="0"/>
    <n v="76"/>
    <b v="1"/>
    <s v="music/metal"/>
    <n v="144"/>
    <n v="22.74"/>
    <x v="7"/>
    <s v="metal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1984"/>
    <n v="1274889241"/>
    <b v="0"/>
    <n v="34"/>
    <b v="1"/>
    <s v="film &amp; video/shorts"/>
    <n v="115"/>
    <n v="50.59"/>
    <x v="5"/>
    <s v="shorts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1985"/>
    <n v="1474027501"/>
    <b v="0"/>
    <n v="42"/>
    <b v="0"/>
    <s v="theater/spaces"/>
    <n v="17"/>
    <n v="40.83"/>
    <x v="6"/>
    <s v="spaces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1986"/>
    <n v="1436278344"/>
    <b v="0"/>
    <n v="23"/>
    <b v="1"/>
    <s v="theater/plays"/>
    <n v="114"/>
    <n v="74.349999999999994"/>
    <x v="6"/>
    <s v="plays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987"/>
    <n v="1425261690"/>
    <b v="0"/>
    <n v="8"/>
    <b v="0"/>
    <s v="photography/photobooks"/>
    <n v="7"/>
    <n v="213.38"/>
    <x v="2"/>
    <s v="photobooks"/>
    <x v="1995"/>
    <x v="1987"/>
  </r>
  <r>
    <n v="2668"/>
    <s v="UOttawa Makermobile"/>
    <s v="Creativity on the go! |_x000a_CrÃ©ativitÃ© en mouvement !"/>
    <n v="1000"/>
    <n v="1707"/>
    <x v="0"/>
    <s v="CA"/>
    <s v="CAD"/>
    <x v="1988"/>
    <n v="1443449265"/>
    <b v="0"/>
    <n v="28"/>
    <b v="1"/>
    <s v="technology/makerspaces"/>
    <n v="171"/>
    <n v="60.96"/>
    <x v="0"/>
    <s v="makerspaces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989"/>
    <n v="1430324235"/>
    <b v="0"/>
    <n v="41"/>
    <b v="0"/>
    <s v="technology/wearables"/>
    <n v="4"/>
    <n v="41.59"/>
    <x v="0"/>
    <s v="wearables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1990"/>
    <n v="1410558948"/>
    <b v="0"/>
    <n v="45"/>
    <b v="1"/>
    <s v="theater/plays"/>
    <n v="100"/>
    <n v="37.78"/>
    <x v="6"/>
    <s v="plays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991"/>
    <n v="1381445253"/>
    <b v="0"/>
    <n v="26"/>
    <b v="1"/>
    <s v="film &amp; video/shorts"/>
    <n v="131"/>
    <n v="65.38"/>
    <x v="5"/>
    <s v="shorts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1992"/>
    <n v="1413838540"/>
    <b v="0"/>
    <n v="20"/>
    <b v="0"/>
    <s v="food/food trucks"/>
    <n v="28"/>
    <n v="84.9"/>
    <x v="4"/>
    <s v="food trucks"/>
    <x v="2000"/>
    <x v="1992"/>
  </r>
  <r>
    <n v="1802"/>
    <s v="Out Of The Dark"/>
    <s v="Inner Darkness turned into a photobook. Personal work i shot during my recovery...in Berlin."/>
    <n v="3500"/>
    <n v="1697"/>
    <x v="2"/>
    <s v="DE"/>
    <s v="EUR"/>
    <x v="1993"/>
    <n v="1433416830"/>
    <b v="1"/>
    <n v="18"/>
    <b v="0"/>
    <s v="photography/photobooks"/>
    <n v="48"/>
    <n v="94.28"/>
    <x v="2"/>
    <s v="photobooks"/>
    <x v="2001"/>
    <x v="199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1994"/>
    <n v="1433395391"/>
    <b v="1"/>
    <n v="9"/>
    <b v="0"/>
    <s v="theater/plays"/>
    <n v="16"/>
    <n v="188.56"/>
    <x v="6"/>
    <s v="plays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995"/>
    <n v="1304888771"/>
    <b v="0"/>
    <n v="38"/>
    <b v="0"/>
    <s v="music/world music"/>
    <n v="14"/>
    <n v="44.5"/>
    <x v="7"/>
    <s v="world music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1996"/>
    <n v="1459309704"/>
    <b v="0"/>
    <n v="42"/>
    <b v="1"/>
    <s v="theater/plays"/>
    <n v="102"/>
    <n v="40.24"/>
    <x v="6"/>
    <s v="plays"/>
    <x v="2004"/>
    <x v="19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1997"/>
    <n v="1413766384"/>
    <b v="0"/>
    <n v="48"/>
    <b v="1"/>
    <s v="technology/wearables"/>
    <n v="112"/>
    <n v="35.130000000000003"/>
    <x v="0"/>
    <s v="wearables"/>
    <x v="2005"/>
    <x v="199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1998"/>
    <n v="1428733511"/>
    <b v="0"/>
    <n v="58"/>
    <b v="1"/>
    <s v="theater/plays"/>
    <n v="211"/>
    <n v="29.07"/>
    <x v="6"/>
    <s v="plays"/>
    <x v="2006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1999"/>
    <n v="1463852904"/>
    <b v="0"/>
    <n v="49"/>
    <b v="1"/>
    <s v="theater/plays"/>
    <n v="109"/>
    <n v="34.409999999999997"/>
    <x v="6"/>
    <s v="plays"/>
    <x v="2007"/>
    <x v="1999"/>
  </r>
  <r>
    <n v="989"/>
    <s v="Power Rope"/>
    <s v="The most useful phone charger you will ever buy"/>
    <n v="10000"/>
    <n v="1677"/>
    <x v="2"/>
    <s v="US"/>
    <s v="USD"/>
    <x v="2000"/>
    <n v="1472509495"/>
    <b v="0"/>
    <n v="32"/>
    <b v="0"/>
    <s v="technology/wearables"/>
    <n v="17"/>
    <n v="52.41"/>
    <x v="0"/>
    <s v="wearables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2001"/>
    <n v="1403635904"/>
    <b v="1"/>
    <n v="43"/>
    <b v="1"/>
    <s v="photography/photobooks"/>
    <n v="111"/>
    <n v="38.86"/>
    <x v="2"/>
    <s v="photobooks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2002"/>
    <n v="1483012918"/>
    <b v="0"/>
    <n v="37"/>
    <b v="1"/>
    <s v="theater/plays"/>
    <n v="101"/>
    <n v="45.11"/>
    <x v="6"/>
    <s v="plays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2003"/>
    <n v="1452614847"/>
    <b v="0"/>
    <n v="35"/>
    <b v="1"/>
    <s v="theater/plays"/>
    <n v="111"/>
    <n v="47.66"/>
    <x v="6"/>
    <s v="plays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2004"/>
    <n v="1428130814"/>
    <b v="0"/>
    <n v="28"/>
    <b v="1"/>
    <s v="film &amp; video/television"/>
    <n v="167"/>
    <n v="59.46"/>
    <x v="5"/>
    <s v="television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05"/>
    <n v="1316919196"/>
    <b v="0"/>
    <n v="38"/>
    <b v="1"/>
    <s v="music/indie rock"/>
    <n v="111"/>
    <n v="43.71"/>
    <x v="7"/>
    <s v="indie rock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2006"/>
    <n v="1432315966"/>
    <b v="1"/>
    <n v="20"/>
    <b v="1"/>
    <s v="theater/plays"/>
    <n v="111"/>
    <n v="83.05"/>
    <x v="6"/>
    <s v="plays"/>
    <x v="2014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007"/>
    <n v="1452550416"/>
    <b v="0"/>
    <n v="18"/>
    <b v="1"/>
    <s v="technology/makerspaces"/>
    <n v="111"/>
    <n v="92.22"/>
    <x v="0"/>
    <s v="makerspaces"/>
    <x v="2015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2008"/>
    <n v="1451839080"/>
    <b v="0"/>
    <n v="30"/>
    <b v="1"/>
    <s v="theater/plays"/>
    <n v="101"/>
    <n v="55.33"/>
    <x v="6"/>
    <s v="plays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2009"/>
    <n v="1385510094"/>
    <b v="0"/>
    <n v="52"/>
    <b v="0"/>
    <s v="publishing/fiction"/>
    <n v="41"/>
    <n v="31.85"/>
    <x v="1"/>
    <s v="fiction"/>
    <x v="2017"/>
    <x v="200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2010"/>
    <n v="1379540288"/>
    <b v="0"/>
    <n v="52"/>
    <b v="1"/>
    <s v="music/indie rock"/>
    <n v="110"/>
    <n v="31.83"/>
    <x v="7"/>
    <s v="indie rock"/>
    <x v="2018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011"/>
    <n v="1431414476"/>
    <b v="0"/>
    <n v="36"/>
    <b v="0"/>
    <s v="publishing/children's books"/>
    <n v="8"/>
    <n v="45.97"/>
    <x v="1"/>
    <s v="children's books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2012"/>
    <n v="1395859093"/>
    <b v="0"/>
    <n v="41"/>
    <b v="1"/>
    <s v="film &amp; video/shorts"/>
    <n v="127"/>
    <n v="40.270000000000003"/>
    <x v="5"/>
    <s v="shorts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2013"/>
    <n v="1410461299"/>
    <b v="0"/>
    <n v="33"/>
    <b v="1"/>
    <s v="theater/plays"/>
    <n v="110"/>
    <n v="50.02"/>
    <x v="6"/>
    <s v="plays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2014"/>
    <n v="1424306110"/>
    <b v="0"/>
    <n v="18"/>
    <b v="1"/>
    <s v="theater/plays"/>
    <n v="110"/>
    <n v="91.67"/>
    <x v="6"/>
    <s v="plays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2015"/>
    <n v="1478018382"/>
    <b v="0"/>
    <n v="69"/>
    <b v="1"/>
    <s v="theater/plays"/>
    <n v="103"/>
    <n v="23.87"/>
    <x v="6"/>
    <s v="plays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2016"/>
    <n v="1420560678"/>
    <b v="1"/>
    <n v="15"/>
    <b v="0"/>
    <s v="photography/photobooks"/>
    <n v="5"/>
    <n v="109.07"/>
    <x v="2"/>
    <s v="photobooks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017"/>
    <n v="1433698233"/>
    <b v="0"/>
    <n v="39"/>
    <b v="1"/>
    <s v="theater/plays"/>
    <n v="109"/>
    <n v="41.92"/>
    <x v="6"/>
    <s v="plays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018"/>
    <n v="1475604008"/>
    <b v="0"/>
    <n v="56"/>
    <b v="0"/>
    <s v="games/video games"/>
    <n v="5"/>
    <n v="29.04"/>
    <x v="3"/>
    <s v="video games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2019"/>
    <n v="1423041227"/>
    <b v="0"/>
    <n v="20"/>
    <b v="1"/>
    <s v="theater/plays"/>
    <n v="108"/>
    <n v="81.25"/>
    <x v="6"/>
    <s v="plays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020"/>
    <n v="1428087153"/>
    <b v="0"/>
    <n v="17"/>
    <b v="1"/>
    <s v="theater/plays"/>
    <n v="163"/>
    <n v="95.59"/>
    <x v="6"/>
    <s v="plays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2021"/>
    <n v="1437214936"/>
    <b v="0"/>
    <n v="31"/>
    <b v="1"/>
    <s v="theater/plays"/>
    <n v="162"/>
    <n v="52.35"/>
    <x v="6"/>
    <s v="plays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2022"/>
    <n v="1452030730"/>
    <b v="0"/>
    <n v="18"/>
    <b v="1"/>
    <s v="theater/plays"/>
    <n v="135"/>
    <n v="89.79"/>
    <x v="6"/>
    <s v="plays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023"/>
    <n v="1428572115"/>
    <b v="0"/>
    <n v="64"/>
    <b v="1"/>
    <s v="theater/plays"/>
    <n v="108"/>
    <n v="25.25"/>
    <x v="6"/>
    <s v="plays"/>
    <x v="2031"/>
    <x v="2023"/>
  </r>
  <r>
    <n v="2179"/>
    <s v="Woodhouse EP"/>
    <s v="Woodhouse is making an EP!  If you are a fan of whiskey and loud guitars, contribute to the cause!"/>
    <n v="1000"/>
    <n v="1614"/>
    <x v="0"/>
    <s v="US"/>
    <s v="USD"/>
    <x v="2024"/>
    <n v="1426133192"/>
    <b v="0"/>
    <n v="21"/>
    <b v="1"/>
    <s v="music/rock"/>
    <n v="161"/>
    <n v="76.86"/>
    <x v="7"/>
    <s v="rock"/>
    <x v="2032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025"/>
    <n v="1366999870"/>
    <b v="0"/>
    <n v="37"/>
    <b v="1"/>
    <s v="music/classical music"/>
    <n v="103"/>
    <n v="43.62"/>
    <x v="7"/>
    <s v="classical music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026"/>
    <n v="1382659060"/>
    <b v="0"/>
    <n v="25"/>
    <b v="1"/>
    <s v="music/rock"/>
    <n v="107"/>
    <n v="64.44"/>
    <x v="7"/>
    <s v="rock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2027"/>
    <n v="1458254347"/>
    <b v="0"/>
    <n v="28"/>
    <b v="1"/>
    <s v="theater/plays"/>
    <n v="161"/>
    <n v="57.5"/>
    <x v="6"/>
    <s v="plays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028"/>
    <n v="1473957239"/>
    <b v="0"/>
    <n v="8"/>
    <b v="0"/>
    <s v="theater/spaces"/>
    <n v="8"/>
    <n v="200.63"/>
    <x v="6"/>
    <s v="spaces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1276"/>
    <n v="1487094360"/>
    <b v="0"/>
    <n v="20"/>
    <b v="1"/>
    <s v="theater/spaces"/>
    <n v="119"/>
    <n v="80.25"/>
    <x v="6"/>
    <s v="spaces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2029"/>
    <n v="1414765794"/>
    <b v="0"/>
    <n v="41"/>
    <b v="1"/>
    <s v="publishing/nonfiction"/>
    <n v="107"/>
    <n v="39.049999999999997"/>
    <x v="1"/>
    <s v="nonfiction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2030"/>
    <n v="1425331068"/>
    <b v="0"/>
    <n v="69"/>
    <b v="1"/>
    <s v="theater/plays"/>
    <n v="106"/>
    <n v="23.1"/>
    <x v="6"/>
    <s v="plays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2031"/>
    <n v="1387834799"/>
    <b v="0"/>
    <n v="39"/>
    <b v="1"/>
    <s v="film &amp; video/shorts"/>
    <n v="106"/>
    <n v="40.78"/>
    <x v="5"/>
    <s v="shorts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2032"/>
    <n v="1413065230"/>
    <b v="0"/>
    <n v="44"/>
    <b v="1"/>
    <s v="theater/plays"/>
    <n v="106"/>
    <n v="36.07"/>
    <x v="6"/>
    <s v="plays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2033"/>
    <n v="1480800568"/>
    <b v="0"/>
    <n v="12"/>
    <b v="0"/>
    <s v="photography/places"/>
    <n v="79"/>
    <n v="131.66999999999999"/>
    <x v="2"/>
    <s v="places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2034"/>
    <n v="1421031221"/>
    <b v="0"/>
    <n v="32"/>
    <b v="0"/>
    <s v="theater/plays"/>
    <n v="16"/>
    <n v="49.28"/>
    <x v="6"/>
    <s v="plays"/>
    <x v="2043"/>
    <x v="2034"/>
  </r>
  <r>
    <n v="1618"/>
    <s v="Janus Word Album"/>
    <s v="Janus Word combines hard rock with melodic acoustic music for a unique and awesome sound."/>
    <n v="1500"/>
    <n v="1576"/>
    <x v="0"/>
    <s v="US"/>
    <s v="USD"/>
    <x v="2035"/>
    <n v="1359301335"/>
    <b v="0"/>
    <n v="27"/>
    <b v="1"/>
    <s v="music/rock"/>
    <n v="105"/>
    <n v="58.37"/>
    <x v="7"/>
    <s v="rock"/>
    <x v="2044"/>
    <x v="20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2036"/>
    <n v="1343870462"/>
    <b v="0"/>
    <n v="27"/>
    <b v="1"/>
    <s v="music/rock"/>
    <n v="105"/>
    <n v="58.33"/>
    <x v="7"/>
    <s v="rock"/>
    <x v="2045"/>
    <x v="2036"/>
  </r>
  <r>
    <n v="928"/>
    <s v="In a Jazzy Motown"/>
    <s v="A real Motown Backup singer on 22 gold and platinum albums headlines her own Jazz CD of Motown songs."/>
    <n v="14500"/>
    <n v="1575"/>
    <x v="2"/>
    <s v="US"/>
    <s v="USD"/>
    <x v="2037"/>
    <n v="1348864913"/>
    <b v="0"/>
    <n v="28"/>
    <b v="0"/>
    <s v="music/jazz"/>
    <n v="11"/>
    <n v="56.25"/>
    <x v="7"/>
    <s v="jazz"/>
    <x v="2046"/>
    <x v="20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2038"/>
    <n v="1405181320"/>
    <b v="0"/>
    <n v="7"/>
    <b v="0"/>
    <s v="publishing/translations"/>
    <n v="11"/>
    <n v="225"/>
    <x v="1"/>
    <s v="translations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2039"/>
    <n v="1461061350"/>
    <b v="0"/>
    <n v="44"/>
    <b v="1"/>
    <s v="theater/plays"/>
    <n v="315"/>
    <n v="35.799999999999997"/>
    <x v="6"/>
    <s v="plays"/>
    <x v="2048"/>
    <x v="2039"/>
  </r>
  <r>
    <n v="200"/>
    <s v="The Crossing Shore"/>
    <s v="A film dedicated to an AAF Pilot's struggle to survive behind enemy lines during WWII."/>
    <n v="6000"/>
    <n v="1571.55"/>
    <x v="2"/>
    <s v="US"/>
    <s v="USD"/>
    <x v="2040"/>
    <n v="1408154403"/>
    <b v="0"/>
    <n v="18"/>
    <b v="0"/>
    <s v="film &amp; video/drama"/>
    <n v="26"/>
    <n v="87.31"/>
    <x v="5"/>
    <s v="drama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041"/>
    <n v="1426112848"/>
    <b v="0"/>
    <n v="7"/>
    <b v="0"/>
    <s v="technology/web"/>
    <n v="2"/>
    <n v="224.43"/>
    <x v="0"/>
    <s v="web"/>
    <x v="2050"/>
    <x v="2041"/>
  </r>
  <r>
    <n v="77"/>
    <s v="Jonah and the Crab"/>
    <s v="A short film about a boy searching for companionship in a hermit crab he finds on the beach."/>
    <n v="400"/>
    <n v="1570"/>
    <x v="0"/>
    <s v="US"/>
    <s v="USD"/>
    <x v="2042"/>
    <n v="1332991717"/>
    <b v="0"/>
    <n v="26"/>
    <b v="1"/>
    <s v="film &amp; video/shorts"/>
    <n v="393"/>
    <n v="60.38"/>
    <x v="5"/>
    <s v="shorts"/>
    <x v="2051"/>
    <x v="20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043"/>
    <n v="1488911734"/>
    <b v="0"/>
    <n v="46"/>
    <b v="0"/>
    <s v="theater/spaces"/>
    <n v="46"/>
    <n v="34.130000000000003"/>
    <x v="6"/>
    <s v="spaces"/>
    <x v="2052"/>
    <x v="20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2044"/>
    <n v="1432663659"/>
    <b v="0"/>
    <n v="29"/>
    <b v="1"/>
    <s v="theater/plays"/>
    <n v="105"/>
    <n v="54.14"/>
    <x v="6"/>
    <s v="plays"/>
    <x v="2053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2045"/>
    <n v="1482281094"/>
    <b v="0"/>
    <n v="18"/>
    <b v="1"/>
    <s v="theater/plays"/>
    <n v="130"/>
    <n v="86.94"/>
    <x v="6"/>
    <s v="plays"/>
    <x v="2054"/>
    <x v="20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1618"/>
    <n v="1399286589"/>
    <b v="0"/>
    <n v="28"/>
    <b v="1"/>
    <s v="theater/plays"/>
    <n v="104"/>
    <n v="55.89"/>
    <x v="6"/>
    <s v="plays"/>
    <x v="2055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2046"/>
    <n v="1463080979"/>
    <b v="0"/>
    <n v="64"/>
    <b v="1"/>
    <s v="publishing/nonfiction"/>
    <n v="130"/>
    <n v="24.42"/>
    <x v="1"/>
    <s v="nonfiction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047"/>
    <n v="1252908330"/>
    <b v="0"/>
    <n v="29"/>
    <b v="1"/>
    <s v="music/rock"/>
    <n v="104"/>
    <n v="53.83"/>
    <x v="7"/>
    <s v="rock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48"/>
    <n v="1276830052"/>
    <b v="1"/>
    <n v="17"/>
    <b v="1"/>
    <s v="technology/hardware"/>
    <n v="312"/>
    <n v="91.76"/>
    <x v="0"/>
    <s v="hardware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2049"/>
    <n v="1432033441"/>
    <b v="0"/>
    <n v="45"/>
    <b v="1"/>
    <s v="theater/plays"/>
    <n v="104"/>
    <n v="34.6"/>
    <x v="6"/>
    <s v="plays"/>
    <x v="2059"/>
    <x v="2049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2050"/>
    <n v="1380585890"/>
    <b v="0"/>
    <n v="20"/>
    <b v="1"/>
    <s v="music/rock"/>
    <n v="104"/>
    <n v="77.75"/>
    <x v="7"/>
    <s v="rock"/>
    <x v="2060"/>
    <x v="2050"/>
  </r>
  <r>
    <n v="2324"/>
    <s v="Pies not Lies"/>
    <s v="A city centre shop selling great locally made food with room to chat and learn about eachother."/>
    <n v="7500"/>
    <n v="1555"/>
    <x v="3"/>
    <s v="GB"/>
    <s v="GBP"/>
    <x v="2051"/>
    <n v="1487970885"/>
    <b v="0"/>
    <n v="61"/>
    <b v="0"/>
    <s v="food/small batch"/>
    <n v="21"/>
    <n v="25.49"/>
    <x v="4"/>
    <s v="small batch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52"/>
    <n v="1312865658"/>
    <b v="0"/>
    <n v="25"/>
    <b v="1"/>
    <s v="music/indie rock"/>
    <n v="104"/>
    <n v="62.12"/>
    <x v="7"/>
    <s v="indie rock"/>
    <x v="2062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2053"/>
    <n v="1392847312"/>
    <b v="0"/>
    <n v="23"/>
    <b v="1"/>
    <s v="publishing/nonfiction"/>
    <n v="111"/>
    <n v="67.39"/>
    <x v="1"/>
    <s v="nonfiction"/>
    <x v="2063"/>
    <x v="2053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2054"/>
    <n v="1465832123"/>
    <b v="0"/>
    <n v="2"/>
    <b v="0"/>
    <s v="theater/spaces"/>
    <n v="0"/>
    <n v="775"/>
    <x v="6"/>
    <s v="spaces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2055"/>
    <n v="1455938520"/>
    <b v="0"/>
    <n v="24"/>
    <b v="1"/>
    <s v="theater/musical"/>
    <n v="129"/>
    <n v="64.459999999999994"/>
    <x v="6"/>
    <s v="musical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2056"/>
    <n v="1435363926"/>
    <b v="0"/>
    <n v="14"/>
    <b v="0"/>
    <s v="technology/wearables"/>
    <n v="17"/>
    <n v="110.29"/>
    <x v="0"/>
    <s v="wearables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057"/>
    <n v="1421436099"/>
    <b v="0"/>
    <n v="32"/>
    <b v="1"/>
    <s v="games/tabletop games"/>
    <n v="154"/>
    <n v="48.06"/>
    <x v="3"/>
    <s v="tabletop games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58"/>
    <n v="1351024232"/>
    <b v="0"/>
    <n v="23"/>
    <b v="1"/>
    <s v="music/indie rock"/>
    <n v="102"/>
    <n v="66.83"/>
    <x v="7"/>
    <s v="indie rock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2059"/>
    <n v="1403721345"/>
    <b v="0"/>
    <n v="22"/>
    <b v="1"/>
    <s v="theater/plays"/>
    <n v="102"/>
    <n v="69.819999999999993"/>
    <x v="6"/>
    <s v="plays"/>
    <x v="2069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2060"/>
    <n v="1345741300"/>
    <b v="0"/>
    <n v="22"/>
    <b v="1"/>
    <s v="film &amp; video/documentary"/>
    <n v="256"/>
    <n v="69.77"/>
    <x v="5"/>
    <s v="documentary"/>
    <x v="2070"/>
    <x v="2060"/>
  </r>
  <r>
    <n v="3758"/>
    <s v="Luigi's Ladies"/>
    <s v="LUIGI'S LADIES: an original one-woman musical comedy"/>
    <n v="1500"/>
    <n v="1535"/>
    <x v="0"/>
    <s v="US"/>
    <s v="USD"/>
    <x v="2061"/>
    <n v="1397819938"/>
    <b v="0"/>
    <n v="26"/>
    <b v="1"/>
    <s v="theater/musical"/>
    <n v="102"/>
    <n v="59.04"/>
    <x v="6"/>
    <s v="musical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2062"/>
    <n v="1463971172"/>
    <b v="0"/>
    <n v="14"/>
    <b v="1"/>
    <s v="theater/plays"/>
    <n v="153"/>
    <n v="109.57"/>
    <x v="6"/>
    <s v="plays"/>
    <x v="2072"/>
    <x v="2062"/>
  </r>
  <r>
    <n v="1787"/>
    <s v="Alpamayo to Yerupaja"/>
    <s v="Raising awareness to the effects of global warming through photographs of the high mountains of Peru."/>
    <n v="10000"/>
    <n v="1533"/>
    <x v="2"/>
    <s v="US"/>
    <s v="USD"/>
    <x v="2063"/>
    <n v="1425570237"/>
    <b v="1"/>
    <n v="24"/>
    <b v="0"/>
    <s v="photography/photobooks"/>
    <n v="15"/>
    <n v="63.88"/>
    <x v="2"/>
    <s v="photobooks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2064"/>
    <n v="1404141626"/>
    <b v="0"/>
    <n v="37"/>
    <b v="1"/>
    <s v="theater/plays"/>
    <n v="153"/>
    <n v="41.41"/>
    <x v="6"/>
    <s v="plays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2065"/>
    <n v="1412963279"/>
    <b v="0"/>
    <n v="18"/>
    <b v="0"/>
    <s v="technology/wearables"/>
    <n v="3"/>
    <n v="84.94"/>
    <x v="0"/>
    <s v="wearables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2066"/>
    <n v="1398342170"/>
    <b v="0"/>
    <n v="25"/>
    <b v="1"/>
    <s v="theater/plays"/>
    <n v="102"/>
    <n v="61.1"/>
    <x v="6"/>
    <s v="plays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2067"/>
    <n v="1478106802"/>
    <b v="0"/>
    <n v="14"/>
    <b v="0"/>
    <s v="publishing/translations"/>
    <n v="20"/>
    <n v="109.07"/>
    <x v="1"/>
    <s v="translations"/>
    <x v="2077"/>
    <x v="2067"/>
  </r>
  <r>
    <n v="3324"/>
    <s v="At Swim, Two Boys"/>
    <s v="The play tells the story of Jim and Doyler and their friendship on the brink of Irish independence."/>
    <n v="1500"/>
    <n v="1525"/>
    <x v="0"/>
    <s v="IE"/>
    <s v="EUR"/>
    <x v="2068"/>
    <n v="1463925590"/>
    <b v="0"/>
    <n v="10"/>
    <b v="1"/>
    <s v="theater/plays"/>
    <n v="102"/>
    <n v="152.5"/>
    <x v="6"/>
    <s v="plays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2069"/>
    <n v="1304464914"/>
    <b v="0"/>
    <n v="20"/>
    <b v="1"/>
    <s v="music/rock"/>
    <n v="101"/>
    <n v="76.05"/>
    <x v="7"/>
    <s v="rock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2070"/>
    <n v="1466019272"/>
    <b v="0"/>
    <n v="27"/>
    <b v="1"/>
    <s v="theater/plays"/>
    <n v="101"/>
    <n v="56.33"/>
    <x v="6"/>
    <s v="plays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2071"/>
    <n v="1396633284"/>
    <b v="0"/>
    <n v="30"/>
    <b v="0"/>
    <s v="music/jazz"/>
    <n v="30"/>
    <n v="50.67"/>
    <x v="7"/>
    <s v="jazz"/>
    <x v="2081"/>
    <x v="2071"/>
  </r>
  <r>
    <n v="3511"/>
    <s v="Silent Planet"/>
    <s v="The world premiere of the first full-length play by Eve Leigh, at the intimate Finborough Theatre in London."/>
    <n v="1500"/>
    <n v="1518"/>
    <x v="0"/>
    <s v="GB"/>
    <s v="GBP"/>
    <x v="2072"/>
    <n v="1413406695"/>
    <b v="0"/>
    <n v="19"/>
    <b v="1"/>
    <s v="theater/plays"/>
    <n v="101"/>
    <n v="79.89"/>
    <x v="6"/>
    <s v="plays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073"/>
    <n v="1335194944"/>
    <b v="0"/>
    <n v="39"/>
    <b v="1"/>
    <s v="music/indie rock"/>
    <n v="101"/>
    <n v="38.85"/>
    <x v="7"/>
    <s v="indie rock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074"/>
    <n v="1326728235"/>
    <b v="1"/>
    <n v="7"/>
    <b v="1"/>
    <s v="film &amp; video/documentary"/>
    <n v="101"/>
    <n v="215.86"/>
    <x v="5"/>
    <s v="documentary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2075"/>
    <n v="1412530422"/>
    <b v="0"/>
    <n v="36"/>
    <b v="1"/>
    <s v="film &amp; video/television"/>
    <n v="101"/>
    <n v="41.94"/>
    <x v="5"/>
    <s v="television"/>
    <x v="2085"/>
    <x v="20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2076"/>
    <n v="1484198170"/>
    <b v="0"/>
    <n v="31"/>
    <b v="1"/>
    <s v="music/rock"/>
    <n v="116"/>
    <n v="48.71"/>
    <x v="7"/>
    <s v="rock"/>
    <x v="2086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2077"/>
    <n v="1439835595"/>
    <b v="0"/>
    <n v="42"/>
    <b v="1"/>
    <s v="theater/plays"/>
    <n v="101"/>
    <n v="35.950000000000003"/>
    <x v="6"/>
    <s v="plays"/>
    <x v="2087"/>
    <x v="2077"/>
  </r>
  <r>
    <n v="3658"/>
    <s v="Mr. Marmalade"/>
    <s v="Life is hard when your own imaginary friend can't make time for you."/>
    <n v="1500"/>
    <n v="1510"/>
    <x v="0"/>
    <s v="US"/>
    <s v="USD"/>
    <x v="2078"/>
    <n v="1400272580"/>
    <b v="0"/>
    <n v="20"/>
    <b v="1"/>
    <s v="theater/plays"/>
    <n v="101"/>
    <n v="75.5"/>
    <x v="6"/>
    <s v="plays"/>
    <x v="2088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2079"/>
    <n v="1314154837"/>
    <b v="0"/>
    <n v="21"/>
    <b v="1"/>
    <s v="film &amp; video/shorts"/>
    <n v="126"/>
    <n v="71.709999999999994"/>
    <x v="5"/>
    <s v="shorts"/>
    <x v="2089"/>
    <x v="2079"/>
  </r>
  <r>
    <n v="3076"/>
    <s v="10,000 Hours"/>
    <s v="Helping female comedians get in their 10,000 Hours of practice!"/>
    <n v="10000"/>
    <n v="1506"/>
    <x v="2"/>
    <s v="US"/>
    <s v="USD"/>
    <x v="2080"/>
    <n v="1439221123"/>
    <b v="0"/>
    <n v="50"/>
    <b v="0"/>
    <s v="theater/spaces"/>
    <n v="15"/>
    <n v="30.12"/>
    <x v="6"/>
    <s v="spaces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2081"/>
    <n v="1430830793"/>
    <b v="0"/>
    <n v="39"/>
    <b v="1"/>
    <s v="theater/plays"/>
    <n v="100"/>
    <n v="38.590000000000003"/>
    <x v="6"/>
    <s v="plays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082"/>
    <n v="1356648856"/>
    <b v="0"/>
    <n v="34"/>
    <b v="1"/>
    <s v="music/rock"/>
    <n v="125"/>
    <n v="44.21"/>
    <x v="7"/>
    <s v="rock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2083"/>
    <n v="1314947317"/>
    <b v="0"/>
    <n v="32"/>
    <b v="1"/>
    <s v="music/rock"/>
    <n v="100"/>
    <n v="46.95"/>
    <x v="7"/>
    <s v="rock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084"/>
    <n v="1376003254"/>
    <b v="0"/>
    <n v="14"/>
    <b v="1"/>
    <s v="music/rock"/>
    <n v="100"/>
    <n v="107.21"/>
    <x v="7"/>
    <s v="rock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085"/>
    <n v="1335491997"/>
    <b v="0"/>
    <n v="38"/>
    <b v="1"/>
    <s v="music/indie rock"/>
    <n v="100"/>
    <n v="39.49"/>
    <x v="7"/>
    <s v="indie rock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2086"/>
    <n v="1459445777"/>
    <b v="0"/>
    <n v="37"/>
    <b v="1"/>
    <s v="theater/plays"/>
    <n v="100"/>
    <n v="40.549999999999997"/>
    <x v="6"/>
    <s v="plays"/>
    <x v="2096"/>
    <x v="20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2087"/>
    <n v="1466737217"/>
    <b v="0"/>
    <n v="47"/>
    <b v="1"/>
    <s v="music/metal"/>
    <n v="103"/>
    <n v="31.91"/>
    <x v="7"/>
    <s v="metal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2088"/>
    <n v="1471295447"/>
    <b v="0"/>
    <n v="29"/>
    <b v="1"/>
    <s v="theater/spaces"/>
    <n v="100"/>
    <n v="51.72"/>
    <x v="6"/>
    <s v="spaces"/>
    <x v="2098"/>
    <x v="208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2089"/>
    <n v="1482095436"/>
    <b v="0"/>
    <n v="30"/>
    <b v="1"/>
    <s v="theater/plays"/>
    <n v="125"/>
    <n v="50"/>
    <x v="6"/>
    <s v="plays"/>
    <x v="2099"/>
    <x v="208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2090"/>
    <n v="1401722952"/>
    <b v="0"/>
    <n v="29"/>
    <b v="1"/>
    <s v="theater/plays"/>
    <n v="100"/>
    <n v="51.72"/>
    <x v="6"/>
    <s v="plays"/>
    <x v="2100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2091"/>
    <n v="1406580436"/>
    <b v="0"/>
    <n v="29"/>
    <b v="1"/>
    <s v="theater/plays"/>
    <n v="100"/>
    <n v="51.72"/>
    <x v="6"/>
    <s v="plays"/>
    <x v="2101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2092"/>
    <n v="1405509510"/>
    <b v="0"/>
    <n v="45"/>
    <b v="1"/>
    <s v="theater/plays"/>
    <n v="100"/>
    <n v="33.33"/>
    <x v="6"/>
    <s v="plays"/>
    <x v="2102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2093"/>
    <n v="1462824832"/>
    <b v="0"/>
    <n v="27"/>
    <b v="1"/>
    <s v="theater/musical"/>
    <n v="100"/>
    <n v="55.56"/>
    <x v="6"/>
    <s v="musical"/>
    <x v="2103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2094"/>
    <n v="1401768478"/>
    <b v="0"/>
    <n v="10"/>
    <b v="0"/>
    <s v="theater/musical"/>
    <n v="15"/>
    <n v="150"/>
    <x v="6"/>
    <s v="musical"/>
    <x v="2104"/>
    <x v="2094"/>
  </r>
  <r>
    <n v="2156"/>
    <s v="Beyond Black Space"/>
    <s v="Captain and manage your ship along with your crew in this deep space adventure! (PC/Linux/Mac)"/>
    <n v="56000"/>
    <n v="1493"/>
    <x v="2"/>
    <s v="US"/>
    <s v="USD"/>
    <x v="2095"/>
    <n v="1375475406"/>
    <b v="0"/>
    <n v="83"/>
    <b v="0"/>
    <s v="games/video games"/>
    <n v="3"/>
    <n v="17.989999999999998"/>
    <x v="3"/>
    <s v="video games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2096"/>
    <n v="1413495722"/>
    <b v="0"/>
    <n v="31"/>
    <b v="0"/>
    <s v="technology/wearables"/>
    <n v="15"/>
    <n v="47.94"/>
    <x v="0"/>
    <s v="wearables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2097"/>
    <n v="1341892127"/>
    <b v="0"/>
    <n v="28"/>
    <b v="1"/>
    <s v="film &amp; video/shorts"/>
    <n v="198"/>
    <n v="53.04"/>
    <x v="5"/>
    <s v="shorts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2098"/>
    <n v="1420741581"/>
    <b v="0"/>
    <n v="24"/>
    <b v="0"/>
    <s v="technology/wearables"/>
    <n v="1"/>
    <n v="61.29"/>
    <x v="0"/>
    <s v="wearables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099"/>
    <n v="1462325339"/>
    <b v="0"/>
    <n v="42"/>
    <b v="1"/>
    <s v="technology/space exploration"/>
    <n v="137"/>
    <n v="34.9"/>
    <x v="0"/>
    <s v="space exploration"/>
    <x v="2109"/>
    <x v="209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2100"/>
    <n v="1442062898"/>
    <b v="0"/>
    <n v="19"/>
    <b v="0"/>
    <s v="film &amp; video/drama"/>
    <n v="42"/>
    <n v="77.11"/>
    <x v="5"/>
    <s v="drama"/>
    <x v="2110"/>
    <x v="21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2101"/>
    <n v="1312047008"/>
    <b v="0"/>
    <n v="24"/>
    <b v="0"/>
    <s v="music/world music"/>
    <n v="29"/>
    <n v="61.04"/>
    <x v="7"/>
    <s v="world music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2102"/>
    <n v="1476962042"/>
    <b v="0"/>
    <n v="31"/>
    <b v="0"/>
    <s v="theater/plays"/>
    <n v="49"/>
    <n v="47.26"/>
    <x v="6"/>
    <s v="plays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2103"/>
    <n v="1431813980"/>
    <b v="0"/>
    <n v="5"/>
    <b v="0"/>
    <s v="technology/web"/>
    <n v="1"/>
    <n v="292.2"/>
    <x v="0"/>
    <s v="web"/>
    <x v="2113"/>
    <x v="2103"/>
  </r>
  <r>
    <n v="3771"/>
    <s v="COME OUT SWINGIN'!"/>
    <s v="I would like to make a demo recording of six songs from COME OUT SWINGIN'!"/>
    <n v="1000"/>
    <n v="1460"/>
    <x v="0"/>
    <s v="US"/>
    <s v="USD"/>
    <x v="2104"/>
    <n v="1462307652"/>
    <b v="0"/>
    <n v="38"/>
    <b v="1"/>
    <s v="theater/musical"/>
    <n v="146"/>
    <n v="38.42"/>
    <x v="6"/>
    <s v="musical"/>
    <x v="2114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105"/>
    <n v="1264565507"/>
    <b v="1"/>
    <n v="36"/>
    <b v="1"/>
    <s v="film &amp; video/documentary"/>
    <n v="146"/>
    <n v="40.42"/>
    <x v="5"/>
    <s v="documentary"/>
    <x v="2115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2106"/>
    <n v="1484912974"/>
    <b v="0"/>
    <n v="16"/>
    <b v="0"/>
    <s v="games/mobile games"/>
    <n v="8"/>
    <n v="90.94"/>
    <x v="3"/>
    <s v="mobile games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2107"/>
    <n v="1451277473"/>
    <b v="0"/>
    <n v="21"/>
    <b v="1"/>
    <s v="music/indie rock"/>
    <n v="145"/>
    <n v="68.81"/>
    <x v="7"/>
    <s v="indie rock"/>
    <x v="2117"/>
    <x v="2107"/>
  </r>
  <r>
    <n v="1132"/>
    <s v="One"/>
    <s v="One is a simple mobile game about exploring the connections between all living things. Featuring hand-painted art."/>
    <n v="10000"/>
    <n v="1438"/>
    <x v="2"/>
    <s v="CA"/>
    <s v="CAD"/>
    <x v="2108"/>
    <n v="1480646771"/>
    <b v="0"/>
    <n v="13"/>
    <b v="0"/>
    <s v="games/mobile games"/>
    <n v="14"/>
    <n v="110.62"/>
    <x v="3"/>
    <s v="mobile games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2109"/>
    <n v="1400666049"/>
    <b v="1"/>
    <n v="45"/>
    <b v="1"/>
    <s v="theater/plays"/>
    <n v="120"/>
    <n v="31.93"/>
    <x v="6"/>
    <s v="plays"/>
    <x v="2119"/>
    <x v="2109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2110"/>
    <n v="1424474452"/>
    <b v="0"/>
    <n v="33"/>
    <b v="1"/>
    <s v="music/rock"/>
    <n v="180"/>
    <n v="43.52"/>
    <x v="7"/>
    <s v="rock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111"/>
    <n v="1476559608"/>
    <b v="0"/>
    <n v="52"/>
    <b v="1"/>
    <s v="technology/space exploration"/>
    <n v="956"/>
    <n v="27.58"/>
    <x v="0"/>
    <s v="space exploration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2112"/>
    <n v="1393038927"/>
    <b v="0"/>
    <n v="20"/>
    <b v="0"/>
    <s v="games/video games"/>
    <n v="0"/>
    <n v="71.55"/>
    <x v="3"/>
    <s v="video games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2113"/>
    <n v="1411417602"/>
    <b v="0"/>
    <n v="21"/>
    <b v="1"/>
    <s v="film &amp; video/documentary"/>
    <n v="102"/>
    <n v="68.099999999999994"/>
    <x v="5"/>
    <s v="documentary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2114"/>
    <n v="1470874618"/>
    <b v="0"/>
    <n v="16"/>
    <b v="0"/>
    <s v="photography/people"/>
    <n v="4"/>
    <n v="88.69"/>
    <x v="2"/>
    <s v="people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2115"/>
    <n v="1471272545"/>
    <b v="1"/>
    <n v="24"/>
    <b v="0"/>
    <s v="photography/photobooks"/>
    <n v="26"/>
    <n v="59.04"/>
    <x v="2"/>
    <s v="photobooks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2116"/>
    <n v="1411143972"/>
    <b v="0"/>
    <n v="22"/>
    <b v="0"/>
    <s v="technology/web"/>
    <n v="37"/>
    <n v="64.36"/>
    <x v="0"/>
    <s v="web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117"/>
    <n v="1413674692"/>
    <b v="0"/>
    <n v="26"/>
    <b v="1"/>
    <s v="music/classical music"/>
    <n v="156"/>
    <n v="54.15"/>
    <x v="7"/>
    <s v="classical music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2118"/>
    <n v="1488847514"/>
    <b v="0"/>
    <n v="23"/>
    <b v="0"/>
    <s v="music/faith"/>
    <n v="12"/>
    <n v="61.09"/>
    <x v="7"/>
    <s v="faith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119"/>
    <n v="1406417306"/>
    <b v="0"/>
    <n v="15"/>
    <b v="0"/>
    <s v="publishing/children's books"/>
    <n v="26"/>
    <n v="93.67"/>
    <x v="1"/>
    <s v="children's books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2120"/>
    <n v="1450461661"/>
    <b v="0"/>
    <n v="24"/>
    <b v="0"/>
    <s v="technology/wearables"/>
    <n v="28"/>
    <n v="58.42"/>
    <x v="0"/>
    <s v="wearables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2121"/>
    <n v="1416516972"/>
    <b v="0"/>
    <n v="20"/>
    <b v="1"/>
    <s v="theater/plays"/>
    <n v="117"/>
    <n v="70"/>
    <x v="6"/>
    <s v="plays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2122"/>
    <n v="1480357791"/>
    <b v="0"/>
    <n v="41"/>
    <b v="0"/>
    <s v="technology/gadgets"/>
    <n v="47"/>
    <n v="34.1"/>
    <x v="0"/>
    <s v="gadgets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2123"/>
    <n v="1459467238"/>
    <b v="0"/>
    <n v="41"/>
    <b v="0"/>
    <s v="music/faith"/>
    <n v="43"/>
    <n v="34.020000000000003"/>
    <x v="7"/>
    <s v="faith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2124"/>
    <n v="1439924246"/>
    <b v="0"/>
    <n v="34"/>
    <b v="1"/>
    <s v="theater/plays"/>
    <n v="100"/>
    <n v="41.03"/>
    <x v="6"/>
    <s v="plays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2125"/>
    <n v="1339549982"/>
    <b v="0"/>
    <n v="38"/>
    <b v="1"/>
    <s v="music/rock"/>
    <n v="107"/>
    <n v="36.61"/>
    <x v="7"/>
    <s v="rock"/>
    <x v="2135"/>
    <x v="2125"/>
  </r>
  <r>
    <n v="2282"/>
    <s v="Sage King's Debut Album"/>
    <s v="Sage King is recording his debut album and wants YOU to be a part of the creation process"/>
    <n v="750"/>
    <n v="1390"/>
    <x v="0"/>
    <s v="US"/>
    <s v="USD"/>
    <x v="2126"/>
    <n v="1447560686"/>
    <b v="0"/>
    <n v="12"/>
    <b v="1"/>
    <s v="music/rock"/>
    <n v="185"/>
    <n v="115.83"/>
    <x v="7"/>
    <s v="rock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2127"/>
    <n v="1443233440"/>
    <b v="0"/>
    <n v="12"/>
    <b v="0"/>
    <s v="technology/wearables"/>
    <n v="5"/>
    <n v="115.75"/>
    <x v="0"/>
    <s v="wearables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2128"/>
    <n v="1431353337"/>
    <b v="0"/>
    <n v="13"/>
    <b v="0"/>
    <s v="film &amp; video/science fiction"/>
    <n v="6"/>
    <n v="106.69"/>
    <x v="5"/>
    <s v="science fiction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2129"/>
    <n v="1426203071"/>
    <b v="0"/>
    <n v="17"/>
    <b v="0"/>
    <s v="theater/plays"/>
    <n v="12"/>
    <n v="81.41"/>
    <x v="6"/>
    <s v="plays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2130"/>
    <n v="1431447137"/>
    <b v="0"/>
    <n v="17"/>
    <b v="1"/>
    <s v="theater/plays"/>
    <n v="138"/>
    <n v="81.290000000000006"/>
    <x v="6"/>
    <s v="plays"/>
    <x v="2140"/>
    <x v="2130"/>
  </r>
  <r>
    <n v="932"/>
    <s v="Mandy Harvey Christmas Album"/>
    <s v="Help me to create my 3rd album, a Christmas CD with 16 Holiday/Original favorites!"/>
    <n v="9500"/>
    <n v="1381"/>
    <x v="2"/>
    <s v="US"/>
    <s v="USD"/>
    <x v="2131"/>
    <n v="1360106145"/>
    <b v="0"/>
    <n v="30"/>
    <b v="0"/>
    <s v="music/jazz"/>
    <n v="15"/>
    <n v="46.03"/>
    <x v="7"/>
    <s v="jazz"/>
    <x v="2141"/>
    <x v="2131"/>
  </r>
  <r>
    <n v="1675"/>
    <s v="The Great Party's Debut Album!"/>
    <s v="The Great Party is releasing their debut album. Here's your chance to be a part of it!"/>
    <n v="1000"/>
    <n v="1374.16"/>
    <x v="0"/>
    <s v="US"/>
    <s v="USD"/>
    <x v="2132"/>
    <n v="1316194540"/>
    <b v="0"/>
    <n v="34"/>
    <b v="1"/>
    <s v="music/pop"/>
    <n v="137"/>
    <n v="40.42"/>
    <x v="7"/>
    <s v="pop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133"/>
    <n v="1409743772"/>
    <b v="0"/>
    <n v="59"/>
    <b v="1"/>
    <s v="theater/spaces"/>
    <n v="458"/>
    <n v="23.28"/>
    <x v="6"/>
    <s v="spaces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2134"/>
    <n v="1380726226"/>
    <b v="0"/>
    <n v="17"/>
    <b v="1"/>
    <s v="music/rock"/>
    <n v="114"/>
    <n v="80.59"/>
    <x v="7"/>
    <s v="rock"/>
    <x v="2144"/>
    <x v="2134"/>
  </r>
  <r>
    <n v="103"/>
    <s v="I'M TWENTY SOMETHING"/>
    <s v="Three friends in their twenties are trying to do the impossible - have fun on a casual Friday night."/>
    <n v="1300"/>
    <n v="1367"/>
    <x v="0"/>
    <s v="GB"/>
    <s v="GBP"/>
    <x v="2135"/>
    <n v="1392232830"/>
    <b v="0"/>
    <n v="49"/>
    <b v="1"/>
    <s v="film &amp; video/shorts"/>
    <n v="105"/>
    <n v="27.9"/>
    <x v="5"/>
    <s v="shorts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2136"/>
    <n v="1478126203"/>
    <b v="0"/>
    <n v="20"/>
    <b v="0"/>
    <s v="technology/web"/>
    <n v="1"/>
    <n v="68.3"/>
    <x v="0"/>
    <s v="web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2137"/>
    <n v="1479144880"/>
    <b v="0"/>
    <n v="27"/>
    <b v="1"/>
    <s v="music/electronic music"/>
    <n v="103"/>
    <n v="50.59"/>
    <x v="7"/>
    <s v="electronic music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2138"/>
    <n v="1465607738"/>
    <b v="0"/>
    <n v="20"/>
    <b v="1"/>
    <s v="theater/plays"/>
    <n v="171"/>
    <n v="68.25"/>
    <x v="6"/>
    <s v="plays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139"/>
    <n v="1295000329"/>
    <b v="0"/>
    <n v="47"/>
    <b v="1"/>
    <s v="music/indie rock"/>
    <n v="114"/>
    <n v="29.02"/>
    <x v="7"/>
    <s v="indie rock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140"/>
    <n v="1443712007"/>
    <b v="0"/>
    <n v="20"/>
    <b v="0"/>
    <s v="theater/plays"/>
    <n v="27"/>
    <n v="68.099999999999994"/>
    <x v="6"/>
    <s v="plays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141"/>
    <n v="1427747906"/>
    <b v="0"/>
    <n v="18"/>
    <b v="1"/>
    <s v="music/classical music"/>
    <n v="109"/>
    <n v="75.61"/>
    <x v="7"/>
    <s v="classical music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42"/>
    <n v="1302036648"/>
    <b v="0"/>
    <n v="38"/>
    <b v="1"/>
    <s v="music/indie rock"/>
    <n v="136"/>
    <n v="35.79"/>
    <x v="7"/>
    <s v="indie rock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143"/>
    <n v="1421362930"/>
    <b v="0"/>
    <n v="21"/>
    <b v="1"/>
    <s v="theater/plays"/>
    <n v="170"/>
    <n v="64.760000000000005"/>
    <x v="6"/>
    <s v="plays"/>
    <x v="2153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2144"/>
    <n v="1471887121"/>
    <b v="0"/>
    <n v="35"/>
    <b v="1"/>
    <s v="film &amp; video/shorts"/>
    <n v="2702"/>
    <n v="38.6"/>
    <x v="5"/>
    <s v="shorts"/>
    <x v="2154"/>
    <x v="214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2145"/>
    <n v="1384887360"/>
    <b v="0"/>
    <n v="29"/>
    <b v="0"/>
    <s v="music/jazz"/>
    <n v="68"/>
    <n v="46.59"/>
    <x v="7"/>
    <s v="jazz"/>
    <x v="2155"/>
    <x v="21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2146"/>
    <n v="1350967535"/>
    <b v="0"/>
    <n v="26"/>
    <b v="1"/>
    <s v="music/indie rock"/>
    <n v="135"/>
    <n v="51.96"/>
    <x v="7"/>
    <s v="indie rock"/>
    <x v="2156"/>
    <x v="2146"/>
  </r>
  <r>
    <n v="2118"/>
    <s v="PORCHES. vs. THE U.S.A."/>
    <s v="PORCHES.  and Documentarians tour from New York to San Francisco and back."/>
    <n v="1000"/>
    <n v="1346.11"/>
    <x v="0"/>
    <s v="US"/>
    <s v="USD"/>
    <x v="2147"/>
    <n v="1308946136"/>
    <b v="0"/>
    <n v="17"/>
    <b v="1"/>
    <s v="music/indie rock"/>
    <n v="135"/>
    <n v="79.180000000000007"/>
    <x v="7"/>
    <s v="indie rock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148"/>
    <n v="1418179190"/>
    <b v="0"/>
    <n v="16"/>
    <b v="0"/>
    <s v="food/food trucks"/>
    <n v="41"/>
    <n v="84.06"/>
    <x v="4"/>
    <s v="food trucks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2149"/>
    <n v="1393233855"/>
    <b v="0"/>
    <n v="47"/>
    <b v="1"/>
    <s v="music/metal"/>
    <n v="122"/>
    <n v="28.55"/>
    <x v="7"/>
    <s v="metal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2150"/>
    <n v="1359946188"/>
    <b v="0"/>
    <n v="42"/>
    <b v="1"/>
    <s v="publishing/nonfiction"/>
    <n v="134"/>
    <n v="31.81"/>
    <x v="1"/>
    <s v="nonfiction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2151"/>
    <n v="1479747794"/>
    <b v="0"/>
    <n v="6"/>
    <b v="0"/>
    <s v="theater/plays"/>
    <n v="9"/>
    <n v="222.5"/>
    <x v="6"/>
    <s v="plays"/>
    <x v="2161"/>
    <x v="2151"/>
  </r>
  <r>
    <n v="2659"/>
    <s v="test (Canceled)"/>
    <s v="test"/>
    <n v="49000"/>
    <n v="1333"/>
    <x v="1"/>
    <s v="US"/>
    <s v="USD"/>
    <x v="2152"/>
    <n v="1426729210"/>
    <b v="0"/>
    <n v="10"/>
    <b v="0"/>
    <s v="technology/space exploration"/>
    <n v="3"/>
    <n v="133.30000000000001"/>
    <x v="0"/>
    <s v="space exploration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2153"/>
    <n v="1458665146"/>
    <b v="0"/>
    <n v="44"/>
    <b v="0"/>
    <s v="technology/wearables"/>
    <n v="9"/>
    <n v="30.27"/>
    <x v="0"/>
    <s v="wearables"/>
    <x v="2163"/>
    <x v="2153"/>
  </r>
  <r>
    <n v="528"/>
    <s v="Devastated No Matter What"/>
    <s v="A Festival Backed Production of a Full-Length Play."/>
    <n v="1150"/>
    <n v="1330"/>
    <x v="0"/>
    <s v="US"/>
    <s v="USD"/>
    <x v="2154"/>
    <n v="1433109907"/>
    <b v="0"/>
    <n v="30"/>
    <b v="1"/>
    <s v="theater/plays"/>
    <n v="116"/>
    <n v="44.33"/>
    <x v="6"/>
    <s v="plays"/>
    <x v="2164"/>
    <x v="2154"/>
  </r>
  <r>
    <n v="1741"/>
    <s v="Caught off Guard"/>
    <s v="A photo journal documenting my experiences and travels across New Zealand"/>
    <n v="1200"/>
    <n v="1330"/>
    <x v="0"/>
    <s v="GB"/>
    <s v="GBP"/>
    <x v="2155"/>
    <n v="1430060671"/>
    <b v="0"/>
    <n v="52"/>
    <b v="1"/>
    <s v="photography/photobooks"/>
    <n v="111"/>
    <n v="25.58"/>
    <x v="2"/>
    <s v="photobooks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156"/>
    <n v="1415193366"/>
    <b v="0"/>
    <n v="31"/>
    <b v="1"/>
    <s v="theater/plays"/>
    <n v="133"/>
    <n v="42.9"/>
    <x v="6"/>
    <s v="plays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2157"/>
    <n v="1436383889"/>
    <b v="0"/>
    <n v="28"/>
    <b v="1"/>
    <s v="theater/musical"/>
    <n v="106"/>
    <n v="47.43"/>
    <x v="6"/>
    <s v="musical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2158"/>
    <n v="1454460673"/>
    <b v="0"/>
    <n v="11"/>
    <b v="1"/>
    <s v="theater/musical"/>
    <n v="133"/>
    <n v="120.55"/>
    <x v="6"/>
    <s v="musical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159"/>
    <n v="1459810850"/>
    <b v="0"/>
    <n v="20"/>
    <b v="0"/>
    <s v="theater/spaces"/>
    <n v="17"/>
    <n v="66.099999999999994"/>
    <x v="6"/>
    <s v="spaces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2160"/>
    <n v="1332192160"/>
    <b v="0"/>
    <n v="34"/>
    <b v="1"/>
    <s v="music/pop"/>
    <n v="120"/>
    <n v="38.79"/>
    <x v="7"/>
    <s v="pop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161"/>
    <n v="1421274954"/>
    <b v="0"/>
    <n v="28"/>
    <b v="1"/>
    <s v="theater/plays"/>
    <n v="105"/>
    <n v="47"/>
    <x v="6"/>
    <s v="plays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2162"/>
    <n v="1438789546"/>
    <b v="0"/>
    <n v="23"/>
    <b v="0"/>
    <s v="theater/plays"/>
    <n v="44"/>
    <n v="57.17"/>
    <x v="6"/>
    <s v="plays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2163"/>
    <n v="1459711917"/>
    <b v="1"/>
    <n v="26"/>
    <b v="1"/>
    <s v="theater/plays"/>
    <n v="131"/>
    <n v="50.46"/>
    <x v="6"/>
    <s v="plays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2164"/>
    <n v="1479805263"/>
    <b v="0"/>
    <n v="201"/>
    <b v="0"/>
    <s v="technology/wearables"/>
    <n v="7"/>
    <n v="6.5"/>
    <x v="0"/>
    <s v="wearables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2165"/>
    <n v="1466621732"/>
    <b v="0"/>
    <n v="6"/>
    <b v="0"/>
    <s v="theater/plays"/>
    <n v="1"/>
    <n v="217.5"/>
    <x v="6"/>
    <s v="plays"/>
    <x v="2175"/>
    <x v="2165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2166"/>
    <n v="1421464873"/>
    <b v="0"/>
    <n v="11"/>
    <b v="0"/>
    <s v="music/faith"/>
    <n v="65"/>
    <n v="118.36"/>
    <x v="7"/>
    <s v="faith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2167"/>
    <n v="1404769538"/>
    <b v="0"/>
    <n v="26"/>
    <b v="1"/>
    <s v="music/rock"/>
    <n v="100"/>
    <n v="50.04"/>
    <x v="7"/>
    <s v="rock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168"/>
    <n v="1441120222"/>
    <b v="0"/>
    <n v="17"/>
    <b v="0"/>
    <s v="film &amp; video/drama"/>
    <n v="16"/>
    <n v="76.47"/>
    <x v="5"/>
    <s v="drama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2169"/>
    <n v="1352766300"/>
    <b v="1"/>
    <n v="25"/>
    <b v="1"/>
    <s v="theater/plays"/>
    <n v="104"/>
    <n v="52"/>
    <x v="6"/>
    <s v="plays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2170"/>
    <n v="1407177611"/>
    <b v="0"/>
    <n v="26"/>
    <b v="0"/>
    <s v="film &amp; video/drama"/>
    <n v="6"/>
    <n v="49.88"/>
    <x v="5"/>
    <s v="drama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2171"/>
    <n v="1467253640"/>
    <b v="0"/>
    <n v="20"/>
    <b v="0"/>
    <s v="theater/spaces"/>
    <n v="9"/>
    <n v="64.8"/>
    <x v="6"/>
    <s v="spaces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2172"/>
    <n v="1467720388"/>
    <b v="0"/>
    <n v="30"/>
    <b v="1"/>
    <s v="theater/plays"/>
    <n v="123"/>
    <n v="43.2"/>
    <x v="6"/>
    <s v="plays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2173"/>
    <n v="1429155623"/>
    <b v="0"/>
    <n v="28"/>
    <b v="0"/>
    <s v="film &amp; video/science fiction"/>
    <n v="11"/>
    <n v="46.18"/>
    <x v="5"/>
    <s v="science fiction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2174"/>
    <n v="1487329292"/>
    <b v="0"/>
    <n v="25"/>
    <b v="1"/>
    <s v="theater/spaces"/>
    <n v="143"/>
    <n v="51.6"/>
    <x v="6"/>
    <s v="spaces"/>
    <x v="2184"/>
    <x v="2174"/>
  </r>
  <r>
    <n v="876"/>
    <s v="Sound Of Dobells"/>
    <s v="What was the greatest record shop ever?  DOBELLS!"/>
    <n v="3152"/>
    <n v="1286"/>
    <x v="2"/>
    <s v="GB"/>
    <s v="GBP"/>
    <x v="2175"/>
    <n v="1357127727"/>
    <b v="0"/>
    <n v="45"/>
    <b v="0"/>
    <s v="music/jazz"/>
    <n v="41"/>
    <n v="28.58"/>
    <x v="7"/>
    <s v="jazz"/>
    <x v="2185"/>
    <x v="2175"/>
  </r>
  <r>
    <n v="2477"/>
    <s v="Debut Album"/>
    <s v="Releasing my first album in August, and I need your help in order to get it done!"/>
    <n v="750"/>
    <n v="1285"/>
    <x v="0"/>
    <s v="US"/>
    <s v="USD"/>
    <x v="2176"/>
    <n v="1340901345"/>
    <b v="0"/>
    <n v="41"/>
    <b v="1"/>
    <s v="music/indie rock"/>
    <n v="171"/>
    <n v="31.34"/>
    <x v="7"/>
    <s v="indie rock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2177"/>
    <n v="1429486397"/>
    <b v="0"/>
    <n v="7"/>
    <b v="1"/>
    <s v="film &amp; video/documentary"/>
    <n v="128"/>
    <n v="183.29"/>
    <x v="5"/>
    <s v="documentary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178"/>
    <n v="1412091423"/>
    <b v="0"/>
    <n v="34"/>
    <b v="1"/>
    <s v="theater/musical"/>
    <n v="128"/>
    <n v="37.65"/>
    <x v="6"/>
    <s v="musical"/>
    <x v="2188"/>
    <x v="2178"/>
  </r>
  <r>
    <n v="3531"/>
    <s v="The Reinvention of Lily Johnson"/>
    <s v="A political comedy for a crazy election year"/>
    <n v="1000"/>
    <n v="1280"/>
    <x v="0"/>
    <s v="US"/>
    <s v="USD"/>
    <x v="2179"/>
    <n v="1464709334"/>
    <b v="0"/>
    <n v="26"/>
    <b v="1"/>
    <s v="theater/plays"/>
    <n v="128"/>
    <n v="49.23"/>
    <x v="6"/>
    <s v="plays"/>
    <x v="2189"/>
    <x v="2179"/>
  </r>
  <r>
    <n v="3635"/>
    <s v="Mary's Son"/>
    <s v="Mary's Son is a pop opera about Jesus and the hope he brings to all people."/>
    <n v="3500"/>
    <n v="1276"/>
    <x v="2"/>
    <s v="US"/>
    <s v="USD"/>
    <x v="2180"/>
    <n v="1458594676"/>
    <b v="0"/>
    <n v="10"/>
    <b v="0"/>
    <s v="theater/musical"/>
    <n v="36"/>
    <n v="127.6"/>
    <x v="6"/>
    <s v="musical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2181"/>
    <n v="1457982924"/>
    <b v="0"/>
    <n v="27"/>
    <b v="1"/>
    <s v="theater/plays"/>
    <n v="128"/>
    <n v="47.22"/>
    <x v="6"/>
    <s v="plays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2182"/>
    <n v="1305568201"/>
    <b v="0"/>
    <n v="28"/>
    <b v="1"/>
    <s v="music/rock"/>
    <n v="127"/>
    <n v="45.46"/>
    <x v="7"/>
    <s v="rock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183"/>
    <n v="1399563390"/>
    <b v="1"/>
    <n v="94"/>
    <b v="1"/>
    <s v="food/small batch"/>
    <n v="212"/>
    <n v="13.54"/>
    <x v="4"/>
    <s v="small batch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2184"/>
    <n v="1439341459"/>
    <b v="0"/>
    <n v="25"/>
    <b v="1"/>
    <s v="theater/spaces"/>
    <n v="127"/>
    <n v="50.88"/>
    <x v="6"/>
    <s v="spaces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2185"/>
    <n v="1368019482"/>
    <b v="0"/>
    <n v="26"/>
    <b v="1"/>
    <s v="music/indie rock"/>
    <n v="127"/>
    <n v="48.85"/>
    <x v="7"/>
    <s v="indie rock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186"/>
    <n v="1345828548"/>
    <b v="0"/>
    <n v="48"/>
    <b v="1"/>
    <s v="music/indie rock"/>
    <n v="180"/>
    <n v="26.27"/>
    <x v="7"/>
    <s v="indie rock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2187"/>
    <n v="1438882275"/>
    <b v="0"/>
    <n v="32"/>
    <b v="1"/>
    <s v="theater/plays"/>
    <n v="105"/>
    <n v="39.380000000000003"/>
    <x v="6"/>
    <s v="plays"/>
    <x v="2197"/>
    <x v="2187"/>
  </r>
  <r>
    <n v="3692"/>
    <s v="An Evening With Durang"/>
    <s v="Help us independently produce two great comedies by Christopher Durang."/>
    <n v="1000"/>
    <n v="1260"/>
    <x v="0"/>
    <s v="US"/>
    <s v="USD"/>
    <x v="2188"/>
    <n v="1410304179"/>
    <b v="0"/>
    <n v="17"/>
    <b v="1"/>
    <s v="theater/plays"/>
    <n v="126"/>
    <n v="74.12"/>
    <x v="6"/>
    <s v="plays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2189"/>
    <n v="1472201208"/>
    <b v="0"/>
    <n v="49"/>
    <b v="1"/>
    <s v="theater/plays"/>
    <n v="126"/>
    <n v="25.69"/>
    <x v="6"/>
    <s v="plays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2190"/>
    <n v="1452048335"/>
    <b v="0"/>
    <n v="9"/>
    <b v="1"/>
    <s v="theater/plays"/>
    <n v="105"/>
    <n v="139.56"/>
    <x v="6"/>
    <s v="plays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191"/>
    <n v="1330711203"/>
    <b v="0"/>
    <n v="19"/>
    <b v="1"/>
    <s v="music/indie rock"/>
    <n v="114"/>
    <n v="65.84"/>
    <x v="7"/>
    <s v="indie rock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2192"/>
    <n v="1311699753"/>
    <b v="0"/>
    <n v="11"/>
    <b v="0"/>
    <s v="film &amp; video/animation"/>
    <n v="2"/>
    <n v="113.64"/>
    <x v="5"/>
    <s v="animation"/>
    <x v="2202"/>
    <x v="219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2193"/>
    <n v="1443621612"/>
    <b v="1"/>
    <n v="21"/>
    <b v="1"/>
    <s v="theater/plays"/>
    <n v="104"/>
    <n v="59.52"/>
    <x v="6"/>
    <s v="plays"/>
    <x v="2203"/>
    <x v="2193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2194"/>
    <n v="1401372574"/>
    <b v="0"/>
    <n v="20"/>
    <b v="1"/>
    <s v="theater/plays"/>
    <n v="100"/>
    <n v="62.5"/>
    <x v="6"/>
    <s v="plays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2195"/>
    <n v="1450819109"/>
    <b v="0"/>
    <n v="24"/>
    <b v="1"/>
    <s v="theater/plays"/>
    <n v="156"/>
    <n v="51.92"/>
    <x v="6"/>
    <s v="plays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2196"/>
    <n v="1463469062"/>
    <b v="0"/>
    <n v="25"/>
    <b v="0"/>
    <s v="technology/web"/>
    <n v="12"/>
    <n v="49.8"/>
    <x v="0"/>
    <s v="web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2197"/>
    <n v="1421964325"/>
    <b v="0"/>
    <n v="46"/>
    <b v="1"/>
    <s v="theater/plays"/>
    <n v="104"/>
    <n v="27.07"/>
    <x v="6"/>
    <s v="plays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2198"/>
    <n v="1478621752"/>
    <b v="0"/>
    <n v="14"/>
    <b v="0"/>
    <s v="theater/musical"/>
    <n v="5"/>
    <n v="88.64"/>
    <x v="6"/>
    <s v="musical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2199"/>
    <n v="1434828934"/>
    <b v="0"/>
    <n v="22"/>
    <b v="1"/>
    <s v="film &amp; video/television"/>
    <n v="145"/>
    <n v="56.14"/>
    <x v="5"/>
    <s v="television"/>
    <x v="2209"/>
    <x v="21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2200"/>
    <n v="1413236738"/>
    <b v="0"/>
    <n v="29"/>
    <b v="1"/>
    <s v="music/indie rock"/>
    <n v="102"/>
    <n v="42.24"/>
    <x v="7"/>
    <s v="indie rock"/>
    <x v="2210"/>
    <x v="22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2201"/>
    <n v="1419979544"/>
    <b v="0"/>
    <n v="18"/>
    <b v="1"/>
    <s v="theater/plays"/>
    <n v="175"/>
    <n v="68.06"/>
    <x v="6"/>
    <s v="plays"/>
    <x v="2211"/>
    <x v="2201"/>
  </r>
  <r>
    <n v="3981"/>
    <s v="BEIRUT, LADY OF LEBANON"/>
    <s v="A Theatrical Production Celebrating the Lebanese Culture and the Human Spirit in Time of War."/>
    <n v="30000"/>
    <n v="1225"/>
    <x v="2"/>
    <s v="US"/>
    <s v="USD"/>
    <x v="2202"/>
    <n v="1463545149"/>
    <b v="0"/>
    <n v="7"/>
    <b v="0"/>
    <s v="theater/plays"/>
    <n v="4"/>
    <n v="175"/>
    <x v="6"/>
    <s v="plays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203"/>
    <n v="1441435186"/>
    <b v="0"/>
    <n v="4"/>
    <b v="0"/>
    <s v="food/food trucks"/>
    <n v="0"/>
    <n v="306"/>
    <x v="4"/>
    <s v="food trucks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2204"/>
    <n v="1302493760"/>
    <b v="1"/>
    <n v="21"/>
    <b v="1"/>
    <s v="theater/plays"/>
    <n v="163"/>
    <n v="58.1"/>
    <x v="6"/>
    <s v="plays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205"/>
    <n v="1422769906"/>
    <b v="0"/>
    <n v="20"/>
    <b v="1"/>
    <s v="theater/plays"/>
    <n v="122"/>
    <n v="60.9"/>
    <x v="6"/>
    <s v="plays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2206"/>
    <n v="1413016216"/>
    <b v="0"/>
    <n v="28"/>
    <b v="1"/>
    <s v="theater/plays"/>
    <n v="180"/>
    <n v="43.5"/>
    <x v="6"/>
    <s v="plays"/>
    <x v="2216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2207"/>
    <n v="1448044925"/>
    <b v="0"/>
    <n v="17"/>
    <b v="0"/>
    <s v="games/mobile games"/>
    <n v="5"/>
    <n v="71.59"/>
    <x v="3"/>
    <s v="mobile games"/>
    <x v="2217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208"/>
    <n v="1448899953"/>
    <b v="0"/>
    <n v="6"/>
    <b v="0"/>
    <s v="food/food trucks"/>
    <n v="2"/>
    <n v="202.83"/>
    <x v="4"/>
    <s v="food trucks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2209"/>
    <n v="1420606303"/>
    <b v="0"/>
    <n v="27"/>
    <b v="1"/>
    <s v="theater/plays"/>
    <n v="124"/>
    <n v="45.04"/>
    <x v="6"/>
    <s v="plays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2210"/>
    <n v="1385754986"/>
    <b v="0"/>
    <n v="23"/>
    <b v="1"/>
    <s v="music/rock"/>
    <n v="101"/>
    <n v="52.83"/>
    <x v="7"/>
    <s v="rock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2211"/>
    <n v="1389259831"/>
    <b v="0"/>
    <n v="25"/>
    <b v="1"/>
    <s v="film &amp; video/documentary"/>
    <n v="120"/>
    <n v="48.09"/>
    <x v="5"/>
    <s v="documentary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2212"/>
    <n v="1254450706"/>
    <b v="0"/>
    <n v="11"/>
    <b v="0"/>
    <s v="music/jazz"/>
    <n v="24"/>
    <n v="109.18"/>
    <x v="7"/>
    <s v="jazz"/>
    <x v="2222"/>
    <x v="2212"/>
  </r>
  <r>
    <n v="857"/>
    <s v="A Reason To Breathe - DEBUT ALBUM"/>
    <s v="Modern Post-Hardcore/Electro music (Hardstyle, EDM, Trap, Dubstep, Dembow, House)."/>
    <n v="1200"/>
    <n v="1200"/>
    <x v="0"/>
    <s v="ES"/>
    <s v="EUR"/>
    <x v="2213"/>
    <n v="1444831031"/>
    <b v="0"/>
    <n v="24"/>
    <b v="1"/>
    <s v="music/metal"/>
    <n v="100"/>
    <n v="50"/>
    <x v="7"/>
    <s v="metal"/>
    <x v="2223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2214"/>
    <n v="1456189973"/>
    <b v="0"/>
    <n v="23"/>
    <b v="1"/>
    <s v="theater/plays"/>
    <n v="141"/>
    <n v="52.17"/>
    <x v="6"/>
    <s v="plays"/>
    <x v="2224"/>
    <x v="22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2215"/>
    <n v="1306283727"/>
    <b v="0"/>
    <n v="28"/>
    <b v="1"/>
    <s v="music/pop"/>
    <n v="100"/>
    <n v="42.86"/>
    <x v="7"/>
    <s v="pop"/>
    <x v="2225"/>
    <x v="22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2216"/>
    <n v="1424730966"/>
    <b v="0"/>
    <n v="42"/>
    <b v="1"/>
    <s v="music/indie rock"/>
    <n v="133"/>
    <n v="28.57"/>
    <x v="7"/>
    <s v="indie rock"/>
    <x v="2226"/>
    <x v="221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217"/>
    <n v="1421964718"/>
    <b v="0"/>
    <n v="18"/>
    <b v="1"/>
    <s v="theater/plays"/>
    <n v="120"/>
    <n v="66.67"/>
    <x v="6"/>
    <s v="plays"/>
    <x v="2227"/>
    <x v="221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2218"/>
    <n v="1458770384"/>
    <b v="0"/>
    <n v="23"/>
    <b v="1"/>
    <s v="theater/plays"/>
    <n v="171"/>
    <n v="52.17"/>
    <x v="6"/>
    <s v="plays"/>
    <x v="2228"/>
    <x v="2218"/>
  </r>
  <r>
    <n v="3666"/>
    <s v="Israel LÃ³pez @ Ojai Playwrights Conference"/>
    <s v="Artistic Internship @ Ojai Playwrights Conference"/>
    <n v="1200"/>
    <n v="1200"/>
    <x v="0"/>
    <s v="US"/>
    <s v="USD"/>
    <x v="2219"/>
    <n v="1404337382"/>
    <b v="0"/>
    <n v="38"/>
    <b v="1"/>
    <s v="theater/plays"/>
    <n v="100"/>
    <n v="31.58"/>
    <x v="6"/>
    <s v="plays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220"/>
    <n v="1403066752"/>
    <b v="0"/>
    <n v="38"/>
    <b v="1"/>
    <s v="theater/plays"/>
    <n v="120"/>
    <n v="31.5"/>
    <x v="6"/>
    <s v="plays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2221"/>
    <n v="1422465075"/>
    <b v="0"/>
    <n v="46"/>
    <b v="1"/>
    <s v="theater/plays"/>
    <n v="239"/>
    <n v="26.02"/>
    <x v="6"/>
    <s v="plays"/>
    <x v="2231"/>
    <x v="2221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222"/>
    <n v="1335473931"/>
    <b v="0"/>
    <n v="43"/>
    <b v="1"/>
    <s v="music/indie rock"/>
    <n v="119"/>
    <n v="27.56"/>
    <x v="7"/>
    <s v="indie rock"/>
    <x v="2232"/>
    <x v="222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2223"/>
    <n v="1420235311"/>
    <b v="0"/>
    <n v="5"/>
    <b v="0"/>
    <s v="theater/spaces"/>
    <n v="30"/>
    <n v="237"/>
    <x v="6"/>
    <s v="spaces"/>
    <x v="2233"/>
    <x v="22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2224"/>
    <n v="1407258582"/>
    <b v="0"/>
    <n v="15"/>
    <b v="1"/>
    <s v="theater/plays"/>
    <n v="108"/>
    <n v="79"/>
    <x v="6"/>
    <s v="plays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2225"/>
    <n v="1441723912"/>
    <b v="0"/>
    <n v="21"/>
    <b v="0"/>
    <s v="theater/spaces"/>
    <n v="1"/>
    <n v="56.34"/>
    <x v="6"/>
    <s v="spaces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2226"/>
    <n v="1354265335"/>
    <b v="0"/>
    <n v="25"/>
    <b v="1"/>
    <s v="music/rock"/>
    <n v="118"/>
    <n v="47.2"/>
    <x v="7"/>
    <s v="rock"/>
    <x v="2236"/>
    <x v="2226"/>
  </r>
  <r>
    <n v="1680"/>
    <s v="Kick Out a Record"/>
    <s v="Working Musician dilemma #164: how the taxman put Kick the Record 2.0 on hold"/>
    <n v="1000"/>
    <n v="1175"/>
    <x v="0"/>
    <s v="US"/>
    <s v="USD"/>
    <x v="2227"/>
    <n v="1402596667"/>
    <b v="0"/>
    <n v="25"/>
    <b v="1"/>
    <s v="music/pop"/>
    <n v="118"/>
    <n v="47"/>
    <x v="7"/>
    <s v="pop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2228"/>
    <n v="1417456208"/>
    <b v="0"/>
    <n v="12"/>
    <b v="1"/>
    <s v="theater/plays"/>
    <n v="131"/>
    <n v="97.92"/>
    <x v="6"/>
    <s v="plays"/>
    <x v="2238"/>
    <x v="2228"/>
  </r>
  <r>
    <n v="1089"/>
    <s v="Farabel"/>
    <s v="Farabel is a single player turn-based fantasy strategy game for Mac/PC/Linux"/>
    <n v="15000"/>
    <n v="1174"/>
    <x v="2"/>
    <s v="FR"/>
    <s v="EUR"/>
    <x v="2229"/>
    <n v="1432701175"/>
    <b v="0"/>
    <n v="49"/>
    <b v="0"/>
    <s v="games/video games"/>
    <n v="8"/>
    <n v="23.96"/>
    <x v="3"/>
    <s v="video games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230"/>
    <n v="1440447001"/>
    <b v="0"/>
    <n v="14"/>
    <b v="0"/>
    <s v="food/food trucks"/>
    <n v="39"/>
    <n v="83.57"/>
    <x v="4"/>
    <s v="food trucks"/>
    <x v="2240"/>
    <x v="223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2231"/>
    <n v="1405583108"/>
    <b v="0"/>
    <n v="26"/>
    <b v="1"/>
    <s v="theater/plays"/>
    <n v="117"/>
    <n v="44.92"/>
    <x v="6"/>
    <s v="plays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2"/>
    <n v="1481053647"/>
    <b v="0"/>
    <n v="28"/>
    <b v="1"/>
    <s v="games/tabletop games"/>
    <n v="1165"/>
    <n v="41.61"/>
    <x v="3"/>
    <s v="tabletop games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2233"/>
    <n v="1484101145"/>
    <b v="0"/>
    <n v="31"/>
    <b v="0"/>
    <s v="technology/wearables"/>
    <n v="2"/>
    <n v="37.450000000000003"/>
    <x v="0"/>
    <s v="wearables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2234"/>
    <n v="1406058798"/>
    <b v="0"/>
    <n v="14"/>
    <b v="0"/>
    <s v="theater/plays"/>
    <n v="17"/>
    <n v="82.57"/>
    <x v="6"/>
    <s v="plays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2235"/>
    <n v="1424922186"/>
    <b v="0"/>
    <n v="19"/>
    <b v="0"/>
    <s v="food/food trucks"/>
    <n v="4"/>
    <n v="60.79"/>
    <x v="4"/>
    <s v="food trucks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236"/>
    <n v="1409395990"/>
    <b v="0"/>
    <n v="23"/>
    <b v="1"/>
    <s v="theater/plays"/>
    <n v="115"/>
    <n v="50"/>
    <x v="6"/>
    <s v="plays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2237"/>
    <n v="1465601532"/>
    <b v="0"/>
    <n v="10"/>
    <b v="1"/>
    <s v="theater/musical"/>
    <n v="115"/>
    <n v="115"/>
    <x v="6"/>
    <s v="musical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2238"/>
    <n v="1413609292"/>
    <b v="1"/>
    <n v="13"/>
    <b v="0"/>
    <s v="photography/photobooks"/>
    <n v="46"/>
    <n v="88.31"/>
    <x v="2"/>
    <s v="photobooks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2239"/>
    <n v="1463352992"/>
    <b v="0"/>
    <n v="27"/>
    <b v="1"/>
    <s v="photography/photobooks"/>
    <n v="115"/>
    <n v="42.48"/>
    <x v="2"/>
    <s v="photobooks"/>
    <x v="2249"/>
    <x v="2239"/>
  </r>
  <r>
    <n v="1894"/>
    <s v="Help me release my first 3 song EP!!"/>
    <s v="Im trying to raise $1000 for a 3 song EP in a studio!"/>
    <n v="1000"/>
    <n v="1145"/>
    <x v="0"/>
    <s v="US"/>
    <s v="USD"/>
    <x v="2240"/>
    <n v="1326404583"/>
    <b v="0"/>
    <n v="20"/>
    <b v="1"/>
    <s v="music/indie rock"/>
    <n v="115"/>
    <n v="57.25"/>
    <x v="7"/>
    <s v="indie rock"/>
    <x v="2250"/>
    <x v="224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241"/>
    <n v="1487709714"/>
    <b v="0"/>
    <n v="7"/>
    <b v="0"/>
    <s v="theater/spaces"/>
    <n v="6"/>
    <n v="163.57"/>
    <x v="6"/>
    <s v="spaces"/>
    <x v="2251"/>
    <x v="22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242"/>
    <n v="1428583846"/>
    <b v="0"/>
    <n v="61"/>
    <b v="1"/>
    <s v="theater/plays"/>
    <n v="115"/>
    <n v="18.77"/>
    <x v="6"/>
    <s v="plays"/>
    <x v="2252"/>
    <x v="2242"/>
  </r>
  <r>
    <n v="3197"/>
    <s v="Mirror, mirror on the wall"/>
    <s v="This years most important stage project for young artists in our region. www.ungespor.no"/>
    <n v="10000"/>
    <n v="1145"/>
    <x v="2"/>
    <s v="NO"/>
    <s v="NOK"/>
    <x v="2243"/>
    <n v="1420458618"/>
    <b v="0"/>
    <n v="4"/>
    <b v="0"/>
    <s v="theater/musical"/>
    <n v="11"/>
    <n v="286.25"/>
    <x v="6"/>
    <s v="musical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244"/>
    <n v="1406752985"/>
    <b v="0"/>
    <n v="14"/>
    <b v="0"/>
    <s v="theater/plays"/>
    <n v="38"/>
    <n v="81.569999999999993"/>
    <x v="6"/>
    <s v="plays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2245"/>
    <n v="1409667827"/>
    <b v="0"/>
    <n v="27"/>
    <b v="1"/>
    <s v="theater/plays"/>
    <n v="119"/>
    <n v="42.3"/>
    <x v="6"/>
    <s v="plays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46"/>
    <n v="1335987789"/>
    <b v="0"/>
    <n v="27"/>
    <b v="1"/>
    <s v="music/electronic music"/>
    <n v="152"/>
    <n v="42.22"/>
    <x v="7"/>
    <s v="electronic music"/>
    <x v="2256"/>
    <x v="2246"/>
  </r>
  <r>
    <n v="1308"/>
    <s v="Boost Band: Wristband Phone Charger (Canceled)"/>
    <s v="Boost Band, a wristband that charges any device"/>
    <n v="10000"/>
    <n v="1136"/>
    <x v="1"/>
    <s v="US"/>
    <s v="USD"/>
    <x v="2247"/>
    <n v="1472481812"/>
    <b v="0"/>
    <n v="38"/>
    <b v="0"/>
    <s v="technology/wearables"/>
    <n v="11"/>
    <n v="29.89"/>
    <x v="0"/>
    <s v="wearables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2248"/>
    <n v="1417460428"/>
    <b v="0"/>
    <n v="11"/>
    <b v="0"/>
    <s v="technology/wearables"/>
    <n v="1"/>
    <n v="102.73"/>
    <x v="0"/>
    <s v="wearables"/>
    <x v="2258"/>
    <x v="2248"/>
  </r>
  <r>
    <n v="1620"/>
    <s v="Kickstart my music career with 300 CDs"/>
    <s v="Kickstarting my music career with 300 hard copy CDs of my first release."/>
    <n v="1000"/>
    <n v="1130"/>
    <x v="0"/>
    <s v="US"/>
    <s v="USD"/>
    <x v="2249"/>
    <n v="1361002140"/>
    <b v="0"/>
    <n v="17"/>
    <b v="1"/>
    <s v="music/rock"/>
    <n v="113"/>
    <n v="66.47"/>
    <x v="7"/>
    <s v="rock"/>
    <x v="2259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50"/>
    <n v="1333001424"/>
    <b v="0"/>
    <n v="34"/>
    <b v="1"/>
    <s v="music/electronic music"/>
    <n v="103"/>
    <n v="33.24"/>
    <x v="7"/>
    <s v="electronic music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2251"/>
    <n v="1476760226"/>
    <b v="0"/>
    <n v="17"/>
    <b v="1"/>
    <s v="theater/plays"/>
    <n v="113"/>
    <n v="66.47"/>
    <x v="6"/>
    <s v="plays"/>
    <x v="2261"/>
    <x v="2251"/>
  </r>
  <r>
    <n v="2405"/>
    <s v="JoyShtick Food Truck"/>
    <s v="We are the first gaming-themed food truck, bringing gourmet pub fare to the Jacksonville area."/>
    <n v="5000"/>
    <n v="1126"/>
    <x v="2"/>
    <s v="US"/>
    <s v="USD"/>
    <x v="2252"/>
    <n v="1471096975"/>
    <b v="0"/>
    <n v="20"/>
    <b v="0"/>
    <s v="food/food trucks"/>
    <n v="23"/>
    <n v="56.3"/>
    <x v="4"/>
    <s v="food trucks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2253"/>
    <n v="1408050316"/>
    <b v="0"/>
    <n v="13"/>
    <b v="0"/>
    <s v="theater/plays"/>
    <n v="38"/>
    <n v="86.62"/>
    <x v="6"/>
    <s v="plays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1821"/>
    <n v="1426002684"/>
    <b v="0"/>
    <n v="19"/>
    <b v="1"/>
    <s v="theater/plays"/>
    <n v="102"/>
    <n v="59.21"/>
    <x v="6"/>
    <s v="plays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2254"/>
    <n v="1338346281"/>
    <b v="0"/>
    <n v="29"/>
    <b v="1"/>
    <s v="music/indie rock"/>
    <n v="187"/>
    <n v="38.74"/>
    <x v="7"/>
    <s v="indie rock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2255"/>
    <n v="1469112493"/>
    <b v="0"/>
    <n v="19"/>
    <b v="1"/>
    <s v="theater/plays"/>
    <n v="112"/>
    <n v="58.95"/>
    <x v="6"/>
    <s v="plays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2256"/>
    <n v="1452008290"/>
    <b v="0"/>
    <n v="18"/>
    <b v="1"/>
    <s v="theater/plays"/>
    <n v="112"/>
    <n v="62.17"/>
    <x v="6"/>
    <s v="plays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2257"/>
    <n v="1462755424"/>
    <b v="0"/>
    <n v="18"/>
    <b v="1"/>
    <s v="theater/plays"/>
    <n v="106"/>
    <n v="61.94"/>
    <x v="6"/>
    <s v="plays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2258"/>
    <n v="1404997548"/>
    <b v="0"/>
    <n v="18"/>
    <b v="1"/>
    <s v="theater/plays"/>
    <n v="223"/>
    <n v="61.94"/>
    <x v="6"/>
    <s v="plays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2259"/>
    <n v="1304770233"/>
    <b v="0"/>
    <n v="31"/>
    <b v="1"/>
    <s v="music/indie rock"/>
    <n v="171"/>
    <n v="35.840000000000003"/>
    <x v="7"/>
    <s v="indie rock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2260"/>
    <n v="1408383994"/>
    <b v="0"/>
    <n v="19"/>
    <b v="1"/>
    <s v="theater/plays"/>
    <n v="111"/>
    <n v="58.42"/>
    <x v="6"/>
    <s v="plays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2261"/>
    <n v="1461229338"/>
    <b v="0"/>
    <n v="17"/>
    <b v="0"/>
    <s v="technology/wearables"/>
    <n v="4"/>
    <n v="65.180000000000007"/>
    <x v="0"/>
    <s v="wearables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2262"/>
    <n v="1338928537"/>
    <b v="0"/>
    <n v="15"/>
    <b v="1"/>
    <s v="film &amp; video/shorts"/>
    <n v="111"/>
    <n v="73.73"/>
    <x v="5"/>
    <s v="shorts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2263"/>
    <n v="1428889037"/>
    <b v="0"/>
    <n v="18"/>
    <b v="1"/>
    <s v="theater/plays"/>
    <n v="221"/>
    <n v="61.39"/>
    <x v="6"/>
    <s v="plays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2264"/>
    <n v="1466205262"/>
    <b v="0"/>
    <n v="12"/>
    <b v="0"/>
    <s v="theater/plays"/>
    <n v="16"/>
    <n v="91.83"/>
    <x v="6"/>
    <s v="plays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265"/>
    <n v="1433432124"/>
    <b v="0"/>
    <n v="3"/>
    <b v="0"/>
    <s v="technology/web"/>
    <n v="15"/>
    <n v="367"/>
    <x v="0"/>
    <s v="web"/>
    <x v="2276"/>
    <x v="2265"/>
  </r>
  <r>
    <n v="3598"/>
    <s v="Cinderella"/>
    <s v="River City Theatre Company needs your support as we embark on our thirteenth production, CINDERELLA!"/>
    <n v="1000"/>
    <n v="1101"/>
    <x v="0"/>
    <s v="US"/>
    <s v="USD"/>
    <x v="2266"/>
    <n v="1408129822"/>
    <b v="0"/>
    <n v="27"/>
    <b v="1"/>
    <s v="theater/plays"/>
    <n v="110"/>
    <n v="40.78"/>
    <x v="6"/>
    <s v="plays"/>
    <x v="2277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267"/>
    <n v="1307028855"/>
    <b v="0"/>
    <n v="11"/>
    <b v="1"/>
    <s v="music/classical music"/>
    <n v="110"/>
    <n v="100"/>
    <x v="7"/>
    <s v="classical music"/>
    <x v="2278"/>
    <x v="22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268"/>
    <n v="1440529765"/>
    <b v="0"/>
    <n v="2"/>
    <b v="0"/>
    <s v="technology/makerspaces"/>
    <n v="0"/>
    <n v="550"/>
    <x v="0"/>
    <s v="makerspaces"/>
    <x v="2279"/>
    <x v="22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2269"/>
    <n v="1458138079"/>
    <b v="0"/>
    <n v="15"/>
    <b v="1"/>
    <s v="theater/musical"/>
    <n v="100"/>
    <n v="73.33"/>
    <x v="6"/>
    <s v="musical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2270"/>
    <n v="1397217052"/>
    <b v="1"/>
    <n v="23"/>
    <b v="0"/>
    <s v="theater/plays"/>
    <n v="22"/>
    <n v="47.7"/>
    <x v="6"/>
    <s v="plays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271"/>
    <n v="1408648573"/>
    <b v="0"/>
    <n v="58"/>
    <b v="0"/>
    <s v="theater/spaces"/>
    <n v="2"/>
    <n v="18.899999999999999"/>
    <x v="6"/>
    <s v="spaces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2272"/>
    <n v="1373408731"/>
    <b v="0"/>
    <n v="25"/>
    <b v="1"/>
    <s v="publishing/nonfiction"/>
    <n v="109"/>
    <n v="43.64"/>
    <x v="1"/>
    <s v="nonfiction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2273"/>
    <n v="1424484717"/>
    <b v="0"/>
    <n v="20"/>
    <b v="1"/>
    <s v="theater/plays"/>
    <n v="218"/>
    <n v="54.5"/>
    <x v="6"/>
    <s v="plays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2274"/>
    <n v="1431372444"/>
    <b v="0"/>
    <n v="41"/>
    <b v="1"/>
    <s v="theater/plays"/>
    <n v="109"/>
    <n v="26.54"/>
    <x v="6"/>
    <s v="plays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2275"/>
    <n v="1401123546"/>
    <b v="0"/>
    <n v="35"/>
    <b v="1"/>
    <s v="theater/plays"/>
    <n v="108"/>
    <n v="30.93"/>
    <x v="6"/>
    <s v="plays"/>
    <x v="2286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2276"/>
    <n v="1380556483"/>
    <b v="1"/>
    <n v="34"/>
    <b v="1"/>
    <s v="music/rock"/>
    <n v="166"/>
    <n v="31.82"/>
    <x v="7"/>
    <s v="rock"/>
    <x v="2287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2277"/>
    <n v="1421092725"/>
    <b v="0"/>
    <n v="25"/>
    <b v="1"/>
    <s v="theater/plays"/>
    <n v="108"/>
    <n v="43.28"/>
    <x v="6"/>
    <s v="plays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2278"/>
    <n v="1418585959"/>
    <b v="1"/>
    <n v="22"/>
    <b v="0"/>
    <s v="photography/photobooks"/>
    <n v="3"/>
    <n v="49.14"/>
    <x v="2"/>
    <s v="photobooks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2279"/>
    <n v="1420158707"/>
    <b v="0"/>
    <n v="32"/>
    <b v="1"/>
    <s v="music/pop"/>
    <n v="108"/>
    <n v="33.75"/>
    <x v="7"/>
    <s v="pop"/>
    <x v="2290"/>
    <x v="2279"/>
  </r>
  <r>
    <n v="3007"/>
    <s v="Bethlem"/>
    <s v="Consuite for 2015 CoreCon.  An adventure into insanity."/>
    <n v="600"/>
    <n v="1080"/>
    <x v="0"/>
    <s v="US"/>
    <s v="USD"/>
    <x v="2280"/>
    <n v="1428124283"/>
    <b v="0"/>
    <n v="20"/>
    <b v="1"/>
    <s v="theater/spaces"/>
    <n v="180"/>
    <n v="54"/>
    <x v="6"/>
    <s v="spaces"/>
    <x v="2291"/>
    <x v="2280"/>
  </r>
  <r>
    <n v="3447"/>
    <s v="The Vagabond Halfback"/>
    <s v="&quot;He was a poet, a vagrant, a philosopher, a lady's man and a hard drinker&quot;"/>
    <n v="1000"/>
    <n v="1078"/>
    <x v="0"/>
    <s v="US"/>
    <s v="USD"/>
    <x v="2281"/>
    <n v="1454448012"/>
    <b v="0"/>
    <n v="14"/>
    <b v="1"/>
    <s v="theater/plays"/>
    <n v="108"/>
    <n v="77"/>
    <x v="6"/>
    <s v="plays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2282"/>
    <n v="1405971690"/>
    <b v="0"/>
    <n v="30"/>
    <b v="1"/>
    <s v="theater/plays"/>
    <n v="215"/>
    <n v="35.770000000000003"/>
    <x v="6"/>
    <s v="plays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283"/>
    <n v="1475760567"/>
    <b v="0"/>
    <n v="13"/>
    <b v="0"/>
    <s v="theater/spaces"/>
    <n v="4"/>
    <n v="82.46"/>
    <x v="6"/>
    <s v="spaces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84"/>
    <n v="1478602246"/>
    <b v="0"/>
    <n v="50"/>
    <b v="1"/>
    <s v="games/tabletop games"/>
    <n v="223"/>
    <n v="21.38"/>
    <x v="3"/>
    <s v="tabletop games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2285"/>
    <n v="1460683339"/>
    <b v="0"/>
    <n v="20"/>
    <b v="1"/>
    <s v="theater/plays"/>
    <n v="107"/>
    <n v="53.34"/>
    <x v="6"/>
    <s v="plays"/>
    <x v="2296"/>
    <x v="2285"/>
  </r>
  <r>
    <n v="2557"/>
    <s v="European Tour"/>
    <s v="Raising money for our concert tour of Switzerland and Germany in June/July 2014"/>
    <n v="900"/>
    <n v="1066"/>
    <x v="0"/>
    <s v="GB"/>
    <s v="GBP"/>
    <x v="2286"/>
    <n v="1397584386"/>
    <b v="0"/>
    <n v="36"/>
    <b v="1"/>
    <s v="music/classical music"/>
    <n v="118"/>
    <n v="29.61"/>
    <x v="7"/>
    <s v="classical music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2287"/>
    <n v="1279574773"/>
    <b v="0"/>
    <n v="32"/>
    <b v="1"/>
    <s v="theater/spaces"/>
    <n v="213"/>
    <n v="33.31"/>
    <x v="6"/>
    <s v="spaces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2288"/>
    <n v="1368057674"/>
    <b v="0"/>
    <n v="25"/>
    <b v="1"/>
    <s v="music/rock"/>
    <n v="133"/>
    <n v="42.61"/>
    <x v="7"/>
    <s v="rock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2289"/>
    <n v="1399427064"/>
    <b v="1"/>
    <n v="19"/>
    <b v="0"/>
    <s v="theater/plays"/>
    <n v="21"/>
    <n v="56.05"/>
    <x v="6"/>
    <s v="plays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2290"/>
    <n v="1435554104"/>
    <b v="0"/>
    <n v="26"/>
    <b v="1"/>
    <s v="theater/plays"/>
    <n v="106"/>
    <n v="40.92"/>
    <x v="6"/>
    <s v="plays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2291"/>
    <n v="1455919438"/>
    <b v="0"/>
    <n v="42"/>
    <b v="1"/>
    <s v="theater/plays"/>
    <n v="106"/>
    <n v="25.31"/>
    <x v="6"/>
    <s v="plays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2292"/>
    <n v="1396876302"/>
    <b v="0"/>
    <n v="18"/>
    <b v="0"/>
    <s v="music/world music"/>
    <n v="7"/>
    <n v="58.89"/>
    <x v="7"/>
    <s v="world music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2293"/>
    <n v="1405266710"/>
    <b v="0"/>
    <n v="13"/>
    <b v="0"/>
    <s v="theater/plays"/>
    <n v="18"/>
    <n v="81.540000000000006"/>
    <x v="6"/>
    <s v="plays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294"/>
    <n v="1461337174"/>
    <b v="0"/>
    <n v="9"/>
    <b v="0"/>
    <s v="technology/makerspaces"/>
    <n v="50"/>
    <n v="117.56"/>
    <x v="0"/>
    <s v="makerspaces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295"/>
    <n v="1421190787"/>
    <b v="0"/>
    <n v="20"/>
    <b v="1"/>
    <s v="music/indie rock"/>
    <n v="106"/>
    <n v="52.8"/>
    <x v="7"/>
    <s v="indie rock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2296"/>
    <n v="1405196867"/>
    <b v="0"/>
    <n v="27"/>
    <b v="1"/>
    <s v="technology/wearables"/>
    <n v="132"/>
    <n v="39.07"/>
    <x v="0"/>
    <s v="wearables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2297"/>
    <n v="1403135304"/>
    <b v="0"/>
    <n v="18"/>
    <b v="1"/>
    <s v="theater/plays"/>
    <n v="211"/>
    <n v="58.61"/>
    <x v="6"/>
    <s v="plays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50"/>
    <n v="75.040000000000006"/>
    <x v="7"/>
    <s v="rock"/>
    <x v="2309"/>
    <x v="2298"/>
  </r>
  <r>
    <n v="1638"/>
    <s v="Avenues EP 2013"/>
    <s v="Avenues will be going in to the studio to record a new EP with Matt Allison!"/>
    <n v="1000"/>
    <n v="1050"/>
    <x v="0"/>
    <s v="US"/>
    <s v="USD"/>
    <x v="2299"/>
    <n v="1358180968"/>
    <b v="0"/>
    <n v="27"/>
    <b v="1"/>
    <s v="music/rock"/>
    <n v="105"/>
    <n v="38.89"/>
    <x v="7"/>
    <s v="rock"/>
    <x v="2310"/>
    <x v="22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2300"/>
    <n v="1406907034"/>
    <b v="0"/>
    <n v="2"/>
    <b v="0"/>
    <s v="music/faith"/>
    <n v="11"/>
    <n v="525"/>
    <x v="7"/>
    <s v="faith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2301"/>
    <n v="1359421403"/>
    <b v="0"/>
    <n v="25"/>
    <b v="1"/>
    <s v="music/rock"/>
    <n v="263"/>
    <n v="42"/>
    <x v="7"/>
    <s v="rock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302"/>
    <n v="1386884201"/>
    <b v="0"/>
    <n v="33"/>
    <b v="0"/>
    <s v="publishing/children's books"/>
    <n v="10"/>
    <n v="31.76"/>
    <x v="1"/>
    <s v="children's books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2303"/>
    <n v="1331333108"/>
    <b v="0"/>
    <n v="32"/>
    <b v="1"/>
    <s v="music/indie rock"/>
    <n v="105"/>
    <n v="32.72"/>
    <x v="7"/>
    <s v="indie rock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2304"/>
    <n v="1416977259"/>
    <b v="0"/>
    <n v="23"/>
    <b v="1"/>
    <s v="theater/plays"/>
    <n v="105"/>
    <n v="45.48"/>
    <x v="6"/>
    <s v="plays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2305"/>
    <n v="1438575586"/>
    <b v="0"/>
    <n v="23"/>
    <b v="1"/>
    <s v="theater/plays"/>
    <n v="139"/>
    <n v="45.35"/>
    <x v="6"/>
    <s v="plays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2306"/>
    <n v="1317788623"/>
    <b v="1"/>
    <n v="36"/>
    <b v="1"/>
    <s v="film &amp; video/documentary"/>
    <n v="104"/>
    <n v="28.92"/>
    <x v="5"/>
    <s v="documentary"/>
    <x v="2317"/>
    <x v="230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2307"/>
    <n v="1301847025"/>
    <b v="0"/>
    <n v="27"/>
    <b v="1"/>
    <s v="music/rock"/>
    <n v="104"/>
    <n v="38.520000000000003"/>
    <x v="7"/>
    <s v="rock"/>
    <x v="2318"/>
    <x v="2307"/>
  </r>
  <r>
    <n v="811"/>
    <s v="Love Water Tour"/>
    <s v="We need your financial support to cover the tour costs!  (Sound, lights, travel, stage design)"/>
    <n v="1000"/>
    <n v="1040"/>
    <x v="0"/>
    <s v="US"/>
    <s v="USD"/>
    <x v="2308"/>
    <n v="1371569202"/>
    <b v="0"/>
    <n v="12"/>
    <b v="1"/>
    <s v="music/rock"/>
    <n v="104"/>
    <n v="86.67"/>
    <x v="7"/>
    <s v="rock"/>
    <x v="2319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2309"/>
    <n v="1362860257"/>
    <b v="0"/>
    <n v="3"/>
    <b v="0"/>
    <s v="music/jazz"/>
    <n v="12"/>
    <n v="346.67"/>
    <x v="7"/>
    <s v="jazz"/>
    <x v="2320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2310"/>
    <n v="1456532762"/>
    <b v="0"/>
    <n v="17"/>
    <b v="0"/>
    <s v="theater/spaces"/>
    <n v="4"/>
    <n v="61.18"/>
    <x v="6"/>
    <s v="spaces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311"/>
    <n v="1367286434"/>
    <b v="0"/>
    <n v="37"/>
    <b v="1"/>
    <s v="music/indie rock"/>
    <n v="130"/>
    <n v="28"/>
    <x v="7"/>
    <s v="indie rock"/>
    <x v="2322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2312"/>
    <n v="1486406253"/>
    <b v="0"/>
    <n v="32"/>
    <b v="1"/>
    <s v="photography/photobooks"/>
    <n v="115"/>
    <n v="32.340000000000003"/>
    <x v="2"/>
    <s v="photobooks"/>
    <x v="2323"/>
    <x v="2312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1344"/>
    <n v="1407157756"/>
    <b v="0"/>
    <n v="27"/>
    <b v="1"/>
    <s v="theater/plays"/>
    <n v="104"/>
    <n v="38.33"/>
    <x v="6"/>
    <s v="plays"/>
    <x v="2324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2313"/>
    <n v="1436408308"/>
    <b v="0"/>
    <n v="24"/>
    <b v="1"/>
    <s v="theater/plays"/>
    <n v="104"/>
    <n v="43.13"/>
    <x v="6"/>
    <s v="plays"/>
    <x v="2325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2314"/>
    <n v="1435670452"/>
    <b v="0"/>
    <n v="28"/>
    <b v="1"/>
    <s v="theater/plays"/>
    <n v="104"/>
    <n v="36.96"/>
    <x v="6"/>
    <s v="plays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315"/>
    <n v="1335232055"/>
    <b v="0"/>
    <n v="36"/>
    <b v="1"/>
    <s v="music/indie rock"/>
    <n v="103"/>
    <n v="28.66"/>
    <x v="7"/>
    <s v="indie rock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2316"/>
    <n v="1335570863"/>
    <b v="0"/>
    <n v="14"/>
    <b v="1"/>
    <s v="music/rock"/>
    <n v="103"/>
    <n v="73.569999999999993"/>
    <x v="7"/>
    <s v="rock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2317"/>
    <n v="1408995284"/>
    <b v="0"/>
    <n v="16"/>
    <b v="1"/>
    <s v="theater/plays"/>
    <n v="129"/>
    <n v="64.38"/>
    <x v="6"/>
    <s v="plays"/>
    <x v="2329"/>
    <x v="2317"/>
  </r>
  <r>
    <n v="1085"/>
    <s v="Sun Dryd Studios"/>
    <s v="The new kid on the block. Re-imagining old games and creating new ones. Ship, Lazer, Rock is first."/>
    <n v="30000"/>
    <n v="1026"/>
    <x v="2"/>
    <s v="CA"/>
    <s v="CAD"/>
    <x v="2318"/>
    <n v="1455379575"/>
    <b v="0"/>
    <n v="9"/>
    <b v="0"/>
    <s v="games/video games"/>
    <n v="3"/>
    <n v="114"/>
    <x v="3"/>
    <s v="video games"/>
    <x v="2330"/>
    <x v="23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2319"/>
    <n v="1273961999"/>
    <b v="0"/>
    <n v="23"/>
    <b v="1"/>
    <s v="music/pop"/>
    <n v="103"/>
    <n v="44.61"/>
    <x v="7"/>
    <s v="pop"/>
    <x v="2331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20"/>
    <n v="1465311740"/>
    <b v="0"/>
    <n v="3"/>
    <b v="0"/>
    <s v="technology/web"/>
    <n v="1"/>
    <n v="342"/>
    <x v="0"/>
    <s v="web"/>
    <x v="2332"/>
    <x v="23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2321"/>
    <n v="1391571319"/>
    <b v="0"/>
    <n v="10"/>
    <b v="1"/>
    <s v="music/rock"/>
    <n v="103"/>
    <n v="102.5"/>
    <x v="7"/>
    <s v="rock"/>
    <x v="2333"/>
    <x v="232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1743"/>
    <n v="1421900022"/>
    <b v="0"/>
    <n v="27"/>
    <b v="1"/>
    <s v="theater/plays"/>
    <n v="114"/>
    <n v="37.96"/>
    <x v="6"/>
    <s v="plays"/>
    <x v="2334"/>
    <x v="17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2322"/>
    <n v="1405099248"/>
    <b v="0"/>
    <n v="5"/>
    <b v="0"/>
    <s v="theater/musical"/>
    <n v="1"/>
    <n v="205"/>
    <x v="6"/>
    <s v="musical"/>
    <x v="2335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2323"/>
    <n v="1429991062"/>
    <b v="0"/>
    <n v="21"/>
    <b v="1"/>
    <s v="music/electronic music"/>
    <n v="102"/>
    <n v="48.62"/>
    <x v="7"/>
    <s v="electronic music"/>
    <x v="2336"/>
    <x v="232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2324"/>
    <n v="1471915065"/>
    <b v="0"/>
    <n v="3"/>
    <b v="0"/>
    <s v="food/food trucks"/>
    <n v="6"/>
    <n v="340"/>
    <x v="4"/>
    <s v="food trucks"/>
    <x v="2337"/>
    <x v="2324"/>
  </r>
  <r>
    <n v="1590"/>
    <s v="An Italian Adventure"/>
    <s v="Discover Italy through photography."/>
    <n v="60000"/>
    <n v="1020"/>
    <x v="2"/>
    <s v="IT"/>
    <s v="EUR"/>
    <x v="2325"/>
    <n v="1440448464"/>
    <b v="0"/>
    <n v="2"/>
    <b v="0"/>
    <s v="photography/places"/>
    <n v="2"/>
    <n v="510"/>
    <x v="2"/>
    <s v="places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2326"/>
    <n v="1438939673"/>
    <b v="0"/>
    <n v="42"/>
    <b v="1"/>
    <s v="theater/plays"/>
    <n v="102"/>
    <n v="24.29"/>
    <x v="6"/>
    <s v="plays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327"/>
    <n v="1328649026"/>
    <b v="0"/>
    <n v="24"/>
    <b v="1"/>
    <s v="music/electronic music"/>
    <n v="102"/>
    <n v="42.33"/>
    <x v="7"/>
    <s v="electronic music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2328"/>
    <n v="1340329202"/>
    <b v="0"/>
    <n v="26"/>
    <b v="1"/>
    <s v="music/rock"/>
    <n v="102"/>
    <n v="39.04"/>
    <x v="7"/>
    <s v="rock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329"/>
    <n v="1437412512"/>
    <b v="0"/>
    <n v="19"/>
    <b v="1"/>
    <s v="music/electronic music"/>
    <n v="102"/>
    <n v="53.42"/>
    <x v="7"/>
    <s v="electronic music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2330"/>
    <n v="1464209261"/>
    <b v="0"/>
    <n v="6"/>
    <b v="1"/>
    <s v="photography/photobooks"/>
    <n v="101"/>
    <n v="168.5"/>
    <x v="2"/>
    <s v="photobooks"/>
    <x v="2343"/>
    <x v="233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2331"/>
    <n v="1438715077"/>
    <b v="0"/>
    <n v="17"/>
    <b v="1"/>
    <s v="theater/plays"/>
    <n v="202"/>
    <n v="59.41"/>
    <x v="6"/>
    <s v="plays"/>
    <x v="2344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2332"/>
    <n v="1432072893"/>
    <b v="0"/>
    <n v="16"/>
    <b v="0"/>
    <s v="theater/plays"/>
    <n v="67"/>
    <n v="63.13"/>
    <x v="6"/>
    <s v="plays"/>
    <x v="2345"/>
    <x v="2332"/>
  </r>
  <r>
    <n v="2297"/>
    <s v="Company Company: Debut EP"/>
    <s v="New Jersey Alternative Rock band COCO needs YOUR help self-releasing debut EP!"/>
    <n v="1000"/>
    <n v="1006"/>
    <x v="0"/>
    <s v="US"/>
    <s v="USD"/>
    <x v="2333"/>
    <n v="1328749249"/>
    <b v="0"/>
    <n v="19"/>
    <b v="1"/>
    <s v="music/rock"/>
    <n v="101"/>
    <n v="52.95"/>
    <x v="7"/>
    <s v="rock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2334"/>
    <n v="1451887397"/>
    <b v="0"/>
    <n v="27"/>
    <b v="1"/>
    <s v="theater/spaces"/>
    <n v="101"/>
    <n v="37.22"/>
    <x v="6"/>
    <s v="spaces"/>
    <x v="2347"/>
    <x v="2334"/>
  </r>
  <r>
    <n v="3564"/>
    <s v="The Pillowman Aberdeen"/>
    <s v="Multi Award-Winng play THE PILLOWMAN coming to the Arts Centre Theatre, Aberdeen"/>
    <n v="1000"/>
    <n v="1005"/>
    <x v="0"/>
    <s v="GB"/>
    <s v="GBP"/>
    <x v="2335"/>
    <n v="1440082649"/>
    <b v="0"/>
    <n v="17"/>
    <b v="1"/>
    <s v="theater/plays"/>
    <n v="101"/>
    <n v="59.12"/>
    <x v="6"/>
    <s v="plays"/>
    <x v="2348"/>
    <x v="2335"/>
  </r>
  <r>
    <n v="1880"/>
    <s v="Sim Betting Football"/>
    <s v="Sim Betting Football is the only football (soccer) betting simulation  game."/>
    <n v="5000"/>
    <n v="1004"/>
    <x v="2"/>
    <s v="GB"/>
    <s v="GBP"/>
    <x v="2336"/>
    <n v="1456839380"/>
    <b v="0"/>
    <n v="24"/>
    <b v="0"/>
    <s v="games/mobile games"/>
    <n v="20"/>
    <n v="41.83"/>
    <x v="3"/>
    <s v="mobile games"/>
    <x v="2349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2337"/>
    <n v="1459355950"/>
    <b v="0"/>
    <n v="36"/>
    <b v="1"/>
    <s v="music/pop"/>
    <n v="1254"/>
    <n v="27.86"/>
    <x v="7"/>
    <s v="pop"/>
    <x v="2350"/>
    <x v="2337"/>
  </r>
  <r>
    <n v="2993"/>
    <s v="TRUE WEST: Think, Dog! Productions"/>
    <s v="Help us build the Kitchen from Hell!"/>
    <n v="1000"/>
    <n v="1003"/>
    <x v="0"/>
    <s v="US"/>
    <s v="USD"/>
    <x v="2338"/>
    <n v="1453406867"/>
    <b v="0"/>
    <n v="22"/>
    <b v="1"/>
    <s v="theater/spaces"/>
    <n v="100"/>
    <n v="45.59"/>
    <x v="6"/>
    <s v="spaces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339"/>
    <n v="1330440323"/>
    <b v="0"/>
    <n v="34"/>
    <b v="0"/>
    <s v="publishing/children's books"/>
    <n v="14"/>
    <n v="29.47"/>
    <x v="1"/>
    <s v="children's books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865"/>
    <n v="1314989557"/>
    <b v="0"/>
    <n v="28"/>
    <b v="1"/>
    <s v="music/rock"/>
    <n v="100"/>
    <n v="35.770000000000003"/>
    <x v="7"/>
    <s v="rock"/>
    <x v="2353"/>
    <x v="865"/>
  </r>
  <r>
    <n v="1611"/>
    <s v="Skelton-Luns CD/7&quot;             No Big Deal."/>
    <s v="Skelton-Luns CD/7&quot; No Big Deal."/>
    <n v="800"/>
    <n v="1001"/>
    <x v="0"/>
    <s v="US"/>
    <s v="USD"/>
    <x v="2340"/>
    <n v="1368576032"/>
    <b v="0"/>
    <n v="27"/>
    <b v="1"/>
    <s v="music/rock"/>
    <n v="125"/>
    <n v="37.07"/>
    <x v="7"/>
    <s v="rock"/>
    <x v="2354"/>
    <x v="234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2341"/>
    <n v="1389891684"/>
    <b v="0"/>
    <n v="19"/>
    <b v="1"/>
    <s v="music/rock"/>
    <n v="133"/>
    <n v="52.68"/>
    <x v="7"/>
    <s v="rock"/>
    <x v="2355"/>
    <x v="23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342"/>
    <n v="1339098689"/>
    <b v="0"/>
    <n v="25"/>
    <b v="1"/>
    <s v="music/rock"/>
    <n v="100"/>
    <n v="40.04"/>
    <x v="7"/>
    <s v="rock"/>
    <x v="2356"/>
    <x v="23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343"/>
    <n v="1308336383"/>
    <b v="0"/>
    <n v="25"/>
    <b v="1"/>
    <s v="music/indie rock"/>
    <n v="100"/>
    <n v="40.04"/>
    <x v="7"/>
    <s v="indie rock"/>
    <x v="2357"/>
    <x v="23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344"/>
    <n v="1447203096"/>
    <b v="0"/>
    <n v="11"/>
    <b v="1"/>
    <s v="technology/makerspaces"/>
    <n v="125"/>
    <n v="91"/>
    <x v="0"/>
    <s v="makerspaces"/>
    <x v="2358"/>
    <x v="2344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2345"/>
    <n v="1409030371"/>
    <b v="0"/>
    <n v="21"/>
    <b v="1"/>
    <s v="theater/plays"/>
    <n v="100"/>
    <n v="47.67"/>
    <x v="6"/>
    <s v="plays"/>
    <x v="2359"/>
    <x v="2345"/>
  </r>
  <r>
    <n v="3815"/>
    <s v="The Canterbury Shakespeare Festival - first season"/>
    <s v="Come and help us make the Canterbury Shakespeare Festival a reality"/>
    <n v="1000"/>
    <n v="1000.01"/>
    <x v="0"/>
    <s v="GB"/>
    <s v="GBP"/>
    <x v="2346"/>
    <n v="1437545657"/>
    <b v="0"/>
    <n v="20"/>
    <b v="1"/>
    <s v="theater/plays"/>
    <n v="100"/>
    <n v="50"/>
    <x v="6"/>
    <s v="plays"/>
    <x v="2360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2347"/>
    <n v="1429318372"/>
    <b v="0"/>
    <n v="14"/>
    <b v="1"/>
    <s v="film &amp; video/documentary"/>
    <n v="100"/>
    <n v="71.430000000000007"/>
    <x v="5"/>
    <s v="documentary"/>
    <x v="2361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2348"/>
    <n v="1464854398"/>
    <b v="0"/>
    <n v="19"/>
    <b v="1"/>
    <s v="music/rock"/>
    <n v="100"/>
    <n v="52.63"/>
    <x v="7"/>
    <s v="rock"/>
    <x v="2362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349"/>
    <n v="1426773320"/>
    <b v="0"/>
    <n v="13"/>
    <b v="1"/>
    <s v="music/rock"/>
    <n v="100"/>
    <n v="76.92"/>
    <x v="7"/>
    <s v="rock"/>
    <x v="2363"/>
    <x v="23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350"/>
    <n v="1424719549"/>
    <b v="0"/>
    <n v="28"/>
    <b v="0"/>
    <s v="food/restaurants"/>
    <n v="1"/>
    <n v="35.71"/>
    <x v="4"/>
    <s v="restaurants"/>
    <x v="2364"/>
    <x v="23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351"/>
    <n v="1408918135"/>
    <b v="0"/>
    <n v="35"/>
    <b v="1"/>
    <s v="theater/plays"/>
    <n v="100"/>
    <n v="28.57"/>
    <x v="6"/>
    <s v="plays"/>
    <x v="2365"/>
    <x v="235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352"/>
    <n v="1454543846"/>
    <b v="0"/>
    <n v="24"/>
    <b v="1"/>
    <s v="theater/musical"/>
    <n v="100"/>
    <n v="41.67"/>
    <x v="6"/>
    <s v="musical"/>
    <x v="2366"/>
    <x v="235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353"/>
    <n v="1463820081"/>
    <b v="0"/>
    <n v="28"/>
    <b v="1"/>
    <s v="theater/spaces"/>
    <n v="100"/>
    <n v="35.71"/>
    <x v="6"/>
    <s v="spaces"/>
    <x v="2367"/>
    <x v="235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2354"/>
    <n v="1404948441"/>
    <b v="1"/>
    <n v="24"/>
    <b v="1"/>
    <s v="theater/plays"/>
    <n v="100"/>
    <n v="41.67"/>
    <x v="6"/>
    <s v="plays"/>
    <x v="2368"/>
    <x v="23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2355"/>
    <n v="1445363891"/>
    <b v="0"/>
    <n v="8"/>
    <b v="1"/>
    <s v="theater/plays"/>
    <n v="100"/>
    <n v="125"/>
    <x v="6"/>
    <s v="plays"/>
    <x v="2369"/>
    <x v="235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2356"/>
    <n v="1424609592"/>
    <b v="0"/>
    <n v="17"/>
    <b v="1"/>
    <s v="theater/plays"/>
    <n v="100"/>
    <n v="58.82"/>
    <x v="6"/>
    <s v="plays"/>
    <x v="2370"/>
    <x v="23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2357"/>
    <n v="1424775219"/>
    <b v="0"/>
    <n v="24"/>
    <b v="1"/>
    <s v="theater/plays"/>
    <n v="100"/>
    <n v="41.67"/>
    <x v="6"/>
    <s v="plays"/>
    <x v="2371"/>
    <x v="235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2358"/>
    <n v="1446267849"/>
    <b v="0"/>
    <n v="7"/>
    <b v="0"/>
    <s v="theater/plays"/>
    <n v="10"/>
    <n v="142.86000000000001"/>
    <x v="6"/>
    <s v="plays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2359"/>
    <n v="1420636422"/>
    <b v="1"/>
    <n v="18"/>
    <b v="0"/>
    <s v="photography/photobooks"/>
    <n v="11"/>
    <n v="55.39"/>
    <x v="2"/>
    <s v="photobooks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2360"/>
    <n v="1423600995"/>
    <b v="1"/>
    <n v="15"/>
    <b v="0"/>
    <s v="photography/photobooks"/>
    <n v="2"/>
    <n v="66.33"/>
    <x v="2"/>
    <s v="photobooks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2361"/>
    <n v="1435951033"/>
    <b v="0"/>
    <n v="15"/>
    <b v="0"/>
    <s v="technology/wearables"/>
    <n v="3"/>
    <n v="66.069999999999993"/>
    <x v="0"/>
    <s v="wearables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362"/>
    <n v="1472571921"/>
    <b v="0"/>
    <n v="25"/>
    <b v="1"/>
    <s v="technology/space exploration"/>
    <n v="106"/>
    <n v="39.44"/>
    <x v="0"/>
    <s v="space exploration"/>
    <x v="2376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2363"/>
    <n v="1366251510"/>
    <b v="0"/>
    <n v="13"/>
    <b v="1"/>
    <s v="music/rock"/>
    <n v="109"/>
    <n v="75.38"/>
    <x v="7"/>
    <s v="rock"/>
    <x v="2377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1871"/>
    <n v="1403724820"/>
    <b v="0"/>
    <n v="17"/>
    <b v="0"/>
    <s v="theater/musical"/>
    <n v="13"/>
    <n v="57.65"/>
    <x v="6"/>
    <s v="musical"/>
    <x v="2378"/>
    <x v="187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2364"/>
    <n v="1407865095"/>
    <b v="0"/>
    <n v="16"/>
    <b v="0"/>
    <s v="food/food trucks"/>
    <n v="2"/>
    <n v="61.19"/>
    <x v="4"/>
    <s v="food trucks"/>
    <x v="2379"/>
    <x v="2364"/>
  </r>
  <r>
    <n v="705"/>
    <s v="SomnoScope"/>
    <s v="The closest thing ever to the Holy Grail of wearables technology"/>
    <n v="100000"/>
    <n v="977"/>
    <x v="2"/>
    <s v="NL"/>
    <s v="EUR"/>
    <x v="2365"/>
    <n v="1482407278"/>
    <b v="0"/>
    <n v="5"/>
    <b v="0"/>
    <s v="technology/wearables"/>
    <n v="1"/>
    <n v="195.4"/>
    <x v="0"/>
    <s v="wearables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366"/>
    <n v="1412954547"/>
    <b v="0"/>
    <n v="16"/>
    <b v="1"/>
    <s v="theater/plays"/>
    <n v="129"/>
    <n v="60.69"/>
    <x v="6"/>
    <s v="plays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367"/>
    <n v="1445975661"/>
    <b v="0"/>
    <n v="45"/>
    <b v="1"/>
    <s v="technology/space exploration"/>
    <n v="647"/>
    <n v="21.56"/>
    <x v="0"/>
    <s v="space exploration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2368"/>
    <n v="1454638202"/>
    <b v="0"/>
    <n v="34"/>
    <b v="1"/>
    <s v="theater/plays"/>
    <n v="138"/>
    <n v="28.41"/>
    <x v="6"/>
    <s v="plays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369"/>
    <n v="1419881831"/>
    <b v="0"/>
    <n v="8"/>
    <b v="0"/>
    <s v="theater/plays"/>
    <n v="38"/>
    <n v="119.13"/>
    <x v="6"/>
    <s v="plays"/>
    <x v="2384"/>
    <x v="2369"/>
  </r>
  <r>
    <n v="3460"/>
    <s v="Pushers"/>
    <s v="'Pushers' is an exciting new play and the first project for brand new theatre company, Ain't Got No Home Productions."/>
    <n v="500"/>
    <n v="950"/>
    <x v="0"/>
    <s v="GB"/>
    <s v="GBP"/>
    <x v="2370"/>
    <n v="1406896752"/>
    <b v="0"/>
    <n v="19"/>
    <b v="1"/>
    <s v="theater/plays"/>
    <n v="190"/>
    <n v="50"/>
    <x v="6"/>
    <s v="plays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371"/>
    <n v="1422043753"/>
    <b v="0"/>
    <n v="12"/>
    <b v="0"/>
    <s v="food/restaurants"/>
    <n v="19"/>
    <n v="77.5"/>
    <x v="4"/>
    <s v="restaurants"/>
    <x v="2386"/>
    <x v="2371"/>
  </r>
  <r>
    <n v="2628"/>
    <s v="Pie In Space!"/>
    <s v="A high school freshman is sending pie into space and you can be a part of it.  GO SCIENCE!!!"/>
    <n v="839"/>
    <n v="926"/>
    <x v="0"/>
    <s v="US"/>
    <s v="USD"/>
    <x v="2372"/>
    <n v="1415661067"/>
    <b v="0"/>
    <n v="21"/>
    <b v="1"/>
    <s v="technology/space exploration"/>
    <n v="110"/>
    <n v="44.1"/>
    <x v="0"/>
    <s v="space exploration"/>
    <x v="2387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2373"/>
    <n v="1417538935"/>
    <b v="0"/>
    <n v="14"/>
    <b v="0"/>
    <s v="theater/musical"/>
    <n v="31"/>
    <n v="66.14"/>
    <x v="6"/>
    <s v="musical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374"/>
    <n v="1401972028"/>
    <b v="0"/>
    <n v="21"/>
    <b v="1"/>
    <s v="theater/plays"/>
    <n v="116"/>
    <n v="44"/>
    <x v="6"/>
    <s v="plays"/>
    <x v="2389"/>
    <x v="2374"/>
  </r>
  <r>
    <n v="2293"/>
    <s v="&quot;Hurt N' Wrong&quot; New Album Fundraiser!"/>
    <s v="Donate here to be a part of the upcoming album. Every little bit helps!"/>
    <n v="850"/>
    <n v="920"/>
    <x v="0"/>
    <s v="US"/>
    <s v="USD"/>
    <x v="2375"/>
    <n v="1346345999"/>
    <b v="0"/>
    <n v="27"/>
    <b v="1"/>
    <s v="music/rock"/>
    <n v="108"/>
    <n v="34.07"/>
    <x v="7"/>
    <s v="rock"/>
    <x v="2390"/>
    <x v="2375"/>
  </r>
  <r>
    <n v="3395"/>
    <s v="MIRAMAR"/>
    <s v="Miramar is a a darkly funny play exploring what it is we call â€˜homeâ€™."/>
    <n v="500"/>
    <n v="920"/>
    <x v="0"/>
    <s v="GB"/>
    <s v="GBP"/>
    <x v="2376"/>
    <n v="1431795944"/>
    <b v="0"/>
    <n v="38"/>
    <b v="1"/>
    <s v="theater/plays"/>
    <n v="184"/>
    <n v="24.21"/>
    <x v="6"/>
    <s v="plays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2377"/>
    <n v="1484623726"/>
    <b v="0"/>
    <n v="17"/>
    <b v="1"/>
    <s v="music/rock"/>
    <n v="122"/>
    <n v="53.88"/>
    <x v="7"/>
    <s v="rock"/>
    <x v="2392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2378"/>
    <n v="1357604752"/>
    <b v="0"/>
    <n v="33"/>
    <b v="1"/>
    <s v="music/rock"/>
    <n v="152"/>
    <n v="27.61"/>
    <x v="7"/>
    <s v="rock"/>
    <x v="2393"/>
    <x v="2378"/>
  </r>
  <r>
    <n v="1152"/>
    <s v="Peruvian King Food Truck"/>
    <s v="Peruvian food truck with an LA twist."/>
    <n v="16000"/>
    <n v="911"/>
    <x v="2"/>
    <s v="US"/>
    <s v="USD"/>
    <x v="2379"/>
    <n v="1429117312"/>
    <b v="0"/>
    <n v="15"/>
    <b v="0"/>
    <s v="food/food trucks"/>
    <n v="6"/>
    <n v="60.73"/>
    <x v="4"/>
    <s v="food trucks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1618"/>
    <n v="1398980941"/>
    <b v="0"/>
    <n v="17"/>
    <b v="0"/>
    <s v="theater/spaces"/>
    <n v="23"/>
    <n v="53.53"/>
    <x v="6"/>
    <s v="spaces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2380"/>
    <n v="1453502197"/>
    <b v="0"/>
    <n v="12"/>
    <b v="0"/>
    <s v="technology/wearables"/>
    <n v="34"/>
    <n v="75.75"/>
    <x v="0"/>
    <s v="wearables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2381"/>
    <n v="1429558756"/>
    <b v="0"/>
    <n v="27"/>
    <b v="0"/>
    <s v="theater/plays"/>
    <n v="36"/>
    <n v="33.67"/>
    <x v="6"/>
    <s v="plays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2382"/>
    <n v="1416057177"/>
    <b v="1"/>
    <n v="29"/>
    <b v="0"/>
    <s v="photography/photobooks"/>
    <n v="48"/>
    <n v="31.21"/>
    <x v="2"/>
    <s v="photobooks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2383"/>
    <n v="1402584846"/>
    <b v="0"/>
    <n v="15"/>
    <b v="1"/>
    <s v="theater/plays"/>
    <n v="101"/>
    <n v="60.33"/>
    <x v="6"/>
    <s v="plays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2384"/>
    <n v="1426348775"/>
    <b v="0"/>
    <n v="29"/>
    <b v="0"/>
    <s v="technology/wearables"/>
    <n v="8"/>
    <n v="31.17"/>
    <x v="0"/>
    <s v="wearables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2385"/>
    <n v="1359468915"/>
    <b v="0"/>
    <n v="29"/>
    <b v="1"/>
    <s v="music/rock"/>
    <n v="181"/>
    <n v="31.14"/>
    <x v="7"/>
    <s v="rock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2204"/>
    <n v="1297620584"/>
    <b v="0"/>
    <n v="18"/>
    <b v="1"/>
    <s v="film &amp; video/shorts"/>
    <n v="100"/>
    <n v="50"/>
    <x v="5"/>
    <s v="shorts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2386"/>
    <n v="1467497652"/>
    <b v="0"/>
    <n v="14"/>
    <b v="1"/>
    <s v="theater/plays"/>
    <n v="113"/>
    <n v="64.290000000000006"/>
    <x v="6"/>
    <s v="plays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387"/>
    <n v="1486065627"/>
    <b v="0"/>
    <n v="25"/>
    <b v="1"/>
    <s v="games/tabletop games"/>
    <n v="120"/>
    <n v="35.92"/>
    <x v="3"/>
    <s v="tabletop games"/>
    <x v="2404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2388"/>
    <n v="1378214874"/>
    <b v="0"/>
    <n v="19"/>
    <b v="0"/>
    <s v="publishing/fiction"/>
    <n v="31"/>
    <n v="47.11"/>
    <x v="1"/>
    <s v="fiction"/>
    <x v="2405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2389"/>
    <n v="1411515040"/>
    <b v="1"/>
    <n v="25"/>
    <b v="0"/>
    <s v="photography/photobooks"/>
    <n v="21"/>
    <n v="35.799999999999997"/>
    <x v="2"/>
    <s v="photobooks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2390"/>
    <n v="1417558804"/>
    <b v="0"/>
    <n v="26"/>
    <b v="0"/>
    <s v="technology/wearables"/>
    <n v="15"/>
    <n v="34.270000000000003"/>
    <x v="0"/>
    <s v="wearables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391"/>
    <n v="1318539484"/>
    <b v="0"/>
    <n v="25"/>
    <b v="1"/>
    <s v="music/classical music"/>
    <n v="111"/>
    <n v="35.6"/>
    <x v="7"/>
    <s v="classical music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2392"/>
    <n v="1436307894"/>
    <b v="0"/>
    <n v="30"/>
    <b v="1"/>
    <s v="theater/plays"/>
    <n v="119"/>
    <n v="29.67"/>
    <x v="6"/>
    <s v="plays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2393"/>
    <n v="1460146327"/>
    <b v="0"/>
    <n v="19"/>
    <b v="0"/>
    <s v="food/food trucks"/>
    <n v="6"/>
    <n v="46.63"/>
    <x v="4"/>
    <s v="food trucks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2394"/>
    <n v="1361483538"/>
    <b v="1"/>
    <n v="25"/>
    <b v="1"/>
    <s v="publishing/radio &amp; podcasts"/>
    <n v="148"/>
    <n v="35.44"/>
    <x v="1"/>
    <s v="radio &amp; podcasts"/>
    <x v="2411"/>
    <x v="2394"/>
  </r>
  <r>
    <n v="1762"/>
    <s v="&quot;The Naked Pixel&quot; Ali Pakele"/>
    <s v="Project rewards $25 gets you 190+ digital images"/>
    <n v="100"/>
    <n v="885"/>
    <x v="0"/>
    <s v="US"/>
    <s v="USD"/>
    <x v="2395"/>
    <n v="1455147245"/>
    <b v="0"/>
    <n v="25"/>
    <b v="1"/>
    <s v="photography/photobooks"/>
    <n v="885"/>
    <n v="35.4"/>
    <x v="2"/>
    <s v="photobooks"/>
    <x v="2412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396"/>
    <n v="1415591325"/>
    <b v="0"/>
    <n v="11"/>
    <b v="0"/>
    <s v="technology/space exploration"/>
    <n v="1"/>
    <n v="80.45"/>
    <x v="0"/>
    <s v="space exploration"/>
    <x v="2413"/>
    <x v="23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2397"/>
    <n v="1426792563"/>
    <b v="0"/>
    <n v="17"/>
    <b v="0"/>
    <s v="technology/wearables"/>
    <n v="11"/>
    <n v="51.82"/>
    <x v="0"/>
    <s v="wearables"/>
    <x v="2414"/>
    <x v="23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2398"/>
    <n v="1418146883"/>
    <b v="0"/>
    <n v="16"/>
    <b v="0"/>
    <s v="theater/musical"/>
    <n v="4"/>
    <n v="55.06"/>
    <x v="6"/>
    <s v="musical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2399"/>
    <n v="1400600031"/>
    <b v="0"/>
    <n v="21"/>
    <b v="0"/>
    <s v="theater/plays"/>
    <n v="18"/>
    <n v="41.95"/>
    <x v="6"/>
    <s v="plays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2400"/>
    <n v="1486996729"/>
    <b v="0"/>
    <n v="51"/>
    <b v="1"/>
    <s v="theater/plays"/>
    <n v="119"/>
    <n v="17.25"/>
    <x v="6"/>
    <s v="plays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2401"/>
    <n v="1437663919"/>
    <b v="0"/>
    <n v="29"/>
    <b v="0"/>
    <s v="technology/wearables"/>
    <n v="1"/>
    <n v="30.31"/>
    <x v="0"/>
    <s v="wearables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2402"/>
    <n v="1403810965"/>
    <b v="0"/>
    <n v="9"/>
    <b v="0"/>
    <s v="technology/wearables"/>
    <n v="15"/>
    <n v="97.33"/>
    <x v="0"/>
    <s v="wearables"/>
    <x v="2419"/>
    <x v="2402"/>
  </r>
  <r>
    <n v="1386"/>
    <s v="MALTESE CROSS: The First Album"/>
    <s v="We are a classic hard rock/heavy metal band just trying to keep rock alive!"/>
    <n v="400"/>
    <n v="875"/>
    <x v="0"/>
    <s v="US"/>
    <s v="USD"/>
    <x v="2403"/>
    <n v="1435591889"/>
    <b v="0"/>
    <n v="14"/>
    <b v="1"/>
    <s v="music/rock"/>
    <n v="219"/>
    <n v="62.5"/>
    <x v="7"/>
    <s v="rock"/>
    <x v="2420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2404"/>
    <n v="1464847089"/>
    <b v="0"/>
    <n v="19"/>
    <b v="1"/>
    <s v="theater/plays"/>
    <n v="109"/>
    <n v="46.05"/>
    <x v="6"/>
    <s v="plays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2405"/>
    <n v="1400698287"/>
    <b v="1"/>
    <n v="34"/>
    <b v="0"/>
    <s v="theater/plays"/>
    <n v="9"/>
    <n v="25.65"/>
    <x v="6"/>
    <s v="plays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2406"/>
    <n v="1464677986"/>
    <b v="0"/>
    <n v="20"/>
    <b v="1"/>
    <s v="theater/plays"/>
    <n v="289"/>
    <n v="43.35"/>
    <x v="6"/>
    <s v="plays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2407"/>
    <n v="1464939536"/>
    <b v="0"/>
    <n v="23"/>
    <b v="0"/>
    <s v="photography/photobooks"/>
    <n v="13"/>
    <n v="37.61"/>
    <x v="2"/>
    <s v="photobooks"/>
    <x v="2424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2408"/>
    <n v="1408380319"/>
    <b v="0"/>
    <n v="14"/>
    <b v="0"/>
    <s v="film &amp; video/animation"/>
    <n v="3"/>
    <n v="61.5"/>
    <x v="5"/>
    <s v="animation"/>
    <x v="2425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2409"/>
    <n v="1424901359"/>
    <b v="0"/>
    <n v="17"/>
    <b v="0"/>
    <s v="technology/wearables"/>
    <n v="2"/>
    <n v="50.65"/>
    <x v="0"/>
    <s v="wearables"/>
    <x v="2426"/>
    <x v="2409"/>
  </r>
  <r>
    <n v="2215"/>
    <s v="&quot;Something to See, Not to Say&quot; - Anemometer's First EP Album"/>
    <s v="Ambient Electro Grind-fest!"/>
    <n v="550"/>
    <n v="860"/>
    <x v="0"/>
    <s v="US"/>
    <s v="USD"/>
    <x v="2410"/>
    <n v="1329671572"/>
    <b v="0"/>
    <n v="33"/>
    <b v="1"/>
    <s v="music/electronic music"/>
    <n v="156"/>
    <n v="26.06"/>
    <x v="7"/>
    <s v="electronic music"/>
    <x v="2427"/>
    <x v="2410"/>
  </r>
  <r>
    <n v="1772"/>
    <s v="White Mountain"/>
    <s v="A photobook and a short documentary film telling the story of Holocaust in Northwestern Lithuania"/>
    <n v="5500"/>
    <n v="858"/>
    <x v="2"/>
    <s v="GB"/>
    <s v="GBP"/>
    <x v="2411"/>
    <n v="1399482836"/>
    <b v="1"/>
    <n v="19"/>
    <b v="0"/>
    <s v="photography/photobooks"/>
    <n v="16"/>
    <n v="45.16"/>
    <x v="2"/>
    <s v="photobooks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2412"/>
    <n v="1442847674"/>
    <b v="0"/>
    <n v="7"/>
    <b v="0"/>
    <s v="music/faith"/>
    <n v="68"/>
    <n v="122.14"/>
    <x v="7"/>
    <s v="faith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413"/>
    <n v="1436142833"/>
    <b v="0"/>
    <n v="27"/>
    <b v="0"/>
    <s v="games/video games"/>
    <n v="1"/>
    <n v="31.56"/>
    <x v="3"/>
    <s v="video games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2414"/>
    <n v="1434537179"/>
    <b v="1"/>
    <n v="24"/>
    <b v="0"/>
    <s v="theater/plays"/>
    <n v="34"/>
    <n v="35.5"/>
    <x v="6"/>
    <s v="plays"/>
    <x v="2431"/>
    <x v="2414"/>
  </r>
  <r>
    <n v="598"/>
    <s v="Goals not creeds"/>
    <s v="This is a project to create a crowd-funding site for Urantia Book readers worldwide."/>
    <n v="2500"/>
    <n v="850"/>
    <x v="2"/>
    <s v="US"/>
    <s v="USD"/>
    <x v="2415"/>
    <n v="1415145781"/>
    <b v="0"/>
    <n v="7"/>
    <b v="0"/>
    <s v="technology/web"/>
    <n v="34"/>
    <n v="121.43"/>
    <x v="0"/>
    <s v="web"/>
    <x v="2432"/>
    <x v="241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2416"/>
    <n v="1382679059"/>
    <b v="0"/>
    <n v="21"/>
    <b v="0"/>
    <s v="games/video games"/>
    <n v="39"/>
    <n v="40.479999999999997"/>
    <x v="3"/>
    <s v="video games"/>
    <x v="2433"/>
    <x v="241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2417"/>
    <n v="1434840392"/>
    <b v="0"/>
    <n v="15"/>
    <b v="0"/>
    <s v="music/faith"/>
    <n v="21"/>
    <n v="56.67"/>
    <x v="7"/>
    <s v="faith"/>
    <x v="2434"/>
    <x v="241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418"/>
    <n v="1336238395"/>
    <b v="0"/>
    <n v="25"/>
    <b v="1"/>
    <s v="music/indie rock"/>
    <n v="113"/>
    <n v="34"/>
    <x v="7"/>
    <s v="indie rock"/>
    <x v="2435"/>
    <x v="2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419"/>
    <n v="1446241684"/>
    <b v="0"/>
    <n v="21"/>
    <b v="1"/>
    <s v="theater/plays"/>
    <n v="100"/>
    <n v="40.479999999999997"/>
    <x v="6"/>
    <s v="plays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2420"/>
    <n v="1441119774"/>
    <b v="1"/>
    <n v="12"/>
    <b v="0"/>
    <s v="theater/plays"/>
    <n v="2"/>
    <n v="70.17"/>
    <x v="6"/>
    <s v="plays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2421"/>
    <n v="1452448298"/>
    <b v="0"/>
    <n v="47"/>
    <b v="1"/>
    <s v="theater/plays"/>
    <n v="105"/>
    <n v="17.829999999999998"/>
    <x v="6"/>
    <s v="plays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2422"/>
    <n v="1481150949"/>
    <b v="0"/>
    <n v="7"/>
    <b v="0"/>
    <s v="technology/wearables"/>
    <n v="6"/>
    <n v="119.57"/>
    <x v="0"/>
    <s v="wearables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423"/>
    <n v="1327886998"/>
    <b v="0"/>
    <n v="22"/>
    <b v="0"/>
    <s v="publishing/children's books"/>
    <n v="5"/>
    <n v="37.950000000000003"/>
    <x v="1"/>
    <s v="children's books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424"/>
    <n v="1474895475"/>
    <b v="0"/>
    <n v="26"/>
    <b v="1"/>
    <s v="technology/space exploration"/>
    <n v="166"/>
    <n v="31.96"/>
    <x v="0"/>
    <s v="space exploration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2425"/>
    <n v="1483955945"/>
    <b v="1"/>
    <n v="35"/>
    <b v="0"/>
    <s v="theater/spaces"/>
    <n v="24"/>
    <n v="23.63"/>
    <x v="6"/>
    <s v="spaces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2426"/>
    <n v="1461769373"/>
    <b v="0"/>
    <n v="19"/>
    <b v="1"/>
    <s v="theater/plays"/>
    <n v="330"/>
    <n v="43.42"/>
    <x v="6"/>
    <s v="plays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2427"/>
    <n v="1297880659"/>
    <b v="0"/>
    <n v="22"/>
    <b v="1"/>
    <s v="publishing/nonfiction"/>
    <n v="118"/>
    <n v="37.450000000000003"/>
    <x v="1"/>
    <s v="nonfiction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2428"/>
    <n v="1365958060"/>
    <b v="0"/>
    <n v="49"/>
    <b v="0"/>
    <s v="film &amp; video/animation"/>
    <n v="8"/>
    <n v="16.760000000000002"/>
    <x v="5"/>
    <s v="animation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2429"/>
    <n v="1454996887"/>
    <b v="0"/>
    <n v="12"/>
    <b v="0"/>
    <s v="theater/musical"/>
    <n v="16"/>
    <n v="68.42"/>
    <x v="6"/>
    <s v="musical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430"/>
    <n v="1339704141"/>
    <b v="0"/>
    <n v="27"/>
    <b v="1"/>
    <s v="music/indie rock"/>
    <n v="137"/>
    <n v="30.37"/>
    <x v="7"/>
    <s v="indie rock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2431"/>
    <n v="1348536417"/>
    <b v="0"/>
    <n v="14"/>
    <b v="1"/>
    <s v="music/rock"/>
    <n v="102"/>
    <n v="58.21"/>
    <x v="7"/>
    <s v="rock"/>
    <x v="2448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2432"/>
    <n v="1332435685"/>
    <b v="0"/>
    <n v="15"/>
    <b v="1"/>
    <s v="publishing/nonfiction"/>
    <n v="148"/>
    <n v="54.27"/>
    <x v="1"/>
    <s v="nonfiction"/>
    <x v="2449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2433"/>
    <n v="1436355270"/>
    <b v="0"/>
    <n v="16"/>
    <b v="0"/>
    <s v="theater/plays"/>
    <n v="33"/>
    <n v="50.88"/>
    <x v="6"/>
    <s v="plays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434"/>
    <n v="1325184847"/>
    <b v="0"/>
    <n v="30"/>
    <b v="1"/>
    <s v="games/tabletop games"/>
    <n v="163"/>
    <n v="27.1"/>
    <x v="3"/>
    <s v="tabletop games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2435"/>
    <n v="1348503976"/>
    <b v="0"/>
    <n v="33"/>
    <b v="1"/>
    <s v="music/rock"/>
    <n v="116"/>
    <n v="24.58"/>
    <x v="7"/>
    <s v="rock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436"/>
    <n v="1339694816"/>
    <b v="0"/>
    <n v="7"/>
    <b v="1"/>
    <s v="music/rock"/>
    <n v="101"/>
    <n v="115.71"/>
    <x v="7"/>
    <s v="rock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2437"/>
    <n v="1460105966"/>
    <b v="0"/>
    <n v="33"/>
    <b v="1"/>
    <s v="theater/plays"/>
    <n v="101"/>
    <n v="24.55"/>
    <x v="6"/>
    <s v="plays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2438"/>
    <n v="1402058739"/>
    <b v="0"/>
    <n v="22"/>
    <b v="0"/>
    <s v="publishing/translations"/>
    <n v="27"/>
    <n v="36.68"/>
    <x v="1"/>
    <s v="translations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2439"/>
    <n v="1255730520"/>
    <b v="1"/>
    <n v="23"/>
    <b v="1"/>
    <s v="technology/hardware"/>
    <n v="101"/>
    <n v="35"/>
    <x v="0"/>
    <s v="hardware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2440"/>
    <n v="1477839675"/>
    <b v="0"/>
    <n v="10"/>
    <b v="0"/>
    <s v="publishing/translations"/>
    <n v="7"/>
    <n v="80.5"/>
    <x v="1"/>
    <s v="translations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2441"/>
    <n v="1467024468"/>
    <b v="0"/>
    <n v="8"/>
    <b v="0"/>
    <s v="theater/plays"/>
    <n v="20"/>
    <n v="100.63"/>
    <x v="6"/>
    <s v="plays"/>
    <x v="2458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42"/>
    <n v="1448914500"/>
    <b v="0"/>
    <n v="15"/>
    <b v="1"/>
    <s v="food/small batch"/>
    <n v="134"/>
    <n v="53.4"/>
    <x v="4"/>
    <s v="small batch"/>
    <x v="2459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443"/>
    <n v="1406745911"/>
    <b v="0"/>
    <n v="19"/>
    <b v="0"/>
    <s v="publishing/children's books"/>
    <n v="27"/>
    <n v="42.16"/>
    <x v="1"/>
    <s v="children's books"/>
    <x v="2460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444"/>
    <n v="1447115761"/>
    <b v="0"/>
    <n v="14"/>
    <b v="1"/>
    <s v="film &amp; video/television"/>
    <n v="133"/>
    <n v="57.14"/>
    <x v="5"/>
    <s v="television"/>
    <x v="2461"/>
    <x v="244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2445"/>
    <n v="1435383457"/>
    <b v="0"/>
    <n v="5"/>
    <b v="0"/>
    <s v="film &amp; video/drama"/>
    <n v="16"/>
    <n v="160"/>
    <x v="5"/>
    <s v="drama"/>
    <x v="2462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2446"/>
    <n v="1436285591"/>
    <b v="0"/>
    <n v="9"/>
    <b v="0"/>
    <s v="publishing/translations"/>
    <n v="18"/>
    <n v="88.89"/>
    <x v="1"/>
    <s v="translations"/>
    <x v="2463"/>
    <x v="244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447"/>
    <n v="1404165425"/>
    <b v="0"/>
    <n v="4"/>
    <b v="0"/>
    <s v="food/food trucks"/>
    <n v="1"/>
    <n v="200"/>
    <x v="4"/>
    <s v="food trucks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2448"/>
    <n v="1463418090"/>
    <b v="0"/>
    <n v="27"/>
    <b v="1"/>
    <s v="theater/plays"/>
    <n v="100"/>
    <n v="29.63"/>
    <x v="6"/>
    <s v="plays"/>
    <x v="2465"/>
    <x v="2448"/>
  </r>
  <r>
    <n v="4095"/>
    <s v="LOPE ENAMORADO"/>
    <s v="Proyecto teatral dirigido por MartÃ­n Acosta que habla y reflexiona sobre el amor y su naturaleza."/>
    <n v="30000"/>
    <n v="800"/>
    <x v="2"/>
    <s v="MX"/>
    <s v="MXN"/>
    <x v="2449"/>
    <n v="1479516350"/>
    <b v="0"/>
    <n v="1"/>
    <b v="0"/>
    <s v="theater/plays"/>
    <n v="3"/>
    <n v="800"/>
    <x v="6"/>
    <s v="plays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50"/>
    <n v="1332521976"/>
    <b v="0"/>
    <n v="30"/>
    <b v="1"/>
    <s v="music/indie rock"/>
    <n v="266"/>
    <n v="26.57"/>
    <x v="7"/>
    <s v="indie rock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2451"/>
    <n v="1468622743"/>
    <b v="0"/>
    <n v="9"/>
    <b v="0"/>
    <s v="theater/spaces"/>
    <n v="16"/>
    <n v="88.44"/>
    <x v="6"/>
    <s v="spaces"/>
    <x v="2468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452"/>
    <n v="1408604363"/>
    <b v="0"/>
    <n v="9"/>
    <b v="1"/>
    <s v="theater/musical"/>
    <n v="106"/>
    <n v="88.33"/>
    <x v="6"/>
    <s v="musical"/>
    <x v="2469"/>
    <x v="24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2453"/>
    <n v="1429559326"/>
    <b v="0"/>
    <n v="14"/>
    <b v="0"/>
    <s v="theater/spaces"/>
    <n v="4"/>
    <n v="56.79"/>
    <x v="6"/>
    <s v="spaces"/>
    <x v="2470"/>
    <x v="245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2454"/>
    <n v="1465856639"/>
    <b v="0"/>
    <n v="9"/>
    <b v="0"/>
    <s v="theater/plays"/>
    <n v="53"/>
    <n v="88.33"/>
    <x v="6"/>
    <s v="plays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2455"/>
    <n v="1430114384"/>
    <b v="0"/>
    <n v="10"/>
    <b v="1"/>
    <s v="theater/plays"/>
    <n v="158"/>
    <n v="79.099999999999994"/>
    <x v="6"/>
    <s v="plays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456"/>
    <n v="1436201432"/>
    <b v="0"/>
    <n v="7"/>
    <b v="0"/>
    <s v="technology/web"/>
    <n v="1"/>
    <n v="112.57"/>
    <x v="0"/>
    <s v="web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457"/>
    <n v="1352504857"/>
    <b v="0"/>
    <n v="34"/>
    <b v="1"/>
    <s v="music/classical music"/>
    <n v="106"/>
    <n v="23.12"/>
    <x v="7"/>
    <s v="classical music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2458"/>
    <n v="1403878645"/>
    <b v="0"/>
    <n v="27"/>
    <b v="1"/>
    <s v="theater/plays"/>
    <n v="142"/>
    <n v="29"/>
    <x v="6"/>
    <s v="plays"/>
    <x v="2475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459"/>
    <n v="1421680462"/>
    <b v="0"/>
    <n v="33"/>
    <b v="1"/>
    <s v="theater/plays"/>
    <n v="130"/>
    <n v="23.64"/>
    <x v="6"/>
    <s v="plays"/>
    <x v="2476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2460"/>
    <n v="1427741583"/>
    <b v="0"/>
    <n v="27"/>
    <b v="1"/>
    <s v="theater/plays"/>
    <n v="130"/>
    <n v="28.89"/>
    <x v="6"/>
    <s v="plays"/>
    <x v="2477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2461"/>
    <n v="1400691994"/>
    <b v="0"/>
    <n v="8"/>
    <b v="1"/>
    <s v="theater/plays"/>
    <n v="104"/>
    <n v="97.5"/>
    <x v="6"/>
    <s v="plays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2462"/>
    <n v="1446506080"/>
    <b v="0"/>
    <n v="6"/>
    <b v="0"/>
    <s v="theater/plays"/>
    <n v="22"/>
    <n v="129.16999999999999"/>
    <x v="6"/>
    <s v="plays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2463"/>
    <n v="1401372324"/>
    <b v="0"/>
    <n v="20"/>
    <b v="1"/>
    <s v="theater/plays"/>
    <n v="100"/>
    <n v="38.65"/>
    <x v="6"/>
    <s v="plays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2464"/>
    <n v="1422842420"/>
    <b v="0"/>
    <n v="16"/>
    <b v="0"/>
    <s v="film &amp; video/animation"/>
    <n v="7"/>
    <n v="47.88"/>
    <x v="5"/>
    <s v="animation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2465"/>
    <n v="1304623990"/>
    <b v="0"/>
    <n v="19"/>
    <b v="1"/>
    <s v="publishing/nonfiction"/>
    <n v="116"/>
    <n v="40.21"/>
    <x v="1"/>
    <s v="nonfiction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2466"/>
    <n v="1390570791"/>
    <b v="0"/>
    <n v="36"/>
    <b v="1"/>
    <s v="film &amp; video/shorts"/>
    <n v="127"/>
    <n v="21.19"/>
    <x v="5"/>
    <s v="shorts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2467"/>
    <n v="1489517138"/>
    <b v="0"/>
    <n v="10"/>
    <b v="0"/>
    <s v="music/faith"/>
    <n v="22"/>
    <n v="76"/>
    <x v="7"/>
    <s v="faith"/>
    <x v="2484"/>
    <x v="2467"/>
  </r>
  <r>
    <n v="2824"/>
    <s v="The Rooftop"/>
    <s v="I wrote a One Act play called The Rooftop for a Female Playwright's festival. Every little bit helps!"/>
    <n v="650"/>
    <n v="760"/>
    <x v="0"/>
    <s v="US"/>
    <s v="USD"/>
    <x v="2468"/>
    <n v="1431412196"/>
    <b v="0"/>
    <n v="15"/>
    <b v="1"/>
    <s v="theater/plays"/>
    <n v="117"/>
    <n v="50.67"/>
    <x v="6"/>
    <s v="plays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2469"/>
    <n v="1422809671"/>
    <b v="0"/>
    <n v="39"/>
    <b v="1"/>
    <s v="theater/plays"/>
    <n v="152"/>
    <n v="19.489999999999998"/>
    <x v="6"/>
    <s v="plays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2470"/>
    <n v="1450203416"/>
    <b v="0"/>
    <n v="6"/>
    <b v="0"/>
    <s v="theater/plays"/>
    <n v="22"/>
    <n v="126.5"/>
    <x v="6"/>
    <s v="plays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2471"/>
    <n v="1372437089"/>
    <b v="0"/>
    <n v="18"/>
    <b v="1"/>
    <s v="music/rock"/>
    <n v="101"/>
    <n v="42.11"/>
    <x v="7"/>
    <s v="rock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472"/>
    <n v="1396524644"/>
    <b v="0"/>
    <n v="15"/>
    <b v="1"/>
    <s v="music/electronic music"/>
    <n v="151"/>
    <n v="50.27"/>
    <x v="7"/>
    <s v="electronic music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2473"/>
    <n v="1471188502"/>
    <b v="0"/>
    <n v="17"/>
    <b v="1"/>
    <s v="theater/plays"/>
    <n v="251"/>
    <n v="44.24"/>
    <x v="6"/>
    <s v="plays"/>
    <x v="2490"/>
    <x v="247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2474"/>
    <n v="1481322911"/>
    <b v="0"/>
    <n v="21"/>
    <b v="0"/>
    <s v="music/indie rock"/>
    <n v="75"/>
    <n v="35.71"/>
    <x v="7"/>
    <s v="indie rock"/>
    <x v="2491"/>
    <x v="2474"/>
  </r>
  <r>
    <n v="2492"/>
    <s v="SUPER NICE EP 2012"/>
    <s v="We're a band from Hawaii trying to produce our first EP and we need help!"/>
    <n v="600"/>
    <n v="750"/>
    <x v="0"/>
    <s v="US"/>
    <s v="USD"/>
    <x v="2475"/>
    <n v="1335397188"/>
    <b v="0"/>
    <n v="27"/>
    <b v="1"/>
    <s v="music/indie rock"/>
    <n v="125"/>
    <n v="27.78"/>
    <x v="7"/>
    <s v="indie rock"/>
    <x v="2492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476"/>
    <n v="1397709165"/>
    <b v="0"/>
    <n v="9"/>
    <b v="0"/>
    <s v="theater/plays"/>
    <n v="15"/>
    <n v="83.33"/>
    <x v="6"/>
    <s v="plays"/>
    <x v="2493"/>
    <x v="2476"/>
  </r>
  <r>
    <n v="203"/>
    <s v="TheM"/>
    <s v="We are aiming to make a Web Series based on Youth Culture and the misrepresentation of socially stereotyped people."/>
    <n v="2500"/>
    <n v="746"/>
    <x v="2"/>
    <s v="GB"/>
    <s v="GBP"/>
    <x v="2477"/>
    <n v="1417378864"/>
    <b v="0"/>
    <n v="8"/>
    <b v="0"/>
    <s v="film &amp; video/drama"/>
    <n v="30"/>
    <n v="93.25"/>
    <x v="5"/>
    <s v="drama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2478"/>
    <n v="1457999054"/>
    <b v="0"/>
    <n v="20"/>
    <b v="1"/>
    <s v="theater/spaces"/>
    <n v="149"/>
    <n v="37.25"/>
    <x v="6"/>
    <s v="spaces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2479"/>
    <n v="1444137375"/>
    <b v="0"/>
    <n v="21"/>
    <b v="0"/>
    <s v="theater/plays"/>
    <n v="27"/>
    <n v="35"/>
    <x v="6"/>
    <s v="plays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2480"/>
    <n v="1329146235"/>
    <b v="0"/>
    <n v="21"/>
    <b v="0"/>
    <s v="games/video games"/>
    <n v="3"/>
    <n v="34.880000000000003"/>
    <x v="3"/>
    <s v="video games"/>
    <x v="2497"/>
    <x v="2480"/>
  </r>
  <r>
    <n v="2742"/>
    <s v="What a Zoo!"/>
    <s v="The pachyderms at the Denver Zoo are moving. Follow along on the convoluted journey to their new home."/>
    <n v="2500"/>
    <n v="731"/>
    <x v="2"/>
    <s v="US"/>
    <s v="USD"/>
    <x v="2481"/>
    <n v="1335892587"/>
    <b v="0"/>
    <n v="18"/>
    <b v="0"/>
    <s v="publishing/children's books"/>
    <n v="29"/>
    <n v="40.61"/>
    <x v="1"/>
    <s v="children's books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2482"/>
    <n v="1365084034"/>
    <b v="0"/>
    <n v="21"/>
    <b v="0"/>
    <s v="music/jazz"/>
    <n v="24"/>
    <n v="34.76"/>
    <x v="7"/>
    <s v="jazz"/>
    <x v="2499"/>
    <x v="248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483"/>
    <n v="1400675841"/>
    <b v="0"/>
    <n v="20"/>
    <b v="1"/>
    <s v="theater/plays"/>
    <n v="104"/>
    <n v="36.5"/>
    <x v="6"/>
    <s v="plays"/>
    <x v="2500"/>
    <x v="248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2484"/>
    <n v="1410141900"/>
    <b v="0"/>
    <n v="8"/>
    <b v="0"/>
    <s v="theater/plays"/>
    <n v="37"/>
    <n v="91.25"/>
    <x v="6"/>
    <s v="plays"/>
    <x v="2501"/>
    <x v="2484"/>
  </r>
  <r>
    <n v="1389"/>
    <s v="Pre-order DANCEHALL's first record!!!"/>
    <s v="Help fund the pressing of DANCEHALL's first record by pre-ordering it in advance!!!"/>
    <n v="500"/>
    <n v="727"/>
    <x v="0"/>
    <s v="GB"/>
    <s v="GBP"/>
    <x v="2485"/>
    <n v="1468495957"/>
    <b v="0"/>
    <n v="34"/>
    <b v="1"/>
    <s v="music/rock"/>
    <n v="145"/>
    <n v="21.38"/>
    <x v="7"/>
    <s v="rock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2486"/>
    <n v="1415140480"/>
    <b v="0"/>
    <n v="9"/>
    <b v="0"/>
    <s v="technology/wearables"/>
    <n v="7"/>
    <n v="80.67"/>
    <x v="0"/>
    <s v="wearables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487"/>
    <n v="1377252857"/>
    <b v="0"/>
    <n v="13"/>
    <b v="1"/>
    <s v="music/classical music"/>
    <n v="104"/>
    <n v="55.77"/>
    <x v="7"/>
    <s v="classical music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2488"/>
    <n v="1432403295"/>
    <b v="0"/>
    <n v="4"/>
    <b v="0"/>
    <s v="film &amp; video/drama"/>
    <n v="21"/>
    <n v="180.5"/>
    <x v="5"/>
    <s v="drama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2489"/>
    <n v="1430151186"/>
    <b v="0"/>
    <n v="6"/>
    <b v="1"/>
    <s v="theater/spaces"/>
    <n v="103"/>
    <n v="120.17"/>
    <x v="6"/>
    <s v="spaces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2490"/>
    <n v="1472294229"/>
    <b v="0"/>
    <n v="27"/>
    <b v="1"/>
    <s v="theater/plays"/>
    <n v="103"/>
    <n v="26.67"/>
    <x v="6"/>
    <s v="plays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2491"/>
    <n v="1471543722"/>
    <b v="0"/>
    <n v="13"/>
    <b v="1"/>
    <s v="theater/plays"/>
    <n v="120"/>
    <n v="55.23"/>
    <x v="6"/>
    <s v="plays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2492"/>
    <n v="1414511307"/>
    <b v="0"/>
    <n v="16"/>
    <b v="0"/>
    <s v="technology/wearables"/>
    <n v="10"/>
    <n v="44.69"/>
    <x v="0"/>
    <s v="wearables"/>
    <x v="2509"/>
    <x v="249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493"/>
    <n v="1431884849"/>
    <b v="0"/>
    <n v="11"/>
    <b v="0"/>
    <s v="theater/spaces"/>
    <n v="60"/>
    <n v="65"/>
    <x v="6"/>
    <s v="spaces"/>
    <x v="2510"/>
    <x v="249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2494"/>
    <n v="1428401394"/>
    <b v="0"/>
    <n v="26"/>
    <b v="1"/>
    <s v="theater/plays"/>
    <n v="119"/>
    <n v="27.5"/>
    <x v="6"/>
    <s v="plays"/>
    <x v="2511"/>
    <x v="249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2495"/>
    <n v="1424992026"/>
    <b v="0"/>
    <n v="12"/>
    <b v="0"/>
    <s v="theater/plays"/>
    <n v="57"/>
    <n v="59.58"/>
    <x v="6"/>
    <s v="plays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2496"/>
    <n v="1445109822"/>
    <b v="0"/>
    <n v="14"/>
    <b v="1"/>
    <s v="theater/plays"/>
    <n v="115"/>
    <n v="51"/>
    <x v="6"/>
    <s v="plays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2497"/>
    <n v="1458161307"/>
    <b v="0"/>
    <n v="28"/>
    <b v="1"/>
    <s v="theater/musical"/>
    <n v="130"/>
    <n v="25.46"/>
    <x v="6"/>
    <s v="musical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2498"/>
    <n v="1451927153"/>
    <b v="0"/>
    <n v="37"/>
    <b v="0"/>
    <s v="technology/wearables"/>
    <n v="28"/>
    <n v="19.239999999999998"/>
    <x v="0"/>
    <s v="wearables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2499"/>
    <n v="1431867554"/>
    <b v="0"/>
    <n v="24"/>
    <b v="1"/>
    <s v="theater/plays"/>
    <n v="118"/>
    <n v="29.58"/>
    <x v="6"/>
    <s v="plays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2500"/>
    <n v="1404233159"/>
    <b v="0"/>
    <n v="21"/>
    <b v="1"/>
    <s v="theater/plays"/>
    <n v="101"/>
    <n v="33.57"/>
    <x v="6"/>
    <s v="plays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2501"/>
    <n v="1364852557"/>
    <b v="0"/>
    <n v="15"/>
    <b v="0"/>
    <s v="publishing/fiction"/>
    <n v="25"/>
    <n v="46.73"/>
    <x v="1"/>
    <s v="fiction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2502"/>
    <n v="1434658456"/>
    <b v="0"/>
    <n v="7"/>
    <b v="0"/>
    <s v="technology/wearables"/>
    <n v="0"/>
    <n v="100"/>
    <x v="0"/>
    <s v="wearables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2503"/>
    <n v="1343326302"/>
    <b v="0"/>
    <n v="14"/>
    <b v="1"/>
    <s v="music/rock"/>
    <n v="100"/>
    <n v="50"/>
    <x v="7"/>
    <s v="rock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2504"/>
    <n v="1475248279"/>
    <b v="0"/>
    <n v="12"/>
    <b v="1"/>
    <s v="theater/plays"/>
    <n v="139"/>
    <n v="57.92"/>
    <x v="6"/>
    <s v="plays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2505"/>
    <n v="1461954729"/>
    <b v="0"/>
    <n v="9"/>
    <b v="0"/>
    <s v="technology/web"/>
    <n v="1"/>
    <n v="76.67"/>
    <x v="0"/>
    <s v="web"/>
    <x v="2522"/>
    <x v="250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2506"/>
    <n v="1466628144"/>
    <b v="0"/>
    <n v="15"/>
    <b v="1"/>
    <s v="film &amp; video/documentary"/>
    <n v="137"/>
    <n v="45.6"/>
    <x v="5"/>
    <s v="documentary"/>
    <x v="2523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2507"/>
    <n v="1427486222"/>
    <b v="0"/>
    <n v="25"/>
    <b v="0"/>
    <s v="technology/wearables"/>
    <n v="5"/>
    <n v="27.36"/>
    <x v="0"/>
    <s v="wearables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2508"/>
    <n v="1304867881"/>
    <b v="0"/>
    <n v="26"/>
    <b v="1"/>
    <s v="music/indie rock"/>
    <n v="137"/>
    <n v="26.27"/>
    <x v="7"/>
    <s v="indie rock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509"/>
    <n v="1337884375"/>
    <b v="0"/>
    <n v="29"/>
    <b v="1"/>
    <s v="music/indie rock"/>
    <n v="113"/>
    <n v="23.45"/>
    <x v="7"/>
    <s v="indie rock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2510"/>
    <n v="1279603955"/>
    <b v="0"/>
    <n v="17"/>
    <b v="1"/>
    <s v="music/rock"/>
    <n v="170"/>
    <n v="39.97"/>
    <x v="7"/>
    <s v="rock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2511"/>
    <n v="1461072936"/>
    <b v="0"/>
    <n v="18"/>
    <b v="0"/>
    <s v="games/video games"/>
    <n v="3"/>
    <n v="37.67"/>
    <x v="3"/>
    <s v="video games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2512"/>
    <n v="1465011624"/>
    <b v="0"/>
    <n v="12"/>
    <b v="0"/>
    <s v="photography/nature"/>
    <n v="45"/>
    <n v="56.42"/>
    <x v="2"/>
    <s v="nature"/>
    <x v="2529"/>
    <x v="2512"/>
  </r>
  <r>
    <n v="428"/>
    <s v="Little Clay Bible - Zacchaeus"/>
    <s v="Fresh, fun, entertaining Bible stories on YouTube, stop-motion style."/>
    <n v="12000"/>
    <n v="676"/>
    <x v="2"/>
    <s v="US"/>
    <s v="USD"/>
    <x v="2513"/>
    <n v="1400523845"/>
    <b v="0"/>
    <n v="13"/>
    <b v="0"/>
    <s v="film &amp; video/animation"/>
    <n v="6"/>
    <n v="52"/>
    <x v="5"/>
    <s v="animation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2514"/>
    <n v="1406908725"/>
    <b v="0"/>
    <n v="13"/>
    <b v="1"/>
    <s v="photography/photobooks"/>
    <n v="135"/>
    <n v="51.92"/>
    <x v="2"/>
    <s v="photobooks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515"/>
    <n v="1424718070"/>
    <b v="0"/>
    <n v="13"/>
    <b v="0"/>
    <s v="theater/plays"/>
    <n v="27"/>
    <n v="51.62"/>
    <x v="6"/>
    <s v="plays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516"/>
    <n v="1456442216"/>
    <b v="0"/>
    <n v="14"/>
    <b v="0"/>
    <s v="technology/web"/>
    <n v="1"/>
    <n v="47.86"/>
    <x v="0"/>
    <s v="web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2517"/>
    <n v="1452716060"/>
    <b v="0"/>
    <n v="16"/>
    <b v="0"/>
    <s v="technology/wearables"/>
    <n v="9"/>
    <n v="41.75"/>
    <x v="0"/>
    <s v="wearables"/>
    <x v="2534"/>
    <x v="2517"/>
  </r>
  <r>
    <n v="2801"/>
    <s v="A Dream Play"/>
    <s v="Arise Theatre Company's production of August Strindberg's expressionist masterpiece 'A Dream Play'."/>
    <n v="500"/>
    <n v="666"/>
    <x v="0"/>
    <s v="AU"/>
    <s v="AUD"/>
    <x v="2518"/>
    <n v="1411019409"/>
    <b v="0"/>
    <n v="13"/>
    <b v="1"/>
    <s v="theater/plays"/>
    <n v="133"/>
    <n v="51.23"/>
    <x v="6"/>
    <s v="plays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2519"/>
    <n v="1485161402"/>
    <b v="0"/>
    <n v="25"/>
    <b v="1"/>
    <s v="theater/plays"/>
    <n v="133"/>
    <n v="26.61"/>
    <x v="6"/>
    <s v="plays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2520"/>
    <n v="1434997018"/>
    <b v="0"/>
    <n v="18"/>
    <b v="1"/>
    <s v="theater/plays"/>
    <n v="132"/>
    <n v="36.67"/>
    <x v="6"/>
    <s v="plays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2521"/>
    <n v="1427304127"/>
    <b v="0"/>
    <n v="16"/>
    <b v="1"/>
    <s v="theater/plays"/>
    <n v="101"/>
    <n v="41.13"/>
    <x v="6"/>
    <s v="plays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522"/>
    <n v="1431973626"/>
    <b v="0"/>
    <n v="14"/>
    <b v="0"/>
    <s v="theater/plays"/>
    <n v="37"/>
    <n v="46.93"/>
    <x v="6"/>
    <s v="plays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2523"/>
    <n v="1402973438"/>
    <b v="0"/>
    <n v="3"/>
    <b v="0"/>
    <s v="photography/people"/>
    <n v="26"/>
    <n v="218.33"/>
    <x v="2"/>
    <s v="people"/>
    <x v="2540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2524"/>
    <n v="1421829253"/>
    <b v="1"/>
    <n v="10"/>
    <b v="0"/>
    <s v="photography/photobooks"/>
    <n v="14"/>
    <n v="65.099999999999994"/>
    <x v="2"/>
    <s v="photobooks"/>
    <x v="2541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2525"/>
    <n v="1442593427"/>
    <b v="0"/>
    <n v="7"/>
    <b v="0"/>
    <s v="theater/plays"/>
    <n v="13"/>
    <n v="93"/>
    <x v="6"/>
    <s v="plays"/>
    <x v="2542"/>
    <x v="25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2526"/>
    <n v="1431810368"/>
    <b v="0"/>
    <n v="10"/>
    <b v="0"/>
    <s v="publishing/art books"/>
    <n v="13"/>
    <n v="65"/>
    <x v="1"/>
    <s v="art books"/>
    <x v="2543"/>
    <x v="25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2527"/>
    <n v="1430855315"/>
    <b v="0"/>
    <n v="3"/>
    <b v="0"/>
    <s v="music/faith"/>
    <n v="7"/>
    <n v="216.67"/>
    <x v="7"/>
    <s v="faith"/>
    <x v="2544"/>
    <x v="25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528"/>
    <n v="1477781724"/>
    <b v="0"/>
    <n v="6"/>
    <b v="0"/>
    <s v="theater/plays"/>
    <n v="11"/>
    <n v="108.33"/>
    <x v="6"/>
    <s v="plays"/>
    <x v="2545"/>
    <x v="25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2529"/>
    <n v="1424226768"/>
    <b v="0"/>
    <n v="13"/>
    <b v="1"/>
    <s v="theater/plays"/>
    <n v="130"/>
    <n v="50"/>
    <x v="6"/>
    <s v="plays"/>
    <x v="2546"/>
    <x v="25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2530"/>
    <n v="1424280938"/>
    <b v="0"/>
    <n v="14"/>
    <b v="1"/>
    <s v="theater/plays"/>
    <n v="130"/>
    <n v="46.43"/>
    <x v="6"/>
    <s v="plays"/>
    <x v="2547"/>
    <x v="25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2531"/>
    <n v="1405957098"/>
    <b v="0"/>
    <n v="14"/>
    <b v="0"/>
    <s v="theater/plays"/>
    <n v="27"/>
    <n v="46.43"/>
    <x v="6"/>
    <s v="plays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2532"/>
    <n v="1429287900"/>
    <b v="0"/>
    <n v="7"/>
    <b v="0"/>
    <s v="theater/spaces"/>
    <n v="0"/>
    <n v="92.14"/>
    <x v="6"/>
    <s v="spaces"/>
    <x v="2549"/>
    <x v="2532"/>
  </r>
  <r>
    <n v="3131"/>
    <s v="SNAKE EYES"/>
    <s v="A Staged Reading of &quot;Snake Eyes,&quot; a new play by Alex Rafala"/>
    <n v="4100"/>
    <n v="645"/>
    <x v="3"/>
    <s v="US"/>
    <s v="USD"/>
    <x v="2533"/>
    <n v="1489067645"/>
    <b v="0"/>
    <n v="12"/>
    <b v="0"/>
    <s v="theater/plays"/>
    <n v="16"/>
    <n v="53.75"/>
    <x v="6"/>
    <s v="plays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2534"/>
    <n v="1336506905"/>
    <b v="0"/>
    <n v="30"/>
    <b v="0"/>
    <s v="music/jazz"/>
    <n v="31"/>
    <n v="21.47"/>
    <x v="7"/>
    <s v="jazz"/>
    <x v="2551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2535"/>
    <n v="1479436646"/>
    <b v="0"/>
    <n v="30"/>
    <b v="1"/>
    <s v="music/electronic music"/>
    <n v="128"/>
    <n v="21.37"/>
    <x v="7"/>
    <s v="electronic music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2536"/>
    <n v="1403822912"/>
    <b v="0"/>
    <n v="16"/>
    <b v="0"/>
    <s v="theater/plays"/>
    <n v="32"/>
    <n v="40.06"/>
    <x v="6"/>
    <s v="plays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2537"/>
    <n v="1454173120"/>
    <b v="0"/>
    <n v="19"/>
    <b v="0"/>
    <s v="theater/plays"/>
    <n v="32"/>
    <n v="33.74"/>
    <x v="6"/>
    <s v="plays"/>
    <x v="2554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2538"/>
    <n v="1474958434"/>
    <b v="0"/>
    <n v="14"/>
    <b v="0"/>
    <s v="theater/plays"/>
    <n v="21"/>
    <n v="45.79"/>
    <x v="6"/>
    <s v="plays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2539"/>
    <n v="1405966701"/>
    <b v="0"/>
    <n v="7"/>
    <b v="0"/>
    <s v="film &amp; video/drama"/>
    <n v="1"/>
    <n v="91.43"/>
    <x v="5"/>
    <s v="drama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2540"/>
    <n v="1346799657"/>
    <b v="0"/>
    <n v="10"/>
    <b v="0"/>
    <s v="film &amp; video/animation"/>
    <n v="3"/>
    <n v="64"/>
    <x v="5"/>
    <s v="animation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2541"/>
    <n v="1421853518"/>
    <b v="0"/>
    <n v="11"/>
    <b v="0"/>
    <s v="music/jazz"/>
    <n v="18"/>
    <n v="58.18"/>
    <x v="7"/>
    <s v="jazz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542"/>
    <n v="1324079392"/>
    <b v="0"/>
    <n v="17"/>
    <b v="1"/>
    <s v="music/indie rock"/>
    <n v="128"/>
    <n v="37.65"/>
    <x v="7"/>
    <s v="indie rock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2543"/>
    <n v="1487847954"/>
    <b v="0"/>
    <n v="22"/>
    <b v="0"/>
    <s v="theater/plays"/>
    <n v="128"/>
    <n v="29.05"/>
    <x v="6"/>
    <s v="plays"/>
    <x v="2560"/>
    <x v="2543"/>
  </r>
  <r>
    <n v="1913"/>
    <s v="Tibio - Spreading warmth in everyones home"/>
    <s v="Tibio is a revolutionary new product designed to solve an age old problem."/>
    <n v="48000"/>
    <n v="637"/>
    <x v="2"/>
    <s v="GB"/>
    <s v="GBP"/>
    <x v="2544"/>
    <n v="1410178578"/>
    <b v="0"/>
    <n v="26"/>
    <b v="0"/>
    <s v="technology/gadgets"/>
    <n v="1"/>
    <n v="24.5"/>
    <x v="0"/>
    <s v="gadgets"/>
    <x v="2561"/>
    <x v="254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2545"/>
    <n v="1309987845"/>
    <b v="0"/>
    <n v="17"/>
    <b v="1"/>
    <s v="film &amp; video/shorts"/>
    <n v="127"/>
    <n v="37.409999999999997"/>
    <x v="5"/>
    <s v="shorts"/>
    <x v="2562"/>
    <x v="25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2546"/>
    <n v="1412166620"/>
    <b v="0"/>
    <n v="7"/>
    <b v="0"/>
    <s v="technology/wearables"/>
    <n v="1"/>
    <n v="90.86"/>
    <x v="0"/>
    <s v="wearables"/>
    <x v="2563"/>
    <x v="2546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2547"/>
    <n v="1459828960"/>
    <b v="0"/>
    <n v="9"/>
    <b v="1"/>
    <s v="theater/spaces"/>
    <n v="106"/>
    <n v="70.67"/>
    <x v="6"/>
    <s v="spaces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2548"/>
    <n v="1488882042"/>
    <b v="0"/>
    <n v="11"/>
    <b v="0"/>
    <s v="music/faith"/>
    <n v="25"/>
    <n v="57.73"/>
    <x v="7"/>
    <s v="faith"/>
    <x v="2565"/>
    <x v="2548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549"/>
    <n v="1436810422"/>
    <b v="0"/>
    <n v="19"/>
    <b v="1"/>
    <s v="music/rock"/>
    <n v="181"/>
    <n v="33.32"/>
    <x v="7"/>
    <s v="rock"/>
    <x v="2566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2550"/>
    <n v="1463144254"/>
    <b v="0"/>
    <n v="28"/>
    <b v="1"/>
    <s v="theater/plays"/>
    <n v="127"/>
    <n v="22.61"/>
    <x v="6"/>
    <s v="plays"/>
    <x v="2567"/>
    <x v="2550"/>
  </r>
  <r>
    <n v="115"/>
    <s v="The World's Greatest Lover"/>
    <s v="Never judge a book (or a lover) by their cover."/>
    <n v="450"/>
    <n v="632"/>
    <x v="0"/>
    <s v="US"/>
    <s v="USD"/>
    <x v="2551"/>
    <n v="1326217444"/>
    <b v="0"/>
    <n v="22"/>
    <b v="1"/>
    <s v="film &amp; video/shorts"/>
    <n v="140"/>
    <n v="28.73"/>
    <x v="5"/>
    <s v="shorts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2552"/>
    <n v="1461151860"/>
    <b v="0"/>
    <n v="36"/>
    <b v="1"/>
    <s v="theater/plays"/>
    <n v="126"/>
    <n v="17.53"/>
    <x v="6"/>
    <s v="plays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2553"/>
    <n v="1444673767"/>
    <b v="0"/>
    <n v="8"/>
    <b v="1"/>
    <s v="theater/plays"/>
    <n v="126"/>
    <n v="78.88"/>
    <x v="6"/>
    <s v="plays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2554"/>
    <n v="1458268144"/>
    <b v="0"/>
    <n v="20"/>
    <b v="1"/>
    <s v="film &amp; video/television"/>
    <n v="126"/>
    <n v="31.5"/>
    <x v="5"/>
    <s v="television"/>
    <x v="2571"/>
    <x v="2554"/>
  </r>
  <r>
    <n v="2067"/>
    <s v="Luminite (LED lighting)"/>
    <s v="The next generation of premium quality LED lighting. Extreme power efficiency in a small package."/>
    <n v="495"/>
    <n v="628"/>
    <x v="0"/>
    <s v="GB"/>
    <s v="GBP"/>
    <x v="2555"/>
    <n v="1429648176"/>
    <b v="0"/>
    <n v="10"/>
    <b v="1"/>
    <s v="technology/hardware"/>
    <n v="127"/>
    <n v="62.8"/>
    <x v="0"/>
    <s v="hardware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2556"/>
    <n v="1449528613"/>
    <b v="0"/>
    <n v="25"/>
    <b v="0"/>
    <s v="photography/people"/>
    <n v="13"/>
    <n v="25"/>
    <x v="2"/>
    <s v="people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557"/>
    <n v="1480283321"/>
    <b v="0"/>
    <n v="12"/>
    <b v="0"/>
    <s v="theater/plays"/>
    <n v="21"/>
    <n v="52.08"/>
    <x v="6"/>
    <s v="plays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558"/>
    <n v="1472001713"/>
    <b v="0"/>
    <n v="17"/>
    <b v="0"/>
    <s v="theater/plays"/>
    <n v="18"/>
    <n v="36.590000000000003"/>
    <x v="6"/>
    <s v="plays"/>
    <x v="2575"/>
    <x v="2558"/>
  </r>
  <r>
    <n v="1018"/>
    <s v="Owl (Canceled)"/>
    <s v="Owl is a fitness tracker along with an accompanying iOS app, that is both fun and interactive for children."/>
    <n v="20000"/>
    <n v="621"/>
    <x v="1"/>
    <s v="US"/>
    <s v="USD"/>
    <x v="2559"/>
    <n v="1465904933"/>
    <b v="0"/>
    <n v="7"/>
    <b v="0"/>
    <s v="technology/wearables"/>
    <n v="3"/>
    <n v="88.71"/>
    <x v="0"/>
    <s v="wearables"/>
    <x v="2576"/>
    <x v="2559"/>
  </r>
  <r>
    <n v="1372"/>
    <s v="Ted Lukas &amp; the Misled new CD - &quot;FEED&quot;"/>
    <s v="Please help us raise funds to press our new CD!"/>
    <n v="500"/>
    <n v="620"/>
    <x v="0"/>
    <s v="US"/>
    <s v="USD"/>
    <x v="2560"/>
    <n v="1339523132"/>
    <b v="0"/>
    <n v="16"/>
    <b v="1"/>
    <s v="music/rock"/>
    <n v="124"/>
    <n v="38.75"/>
    <x v="7"/>
    <s v="rock"/>
    <x v="2577"/>
    <x v="2560"/>
  </r>
  <r>
    <n v="1927"/>
    <s v="GBS Detroit Presents Hampshire"/>
    <s v="Hampshire is headed to GBS Detroit."/>
    <n v="600"/>
    <n v="620"/>
    <x v="0"/>
    <s v="US"/>
    <s v="USD"/>
    <x v="2561"/>
    <n v="1329856839"/>
    <b v="0"/>
    <n v="11"/>
    <b v="1"/>
    <s v="music/indie rock"/>
    <n v="103"/>
    <n v="56.36"/>
    <x v="7"/>
    <s v="indie rock"/>
    <x v="2578"/>
    <x v="256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2562"/>
    <n v="1418234646"/>
    <b v="0"/>
    <n v="12"/>
    <b v="0"/>
    <s v="theater/plays"/>
    <n v="11"/>
    <n v="51.67"/>
    <x v="6"/>
    <s v="plays"/>
    <x v="2579"/>
    <x v="256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2563"/>
    <n v="1405024561"/>
    <b v="0"/>
    <n v="10"/>
    <b v="0"/>
    <s v="theater/plays"/>
    <n v="48"/>
    <n v="62"/>
    <x v="6"/>
    <s v="plays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2564"/>
    <n v="1466710358"/>
    <b v="0"/>
    <n v="21"/>
    <b v="1"/>
    <s v="theater/plays"/>
    <n v="124"/>
    <n v="29.43"/>
    <x v="6"/>
    <s v="plays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565"/>
    <n v="1459972182"/>
    <b v="0"/>
    <n v="3"/>
    <b v="1"/>
    <s v="technology/hardware"/>
    <n v="103"/>
    <n v="205"/>
    <x v="0"/>
    <s v="hardware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566"/>
    <n v="1455528790"/>
    <b v="0"/>
    <n v="3"/>
    <b v="0"/>
    <s v="theater/plays"/>
    <n v="61"/>
    <n v="203.67"/>
    <x v="6"/>
    <s v="plays"/>
    <x v="2583"/>
    <x v="256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2567"/>
    <n v="1443696797"/>
    <b v="0"/>
    <n v="22"/>
    <b v="1"/>
    <s v="theater/plays"/>
    <n v="122"/>
    <n v="27.73"/>
    <x v="6"/>
    <s v="plays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568"/>
    <n v="1349892735"/>
    <b v="0"/>
    <n v="14"/>
    <b v="1"/>
    <s v="music/indie rock"/>
    <n v="102"/>
    <n v="43.57"/>
    <x v="7"/>
    <s v="indie rock"/>
    <x v="2585"/>
    <x v="256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2569"/>
    <n v="1440969159"/>
    <b v="0"/>
    <n v="9"/>
    <b v="0"/>
    <s v="theater/spaces"/>
    <n v="2"/>
    <n v="67.78"/>
    <x v="6"/>
    <s v="spaces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2570"/>
    <n v="1432814702"/>
    <b v="0"/>
    <n v="3"/>
    <b v="1"/>
    <s v="theater/plays"/>
    <n v="122"/>
    <n v="203.33"/>
    <x v="6"/>
    <s v="plays"/>
    <x v="2587"/>
    <x v="2570"/>
  </r>
  <r>
    <n v="2144"/>
    <s v="Project Starborn"/>
    <s v="A thousand community-built sandbox games (and more!) with a fully-customizable game engine."/>
    <n v="35500"/>
    <n v="607"/>
    <x v="2"/>
    <s v="US"/>
    <s v="USD"/>
    <x v="2571"/>
    <n v="1376399240"/>
    <b v="0"/>
    <n v="24"/>
    <b v="0"/>
    <s v="games/video games"/>
    <n v="2"/>
    <n v="25.29"/>
    <x v="3"/>
    <s v="video games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572"/>
    <n v="1335245276"/>
    <b v="0"/>
    <n v="16"/>
    <b v="1"/>
    <s v="music/indie rock"/>
    <n v="121"/>
    <n v="37.94"/>
    <x v="7"/>
    <s v="indie rock"/>
    <x v="2589"/>
    <x v="2572"/>
  </r>
  <r>
    <n v="3700"/>
    <s v="Generations (Senior Project)"/>
    <s v="Help me produce the play I have written for my senior project!"/>
    <n v="500"/>
    <n v="606"/>
    <x v="0"/>
    <s v="US"/>
    <s v="USD"/>
    <x v="2573"/>
    <n v="1409493800"/>
    <b v="0"/>
    <n v="18"/>
    <b v="1"/>
    <s v="theater/plays"/>
    <n v="121"/>
    <n v="33.67"/>
    <x v="6"/>
    <s v="plays"/>
    <x v="2590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2574"/>
    <n v="1428936856"/>
    <b v="0"/>
    <n v="25"/>
    <b v="1"/>
    <s v="theater/plays"/>
    <n v="242"/>
    <n v="24.2"/>
    <x v="6"/>
    <s v="plays"/>
    <x v="2591"/>
    <x v="257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575"/>
    <n v="1468003109"/>
    <b v="0"/>
    <n v="14"/>
    <b v="1"/>
    <s v="theater/plays"/>
    <n v="242"/>
    <n v="43.21"/>
    <x v="6"/>
    <s v="plays"/>
    <x v="2592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576"/>
    <n v="1441738821"/>
    <b v="0"/>
    <n v="3"/>
    <b v="0"/>
    <s v="theater/spaces"/>
    <n v="0"/>
    <n v="201.67"/>
    <x v="6"/>
    <s v="spaces"/>
    <x v="2593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2577"/>
    <n v="1437950991"/>
    <b v="0"/>
    <n v="13"/>
    <b v="1"/>
    <s v="film &amp; video/documentary"/>
    <n v="100"/>
    <n v="46.23"/>
    <x v="5"/>
    <s v="documentary"/>
    <x v="2594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578"/>
    <n v="1449075010"/>
    <b v="0"/>
    <n v="12"/>
    <b v="0"/>
    <s v="games/video games"/>
    <n v="6"/>
    <n v="50.08"/>
    <x v="3"/>
    <s v="video games"/>
    <x v="2595"/>
    <x v="257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2579"/>
    <n v="1419271458"/>
    <b v="0"/>
    <n v="22"/>
    <b v="1"/>
    <s v="film &amp; video/television"/>
    <n v="100"/>
    <n v="27.27"/>
    <x v="5"/>
    <s v="television"/>
    <x v="2596"/>
    <x v="2579"/>
  </r>
  <r>
    <n v="104"/>
    <s v="Good 'Ol Trumpet"/>
    <s v="UCF short film about an old man, his love for music, and his misplaced trumpet.  "/>
    <n v="500"/>
    <n v="600"/>
    <x v="0"/>
    <s v="US"/>
    <s v="USD"/>
    <x v="2580"/>
    <n v="1299775266"/>
    <b v="0"/>
    <n v="10"/>
    <b v="1"/>
    <s v="film &amp; video/shorts"/>
    <n v="120"/>
    <n v="60"/>
    <x v="5"/>
    <s v="shorts"/>
    <x v="2597"/>
    <x v="258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2581"/>
    <n v="1390088311"/>
    <b v="0"/>
    <n v="14"/>
    <b v="1"/>
    <s v="film &amp; video/documentary"/>
    <n v="120"/>
    <n v="42.86"/>
    <x v="5"/>
    <s v="documentary"/>
    <x v="2598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2582"/>
    <n v="1459198499"/>
    <b v="0"/>
    <n v="8"/>
    <b v="0"/>
    <s v="publishing/translations"/>
    <n v="3"/>
    <n v="75"/>
    <x v="1"/>
    <s v="translations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583"/>
    <n v="1479241707"/>
    <b v="0"/>
    <n v="17"/>
    <b v="1"/>
    <s v="games/tabletop games"/>
    <n v="299"/>
    <n v="35.119999999999997"/>
    <x v="3"/>
    <s v="tabletop games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2584"/>
    <n v="1353547114"/>
    <b v="0"/>
    <n v="18"/>
    <b v="1"/>
    <s v="publishing/nonfiction"/>
    <n v="238"/>
    <n v="33.06"/>
    <x v="1"/>
    <s v="nonfiction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2585"/>
    <n v="1409388020"/>
    <b v="0"/>
    <n v="13"/>
    <b v="1"/>
    <s v="theater/plays"/>
    <n v="169"/>
    <n v="45.62"/>
    <x v="6"/>
    <s v="plays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2586"/>
    <n v="1407400306"/>
    <b v="0"/>
    <n v="21"/>
    <b v="1"/>
    <s v="theater/plays"/>
    <n v="108"/>
    <n v="28.19"/>
    <x v="6"/>
    <s v="plays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2587"/>
    <n v="1409066349"/>
    <b v="1"/>
    <n v="8"/>
    <b v="0"/>
    <s v="photography/photobooks"/>
    <n v="3"/>
    <n v="73.88"/>
    <x v="2"/>
    <s v="photobooks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2588"/>
    <n v="1405437623"/>
    <b v="0"/>
    <n v="13"/>
    <b v="0"/>
    <s v="technology/web"/>
    <n v="4"/>
    <n v="45.39"/>
    <x v="0"/>
    <s v="web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2589"/>
    <n v="1483372559"/>
    <b v="0"/>
    <n v="7"/>
    <b v="0"/>
    <s v="technology/wearables"/>
    <n v="0"/>
    <n v="84.29"/>
    <x v="0"/>
    <s v="wearables"/>
    <x v="2606"/>
    <x v="2589"/>
  </r>
  <r>
    <n v="3063"/>
    <s v="Spec Haus"/>
    <s v="Members of the local Miami music scene are putting together a venue/creative space in Kendall!"/>
    <n v="3000"/>
    <n v="587"/>
    <x v="2"/>
    <s v="US"/>
    <s v="USD"/>
    <x v="2590"/>
    <n v="1474150138"/>
    <b v="0"/>
    <n v="23"/>
    <b v="0"/>
    <s v="theater/spaces"/>
    <n v="20"/>
    <n v="25.52"/>
    <x v="6"/>
    <s v="spaces"/>
    <x v="2607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2591"/>
    <n v="1420586056"/>
    <b v="0"/>
    <n v="24"/>
    <b v="0"/>
    <s v="theater/musical"/>
    <n v="12"/>
    <n v="24.46"/>
    <x v="6"/>
    <s v="musical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2592"/>
    <n v="1462695073"/>
    <b v="0"/>
    <n v="34"/>
    <b v="1"/>
    <s v="music/rock"/>
    <n v="167"/>
    <n v="17.239999999999998"/>
    <x v="7"/>
    <s v="rock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2593"/>
    <n v="1413318600"/>
    <b v="0"/>
    <n v="23"/>
    <b v="0"/>
    <s v="games/mobile games"/>
    <n v="2"/>
    <n v="25.43"/>
    <x v="3"/>
    <s v="mobile games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2594"/>
    <n v="1434389339"/>
    <b v="0"/>
    <n v="9"/>
    <b v="0"/>
    <s v="food/food trucks"/>
    <n v="3"/>
    <n v="65"/>
    <x v="4"/>
    <s v="food trucks"/>
    <x v="2611"/>
    <x v="2594"/>
  </r>
  <r>
    <n v="3607"/>
    <s v="E15 at The Pleasance and CPT"/>
    <s v="'E15' is a verbatim project that looks at the story of the Focus E15 Campaign"/>
    <n v="550"/>
    <n v="580"/>
    <x v="0"/>
    <s v="GB"/>
    <s v="GBP"/>
    <x v="2595"/>
    <n v="1448924882"/>
    <b v="0"/>
    <n v="20"/>
    <b v="1"/>
    <s v="theater/plays"/>
    <n v="105"/>
    <n v="29"/>
    <x v="6"/>
    <s v="plays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2596"/>
    <n v="1400547969"/>
    <b v="0"/>
    <n v="13"/>
    <b v="0"/>
    <s v="theater/plays"/>
    <n v="29"/>
    <n v="44.31"/>
    <x v="6"/>
    <s v="plays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2597"/>
    <n v="1440264381"/>
    <b v="0"/>
    <n v="8"/>
    <b v="0"/>
    <s v="film &amp; video/animation"/>
    <n v="10"/>
    <n v="71.25"/>
    <x v="5"/>
    <s v="animation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598"/>
    <n v="1360119728"/>
    <b v="0"/>
    <n v="13"/>
    <b v="0"/>
    <s v="publishing/children's books"/>
    <n v="14"/>
    <n v="43.85"/>
    <x v="1"/>
    <s v="children's books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2599"/>
    <n v="1439743900"/>
    <b v="0"/>
    <n v="14"/>
    <b v="1"/>
    <s v="theater/plays"/>
    <n v="114"/>
    <n v="40.71"/>
    <x v="6"/>
    <s v="plays"/>
    <x v="2616"/>
    <x v="2599"/>
  </r>
  <r>
    <n v="3711"/>
    <s v="The Youth Shakespeare Project 2014"/>
    <s v="Two teachers and twenty kids bring one of Shakespeare's plays to life!"/>
    <n v="500"/>
    <n v="570"/>
    <x v="0"/>
    <s v="US"/>
    <s v="USD"/>
    <x v="2600"/>
    <n v="1400606573"/>
    <b v="0"/>
    <n v="21"/>
    <b v="1"/>
    <s v="theater/plays"/>
    <n v="114"/>
    <n v="27.14"/>
    <x v="6"/>
    <s v="plays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2601"/>
    <n v="1423599182"/>
    <b v="0"/>
    <n v="10"/>
    <b v="1"/>
    <s v="theater/plays"/>
    <n v="228"/>
    <n v="57"/>
    <x v="6"/>
    <s v="plays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602"/>
    <n v="1436888066"/>
    <b v="0"/>
    <n v="7"/>
    <b v="0"/>
    <s v="theater/plays"/>
    <n v="9"/>
    <n v="80.709999999999994"/>
    <x v="6"/>
    <s v="plays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2603"/>
    <n v="1473189335"/>
    <b v="0"/>
    <n v="15"/>
    <b v="1"/>
    <s v="theater/musical"/>
    <n v="113"/>
    <n v="37.67"/>
    <x v="6"/>
    <s v="musical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2604"/>
    <n v="1450784495"/>
    <b v="0"/>
    <n v="29"/>
    <b v="1"/>
    <s v="film &amp; video/shorts"/>
    <n v="113"/>
    <n v="19.47"/>
    <x v="5"/>
    <s v="shorts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2605"/>
    <n v="1384811721"/>
    <b v="0"/>
    <n v="45"/>
    <b v="1"/>
    <s v="music/pop"/>
    <n v="113"/>
    <n v="12.53"/>
    <x v="7"/>
    <s v="pop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2606"/>
    <n v="1399415500"/>
    <b v="0"/>
    <n v="11"/>
    <b v="0"/>
    <s v="theater/plays"/>
    <n v="28"/>
    <n v="51"/>
    <x v="6"/>
    <s v="plays"/>
    <x v="2623"/>
    <x v="2606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2607"/>
    <n v="1411042059"/>
    <b v="0"/>
    <n v="10"/>
    <b v="0"/>
    <s v="film &amp; video/drama"/>
    <n v="22"/>
    <n v="56"/>
    <x v="5"/>
    <s v="drama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2608"/>
    <n v="1406330049"/>
    <b v="0"/>
    <n v="9"/>
    <b v="0"/>
    <s v="music/faith"/>
    <n v="10"/>
    <n v="62.22"/>
    <x v="7"/>
    <s v="faith"/>
    <x v="2625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609"/>
    <n v="1355342424"/>
    <b v="0"/>
    <n v="11"/>
    <b v="0"/>
    <s v="games/video games"/>
    <n v="0"/>
    <n v="50.91"/>
    <x v="3"/>
    <s v="video games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2610"/>
    <n v="1331658165"/>
    <b v="0"/>
    <n v="13"/>
    <b v="1"/>
    <s v="music/indie rock"/>
    <n v="124"/>
    <n v="43"/>
    <x v="7"/>
    <s v="indie rock"/>
    <x v="2627"/>
    <x v="2610"/>
  </r>
  <r>
    <n v="3309"/>
    <s v="Collision Course"/>
    <s v="Two unlikely friends, a garage, tinned beans &amp; the end of the world."/>
    <n v="350"/>
    <n v="558"/>
    <x v="0"/>
    <s v="GB"/>
    <s v="GBP"/>
    <x v="2611"/>
    <n v="1473953778"/>
    <b v="0"/>
    <n v="31"/>
    <b v="1"/>
    <s v="theater/plays"/>
    <n v="159"/>
    <n v="18"/>
    <x v="6"/>
    <s v="plays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612"/>
    <n v="1306219897"/>
    <b v="0"/>
    <n v="11"/>
    <b v="1"/>
    <s v="music/rock"/>
    <n v="185"/>
    <n v="50.45"/>
    <x v="7"/>
    <s v="rock"/>
    <x v="2629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2613"/>
    <n v="1417207672"/>
    <b v="0"/>
    <n v="10"/>
    <b v="0"/>
    <s v="technology/wearables"/>
    <n v="28"/>
    <n v="55.3"/>
    <x v="0"/>
    <s v="wearables"/>
    <x v="2630"/>
    <x v="2613"/>
  </r>
  <r>
    <n v="1807"/>
    <s v="Anywhere but Here"/>
    <s v="I want to explore alternative cultures and lifestyles in America."/>
    <n v="5000"/>
    <n v="553"/>
    <x v="2"/>
    <s v="US"/>
    <s v="USD"/>
    <x v="2614"/>
    <n v="1409276313"/>
    <b v="1"/>
    <n v="8"/>
    <b v="0"/>
    <s v="photography/photobooks"/>
    <n v="11"/>
    <n v="69.13"/>
    <x v="2"/>
    <s v="photobooks"/>
    <x v="2631"/>
    <x v="2614"/>
  </r>
  <r>
    <n v="1391"/>
    <s v="Rules and Regulations"/>
    <s v="With the money donated through this project we intend on investing in sound equipment for live shows"/>
    <n v="500"/>
    <n v="551"/>
    <x v="0"/>
    <s v="US"/>
    <s v="USD"/>
    <x v="2615"/>
    <n v="1436369818"/>
    <b v="0"/>
    <n v="13"/>
    <b v="1"/>
    <s v="music/rock"/>
    <n v="110"/>
    <n v="42.38"/>
    <x v="7"/>
    <s v="rock"/>
    <x v="2632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2616"/>
    <n v="1354568384"/>
    <b v="0"/>
    <n v="11"/>
    <b v="1"/>
    <s v="music/rock"/>
    <n v="110"/>
    <n v="50"/>
    <x v="7"/>
    <s v="rock"/>
    <x v="2633"/>
    <x v="26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617"/>
    <n v="1320776504"/>
    <b v="0"/>
    <n v="14"/>
    <b v="0"/>
    <s v="publishing/children's books"/>
    <n v="11"/>
    <n v="39.29"/>
    <x v="1"/>
    <s v="children's books"/>
    <x v="2634"/>
    <x v="261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618"/>
    <n v="1441985458"/>
    <b v="0"/>
    <n v="3"/>
    <b v="0"/>
    <s v="theater/plays"/>
    <n v="5"/>
    <n v="183.33"/>
    <x v="6"/>
    <s v="plays"/>
    <x v="2635"/>
    <x v="26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2619"/>
    <n v="1421439552"/>
    <b v="0"/>
    <n v="10"/>
    <b v="1"/>
    <s v="theater/plays"/>
    <n v="110"/>
    <n v="55"/>
    <x v="6"/>
    <s v="plays"/>
    <x v="2636"/>
    <x v="261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2620"/>
    <n v="1439827639"/>
    <b v="0"/>
    <n v="12"/>
    <b v="0"/>
    <s v="theater/plays"/>
    <n v="11"/>
    <n v="45.83"/>
    <x v="6"/>
    <s v="plays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621"/>
    <n v="1458758750"/>
    <b v="0"/>
    <n v="16"/>
    <b v="1"/>
    <s v="food/small batch"/>
    <n v="182"/>
    <n v="34.130000000000003"/>
    <x v="4"/>
    <s v="small batch"/>
    <x v="2638"/>
    <x v="26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2622"/>
    <n v="1343682681"/>
    <b v="0"/>
    <n v="19"/>
    <b v="1"/>
    <s v="music/rock"/>
    <n v="156"/>
    <n v="28.68"/>
    <x v="7"/>
    <s v="rock"/>
    <x v="2639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2623"/>
    <n v="1472282956"/>
    <b v="0"/>
    <n v="28"/>
    <b v="1"/>
    <s v="music/metal"/>
    <n v="218"/>
    <n v="19.46"/>
    <x v="7"/>
    <s v="metal"/>
    <x v="2640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2600"/>
    <n v="1400570787"/>
    <b v="1"/>
    <n v="15"/>
    <b v="1"/>
    <s v="theater/plays"/>
    <n v="109"/>
    <n v="36.33"/>
    <x v="6"/>
    <s v="plays"/>
    <x v="2641"/>
    <x v="26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2624"/>
    <n v="1485522358"/>
    <b v="0"/>
    <n v="14"/>
    <b v="0"/>
    <s v="theater/plays"/>
    <n v="27"/>
    <n v="38.71"/>
    <x v="6"/>
    <s v="plays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2625"/>
    <n v="1444689259"/>
    <b v="0"/>
    <n v="9"/>
    <b v="0"/>
    <s v="theater/plays"/>
    <n v="5"/>
    <n v="60.11"/>
    <x v="6"/>
    <s v="plays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2626"/>
    <n v="1487770434"/>
    <b v="0"/>
    <n v="16"/>
    <b v="0"/>
    <s v="theater/plays"/>
    <n v="108"/>
    <n v="33.75"/>
    <x v="6"/>
    <s v="plays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2627"/>
    <n v="1418824986"/>
    <b v="0"/>
    <n v="16"/>
    <b v="1"/>
    <s v="theater/plays"/>
    <n v="108"/>
    <n v="33.75"/>
    <x v="6"/>
    <s v="plays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2628"/>
    <n v="1412216665"/>
    <b v="0"/>
    <n v="15"/>
    <b v="1"/>
    <s v="theater/plays"/>
    <n v="107"/>
    <n v="35.799999999999997"/>
    <x v="6"/>
    <s v="plays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2629"/>
    <n v="1413404545"/>
    <b v="0"/>
    <n v="9"/>
    <b v="1"/>
    <s v="theater/plays"/>
    <n v="106"/>
    <n v="58.9"/>
    <x v="6"/>
    <s v="plays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2630"/>
    <n v="1395787973"/>
    <b v="0"/>
    <n v="12"/>
    <b v="0"/>
    <s v="food/food trucks"/>
    <n v="9"/>
    <n v="44.17"/>
    <x v="4"/>
    <s v="food trucks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631"/>
    <n v="1445094298"/>
    <b v="0"/>
    <n v="11"/>
    <b v="0"/>
    <s v="food/food trucks"/>
    <n v="11"/>
    <n v="48.18"/>
    <x v="4"/>
    <s v="food trucks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1844"/>
    <n v="1438188106"/>
    <b v="0"/>
    <n v="7"/>
    <b v="1"/>
    <s v="theater/plays"/>
    <n v="106"/>
    <n v="75.709999999999994"/>
    <x v="6"/>
    <s v="plays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2632"/>
    <n v="1467648456"/>
    <b v="0"/>
    <n v="25"/>
    <b v="1"/>
    <s v="theater/plays"/>
    <n v="105"/>
    <n v="21.1"/>
    <x v="6"/>
    <s v="plays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2633"/>
    <n v="1458761673"/>
    <b v="0"/>
    <n v="11"/>
    <b v="0"/>
    <s v="theater/plays"/>
    <n v="11"/>
    <n v="47.91"/>
    <x v="6"/>
    <s v="plays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634"/>
    <n v="1454691083"/>
    <b v="0"/>
    <n v="35"/>
    <b v="1"/>
    <s v="film &amp; video/television"/>
    <n v="105"/>
    <n v="15"/>
    <x v="5"/>
    <s v="television"/>
    <x v="2653"/>
    <x v="263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2635"/>
    <n v="1410114375"/>
    <b v="1"/>
    <n v="18"/>
    <b v="1"/>
    <s v="theater/plays"/>
    <n v="175"/>
    <n v="29.17"/>
    <x v="6"/>
    <s v="plays"/>
    <x v="2654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2636"/>
    <n v="1459220588"/>
    <b v="0"/>
    <n v="7"/>
    <b v="1"/>
    <s v="theater/musical"/>
    <n v="105"/>
    <n v="75"/>
    <x v="6"/>
    <s v="musical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2637"/>
    <n v="1472784934"/>
    <b v="0"/>
    <n v="9"/>
    <b v="0"/>
    <s v="theater/spaces"/>
    <n v="5"/>
    <n v="57.89"/>
    <x v="6"/>
    <s v="spaces"/>
    <x v="2656"/>
    <x v="263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2638"/>
    <n v="1463253240"/>
    <b v="0"/>
    <n v="16"/>
    <b v="1"/>
    <s v="music/rock"/>
    <n v="104"/>
    <n v="32.5"/>
    <x v="7"/>
    <s v="rock"/>
    <x v="2657"/>
    <x v="263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2639"/>
    <n v="1340296440"/>
    <b v="0"/>
    <n v="8"/>
    <b v="0"/>
    <s v="music/jazz"/>
    <n v="3"/>
    <n v="65"/>
    <x v="7"/>
    <s v="jazz"/>
    <x v="2658"/>
    <x v="263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2640"/>
    <n v="1456851071"/>
    <b v="0"/>
    <n v="11"/>
    <b v="1"/>
    <s v="music/rock"/>
    <n v="104"/>
    <n v="47.27"/>
    <x v="7"/>
    <s v="rock"/>
    <x v="2659"/>
    <x v="26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2641"/>
    <n v="1404833442"/>
    <b v="0"/>
    <n v="9"/>
    <b v="1"/>
    <s v="theater/plays"/>
    <n v="104"/>
    <n v="57.78"/>
    <x v="6"/>
    <s v="plays"/>
    <x v="2660"/>
    <x v="26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2642"/>
    <n v="1478386812"/>
    <b v="0"/>
    <n v="11"/>
    <b v="0"/>
    <s v="theater/plays"/>
    <n v="3"/>
    <n v="47.27"/>
    <x v="6"/>
    <s v="plays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2643"/>
    <n v="1257444140"/>
    <b v="0"/>
    <n v="15"/>
    <b v="1"/>
    <s v="music/rock"/>
    <n v="104"/>
    <n v="34.6"/>
    <x v="7"/>
    <s v="rock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644"/>
    <n v="1293739714"/>
    <b v="0"/>
    <n v="10"/>
    <b v="1"/>
    <s v="music/indie rock"/>
    <n v="103"/>
    <n v="51.6"/>
    <x v="7"/>
    <s v="indie rock"/>
    <x v="2663"/>
    <x v="2644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2645"/>
    <n v="1467061303"/>
    <b v="0"/>
    <n v="6"/>
    <b v="0"/>
    <s v="photography/photobooks"/>
    <n v="2"/>
    <n v="84.83"/>
    <x v="2"/>
    <s v="photobooks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2646"/>
    <n v="1454042532"/>
    <b v="0"/>
    <n v="5"/>
    <b v="0"/>
    <s v="photography/people"/>
    <n v="17"/>
    <n v="101.8"/>
    <x v="2"/>
    <s v="people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2647"/>
    <n v="1421187329"/>
    <b v="0"/>
    <n v="6"/>
    <b v="0"/>
    <s v="publishing/art books"/>
    <n v="5"/>
    <n v="84.33"/>
    <x v="1"/>
    <s v="art books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2648"/>
    <n v="1435181628"/>
    <b v="0"/>
    <n v="17"/>
    <b v="1"/>
    <s v="theater/plays"/>
    <n v="202"/>
    <n v="29.71"/>
    <x v="6"/>
    <s v="plays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649"/>
    <n v="1465533672"/>
    <b v="0"/>
    <n v="10"/>
    <b v="0"/>
    <s v="theater/plays"/>
    <n v="20"/>
    <n v="50.4"/>
    <x v="6"/>
    <s v="plays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2650"/>
    <n v="1431718575"/>
    <b v="0"/>
    <n v="22"/>
    <b v="1"/>
    <s v="theater/plays"/>
    <n v="144"/>
    <n v="22.91"/>
    <x v="6"/>
    <s v="plays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2651"/>
    <n v="1465866707"/>
    <b v="0"/>
    <n v="20"/>
    <b v="1"/>
    <s v="theater/plays"/>
    <n v="101"/>
    <n v="25.16"/>
    <x v="6"/>
    <s v="plays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2652"/>
    <n v="1480610046"/>
    <b v="0"/>
    <n v="3"/>
    <b v="0"/>
    <s v="technology/wearables"/>
    <n v="1"/>
    <n v="167.67"/>
    <x v="0"/>
    <s v="wearables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2653"/>
    <n v="1307862499"/>
    <b v="0"/>
    <n v="16"/>
    <b v="1"/>
    <s v="film &amp; video/shorts"/>
    <n v="100"/>
    <n v="31.38"/>
    <x v="5"/>
    <s v="shorts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2654"/>
    <n v="1470948371"/>
    <b v="0"/>
    <n v="8"/>
    <b v="1"/>
    <s v="theater/plays"/>
    <n v="100"/>
    <n v="62.63"/>
    <x v="6"/>
    <s v="plays"/>
    <x v="2673"/>
    <x v="265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2655"/>
    <n v="1302891086"/>
    <b v="0"/>
    <n v="7"/>
    <b v="1"/>
    <s v="film &amp; video/shorts"/>
    <n v="100"/>
    <n v="71.430000000000007"/>
    <x v="5"/>
    <s v="shorts"/>
    <x v="2674"/>
    <x v="2655"/>
  </r>
  <r>
    <n v="139"/>
    <s v="Roman Dead (Canceled)"/>
    <s v="When  Rome is infected with a zombie plague, Lucius Agrippa and a small group fights for survival"/>
    <n v="500"/>
    <n v="500"/>
    <x v="1"/>
    <s v="US"/>
    <s v="USD"/>
    <x v="2656"/>
    <n v="1435874772"/>
    <b v="0"/>
    <n v="1"/>
    <b v="0"/>
    <s v="film &amp; video/science fiction"/>
    <n v="100"/>
    <n v="500"/>
    <x v="5"/>
    <s v="science fiction"/>
    <x v="2675"/>
    <x v="265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2657"/>
    <n v="1296651427"/>
    <b v="0"/>
    <n v="20"/>
    <b v="1"/>
    <s v="music/rock"/>
    <n v="143"/>
    <n v="25"/>
    <x v="7"/>
    <s v="rock"/>
    <x v="2676"/>
    <x v="265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658"/>
    <n v="1408381704"/>
    <b v="0"/>
    <n v="17"/>
    <b v="0"/>
    <s v="theater/plays"/>
    <n v="9"/>
    <n v="29.41"/>
    <x v="6"/>
    <s v="plays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659"/>
    <n v="1428094727"/>
    <b v="0"/>
    <n v="6"/>
    <b v="1"/>
    <s v="theater/musical"/>
    <n v="100"/>
    <n v="83.33"/>
    <x v="6"/>
    <s v="musical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660"/>
    <n v="1484682670"/>
    <b v="0"/>
    <n v="8"/>
    <b v="1"/>
    <s v="theater/spaces"/>
    <n v="100"/>
    <n v="62.5"/>
    <x v="6"/>
    <s v="spaces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2661"/>
    <n v="1458245855"/>
    <b v="0"/>
    <n v="12"/>
    <b v="1"/>
    <s v="theater/plays"/>
    <n v="100"/>
    <n v="41.67"/>
    <x v="6"/>
    <s v="plays"/>
    <x v="2680"/>
    <x v="2661"/>
  </r>
  <r>
    <n v="3572"/>
    <s v="Monster"/>
    <s v="A darkly comic one woman show by Abram Rooney as part of The Camden Fringe 2015."/>
    <n v="500"/>
    <n v="500"/>
    <x v="0"/>
    <s v="GB"/>
    <s v="GBP"/>
    <x v="2662"/>
    <n v="1432302082"/>
    <b v="0"/>
    <n v="9"/>
    <b v="1"/>
    <s v="theater/plays"/>
    <n v="100"/>
    <n v="55.56"/>
    <x v="6"/>
    <s v="plays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2663"/>
    <n v="1456856256"/>
    <b v="0"/>
    <n v="14"/>
    <b v="1"/>
    <s v="theater/plays"/>
    <n v="100"/>
    <n v="35.71"/>
    <x v="6"/>
    <s v="plays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2664"/>
    <n v="1452598184"/>
    <b v="0"/>
    <n v="17"/>
    <b v="1"/>
    <s v="theater/plays"/>
    <n v="100"/>
    <n v="29.41"/>
    <x v="6"/>
    <s v="plays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2665"/>
    <n v="1434625937"/>
    <b v="0"/>
    <n v="3"/>
    <b v="1"/>
    <s v="theater/musical"/>
    <n v="100"/>
    <n v="166.67"/>
    <x v="6"/>
    <s v="musical"/>
    <x v="2684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2666"/>
    <n v="1448469719"/>
    <b v="0"/>
    <n v="1"/>
    <b v="0"/>
    <s v="theater/musical"/>
    <n v="1"/>
    <n v="500"/>
    <x v="6"/>
    <s v="musical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2667"/>
    <n v="1415341464"/>
    <b v="0"/>
    <n v="17"/>
    <b v="0"/>
    <s v="theater/plays"/>
    <n v="17"/>
    <n v="29.24"/>
    <x v="6"/>
    <s v="plays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68"/>
    <n v="1421786748"/>
    <b v="0"/>
    <n v="49"/>
    <b v="1"/>
    <s v="technology/space exploration"/>
    <n v="164"/>
    <n v="10.039999999999999"/>
    <x v="0"/>
    <s v="space exploration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2669"/>
    <n v="1464889468"/>
    <b v="0"/>
    <n v="3"/>
    <b v="0"/>
    <s v="theater/plays"/>
    <n v="2"/>
    <n v="163.33000000000001"/>
    <x v="6"/>
    <s v="plays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2670"/>
    <n v="1460034594"/>
    <b v="0"/>
    <n v="13"/>
    <b v="0"/>
    <s v="theater/plays"/>
    <n v="10"/>
    <n v="37.54"/>
    <x v="6"/>
    <s v="plays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2671"/>
    <n v="1456593495"/>
    <b v="0"/>
    <n v="9"/>
    <b v="0"/>
    <s v="music/faith"/>
    <n v="10"/>
    <n v="54.11"/>
    <x v="7"/>
    <s v="faith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2672"/>
    <n v="1480471435"/>
    <b v="0"/>
    <n v="8"/>
    <b v="0"/>
    <s v="technology/wearables"/>
    <n v="2"/>
    <n v="60.75"/>
    <x v="0"/>
    <s v="wearables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673"/>
    <n v="1484115418"/>
    <b v="0"/>
    <n v="11"/>
    <b v="1"/>
    <s v="theater/plays"/>
    <n v="108"/>
    <n v="44.09"/>
    <x v="6"/>
    <s v="plays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2674"/>
    <n v="1455063886"/>
    <b v="0"/>
    <n v="17"/>
    <b v="1"/>
    <s v="theater/plays"/>
    <n v="138"/>
    <n v="28.32"/>
    <x v="6"/>
    <s v="plays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2675"/>
    <n v="1482381468"/>
    <b v="0"/>
    <n v="4"/>
    <b v="0"/>
    <s v="technology/wearables"/>
    <n v="1"/>
    <n v="120.25"/>
    <x v="0"/>
    <s v="wearables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2676"/>
    <n v="1431770802"/>
    <b v="0"/>
    <n v="8"/>
    <b v="0"/>
    <s v="theater/musical"/>
    <n v="5"/>
    <n v="60.13"/>
    <x v="6"/>
    <s v="musical"/>
    <x v="2695"/>
    <x v="2676"/>
  </r>
  <r>
    <n v="452"/>
    <s v="Lost in the Shadows"/>
    <s v="A man must find his way out of the depths of the shadows by using the aid of a little girl."/>
    <n v="750"/>
    <n v="480"/>
    <x v="2"/>
    <s v="US"/>
    <s v="USD"/>
    <x v="2677"/>
    <n v="1428944015"/>
    <b v="0"/>
    <n v="12"/>
    <b v="0"/>
    <s v="film &amp; video/animation"/>
    <n v="64"/>
    <n v="40"/>
    <x v="5"/>
    <s v="animation"/>
    <x v="2696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2678"/>
    <n v="1455220364"/>
    <b v="0"/>
    <n v="8"/>
    <b v="0"/>
    <s v="technology/wearables"/>
    <n v="12"/>
    <n v="60"/>
    <x v="0"/>
    <s v="wearables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679"/>
    <n v="1346800033"/>
    <b v="0"/>
    <n v="22"/>
    <b v="0"/>
    <s v="games/video games"/>
    <n v="10"/>
    <n v="21.73"/>
    <x v="3"/>
    <s v="video games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2680"/>
    <n v="1428340931"/>
    <b v="0"/>
    <n v="6"/>
    <b v="0"/>
    <s v="theater/spaces"/>
    <n v="12"/>
    <n v="78.33"/>
    <x v="6"/>
    <s v="spaces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2681"/>
    <n v="1457115427"/>
    <b v="0"/>
    <n v="31"/>
    <b v="1"/>
    <s v="theater/plays"/>
    <n v="149"/>
    <n v="15.13"/>
    <x v="6"/>
    <s v="plays"/>
    <x v="2700"/>
    <x v="2681"/>
  </r>
  <r>
    <n v="992"/>
    <s v="WairConditioning"/>
    <s v="The HOTTEST and COOLEST thing yet! WairConditioning... an entirely new level of comfortability!"/>
    <n v="100000"/>
    <n v="467"/>
    <x v="2"/>
    <s v="US"/>
    <s v="USD"/>
    <x v="2682"/>
    <n v="1457475119"/>
    <b v="0"/>
    <n v="4"/>
    <b v="0"/>
    <s v="technology/wearables"/>
    <n v="0"/>
    <n v="116.75"/>
    <x v="0"/>
    <s v="wearables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683"/>
    <n v="1417455813"/>
    <b v="0"/>
    <n v="13"/>
    <b v="0"/>
    <s v="theater/plays"/>
    <n v="5"/>
    <n v="35.92"/>
    <x v="6"/>
    <s v="plays"/>
    <x v="2702"/>
    <x v="2683"/>
  </r>
  <r>
    <n v="2161"/>
    <s v="CallMeGhost DEBUT ALBUM preorder!"/>
    <s v="We're trying to fund hard copies of our debut album!"/>
    <n v="400"/>
    <n v="463"/>
    <x v="0"/>
    <s v="US"/>
    <s v="USD"/>
    <x v="2684"/>
    <n v="1440448059"/>
    <b v="0"/>
    <n v="13"/>
    <b v="1"/>
    <s v="music/rock"/>
    <n v="116"/>
    <n v="35.619999999999997"/>
    <x v="7"/>
    <s v="rock"/>
    <x v="2703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685"/>
    <n v="1418761759"/>
    <b v="0"/>
    <n v="8"/>
    <b v="0"/>
    <s v="technology/web"/>
    <n v="1"/>
    <n v="57.88"/>
    <x v="0"/>
    <s v="web"/>
    <x v="2704"/>
    <x v="268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2686"/>
    <n v="1319819758"/>
    <b v="0"/>
    <n v="15"/>
    <b v="1"/>
    <s v="film &amp; video/shorts"/>
    <n v="153"/>
    <n v="30.67"/>
    <x v="5"/>
    <s v="shorts"/>
    <x v="2705"/>
    <x v="26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2687"/>
    <n v="1327622841"/>
    <b v="0"/>
    <n v="21"/>
    <b v="1"/>
    <s v="film &amp; video/shorts"/>
    <n v="131"/>
    <n v="21.9"/>
    <x v="5"/>
    <s v="shorts"/>
    <x v="2706"/>
    <x v="26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688"/>
    <n v="1437339675"/>
    <b v="0"/>
    <n v="6"/>
    <b v="0"/>
    <s v="food/food trucks"/>
    <n v="2"/>
    <n v="76.67"/>
    <x v="4"/>
    <s v="food trucks"/>
    <x v="2707"/>
    <x v="26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689"/>
    <n v="1436805660"/>
    <b v="0"/>
    <n v="13"/>
    <b v="0"/>
    <s v="food/food trucks"/>
    <n v="3"/>
    <n v="35.380000000000003"/>
    <x v="4"/>
    <s v="food trucks"/>
    <x v="2708"/>
    <x v="26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2690"/>
    <n v="1452798126"/>
    <b v="0"/>
    <n v="15"/>
    <b v="1"/>
    <s v="theater/plays"/>
    <n v="184"/>
    <n v="30.67"/>
    <x v="6"/>
    <s v="plays"/>
    <x v="2709"/>
    <x v="269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2691"/>
    <n v="1411400210"/>
    <b v="0"/>
    <n v="12"/>
    <b v="0"/>
    <s v="theater/plays"/>
    <n v="8"/>
    <n v="38.33"/>
    <x v="6"/>
    <s v="plays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2692"/>
    <n v="1427492939"/>
    <b v="0"/>
    <n v="9"/>
    <b v="0"/>
    <s v="theater/musical"/>
    <n v="30"/>
    <n v="50.56"/>
    <x v="6"/>
    <s v="musical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2693"/>
    <n v="1471636265"/>
    <b v="0"/>
    <n v="14"/>
    <b v="0"/>
    <s v="theater/plays"/>
    <n v="2"/>
    <n v="32.36"/>
    <x v="6"/>
    <s v="plays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585"/>
    <n v="1486681708"/>
    <b v="0"/>
    <n v="14"/>
    <b v="0"/>
    <s v="theater/plays"/>
    <n v="38"/>
    <n v="32.36"/>
    <x v="6"/>
    <s v="plays"/>
    <x v="2713"/>
    <x v="585"/>
  </r>
  <r>
    <n v="3869"/>
    <s v="The Masturbation Musical (Canceled)"/>
    <s v="A Musical about 3 women who pursue their Pleasure and end up finding themselves."/>
    <n v="13111"/>
    <n v="452"/>
    <x v="1"/>
    <s v="US"/>
    <s v="USD"/>
    <x v="2694"/>
    <n v="1423761792"/>
    <b v="0"/>
    <n v="15"/>
    <b v="0"/>
    <s v="theater/musical"/>
    <n v="3"/>
    <n v="30.13"/>
    <x v="6"/>
    <s v="musical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2695"/>
    <n v="1404944846"/>
    <b v="0"/>
    <n v="11"/>
    <b v="0"/>
    <s v="theater/spaces"/>
    <n v="3"/>
    <n v="41"/>
    <x v="6"/>
    <s v="spaces"/>
    <x v="2715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2696"/>
    <n v="1425235877"/>
    <b v="0"/>
    <n v="15"/>
    <b v="1"/>
    <s v="theater/plays"/>
    <n v="113"/>
    <n v="30"/>
    <x v="6"/>
    <s v="plays"/>
    <x v="2716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2697"/>
    <n v="1401978147"/>
    <b v="0"/>
    <n v="7"/>
    <b v="0"/>
    <s v="theater/plays"/>
    <n v="18"/>
    <n v="64.290000000000006"/>
    <x v="6"/>
    <s v="plays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2698"/>
    <n v="1473418619"/>
    <b v="0"/>
    <n v="10"/>
    <b v="0"/>
    <s v="publishing/translations"/>
    <n v="7"/>
    <n v="44.5"/>
    <x v="1"/>
    <s v="translations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2699"/>
    <n v="1425489613"/>
    <b v="0"/>
    <n v="11"/>
    <b v="0"/>
    <s v="publishing/fiction"/>
    <n v="9"/>
    <n v="40.450000000000003"/>
    <x v="1"/>
    <s v="fiction"/>
    <x v="2719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700"/>
    <n v="1438085273"/>
    <b v="0"/>
    <n v="18"/>
    <b v="1"/>
    <s v="theater/plays"/>
    <n v="110"/>
    <n v="24.44"/>
    <x v="6"/>
    <s v="plays"/>
    <x v="2720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2701"/>
    <n v="1418158683"/>
    <b v="0"/>
    <n v="10"/>
    <b v="0"/>
    <s v="theater/plays"/>
    <n v="18"/>
    <n v="44"/>
    <x v="6"/>
    <s v="plays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702"/>
    <n v="1440826647"/>
    <b v="0"/>
    <n v="9"/>
    <b v="0"/>
    <s v="theater/plays"/>
    <n v="22"/>
    <n v="48.56"/>
    <x v="6"/>
    <s v="plays"/>
    <x v="2722"/>
    <x v="270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2703"/>
    <n v="1405393356"/>
    <b v="0"/>
    <n v="10"/>
    <b v="0"/>
    <s v="film &amp; video/drama"/>
    <n v="16"/>
    <n v="43.5"/>
    <x v="5"/>
    <s v="drama"/>
    <x v="2723"/>
    <x v="2703"/>
  </r>
  <r>
    <n v="819"/>
    <s v="Winter Tour"/>
    <s v="We are touring the Southeast in support of our new EP"/>
    <n v="400"/>
    <n v="435"/>
    <x v="0"/>
    <s v="US"/>
    <s v="USD"/>
    <x v="2704"/>
    <n v="1386806254"/>
    <b v="0"/>
    <n v="14"/>
    <b v="1"/>
    <s v="music/rock"/>
    <n v="109"/>
    <n v="31.07"/>
    <x v="7"/>
    <s v="rock"/>
    <x v="2724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705"/>
    <n v="1421976107"/>
    <b v="0"/>
    <n v="3"/>
    <b v="0"/>
    <s v="technology/web"/>
    <n v="4"/>
    <n v="145"/>
    <x v="0"/>
    <s v="web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2706"/>
    <n v="1480456900"/>
    <b v="0"/>
    <n v="4"/>
    <b v="0"/>
    <s v="technology/gadgets"/>
    <n v="2"/>
    <n v="108.25"/>
    <x v="0"/>
    <s v="gadgets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2707"/>
    <n v="1407824097"/>
    <b v="0"/>
    <n v="12"/>
    <b v="0"/>
    <s v="film &amp; video/animation"/>
    <n v="1"/>
    <n v="35.83"/>
    <x v="5"/>
    <s v="animation"/>
    <x v="2727"/>
    <x v="27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708"/>
    <n v="1472110513"/>
    <b v="0"/>
    <n v="9"/>
    <b v="1"/>
    <s v="food/small batch"/>
    <n v="108"/>
    <n v="47.78"/>
    <x v="4"/>
    <s v="small batch"/>
    <x v="2728"/>
    <x v="2708"/>
  </r>
  <r>
    <n v="3116"/>
    <s v="CoreCon Asylum"/>
    <s v="Creating a consuite for CoreCon. A focus on the insanity of asylums and early medical practices from history."/>
    <n v="750"/>
    <n v="430"/>
    <x v="2"/>
    <s v="US"/>
    <s v="USD"/>
    <x v="2709"/>
    <n v="1426681325"/>
    <b v="0"/>
    <n v="10"/>
    <b v="0"/>
    <s v="theater/spaces"/>
    <n v="57"/>
    <n v="43"/>
    <x v="6"/>
    <s v="spaces"/>
    <x v="2729"/>
    <x v="27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2710"/>
    <n v="1446352529"/>
    <b v="0"/>
    <n v="14"/>
    <b v="1"/>
    <s v="theater/plays"/>
    <n v="129"/>
    <n v="30.71"/>
    <x v="6"/>
    <s v="plays"/>
    <x v="2730"/>
    <x v="27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2711"/>
    <n v="1433518717"/>
    <b v="0"/>
    <n v="20"/>
    <b v="1"/>
    <s v="theater/plays"/>
    <n v="143"/>
    <n v="21.5"/>
    <x v="6"/>
    <s v="plays"/>
    <x v="2731"/>
    <x v="27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2712"/>
    <n v="1421596356"/>
    <b v="0"/>
    <n v="13"/>
    <b v="0"/>
    <s v="theater/plays"/>
    <n v="34"/>
    <n v="33.08"/>
    <x v="6"/>
    <s v="plays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2713"/>
    <n v="1427405896"/>
    <b v="0"/>
    <n v="7"/>
    <b v="0"/>
    <s v="theater/plays"/>
    <n v="28"/>
    <n v="61"/>
    <x v="6"/>
    <s v="plays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2714"/>
    <n v="1426815638"/>
    <b v="0"/>
    <n v="8"/>
    <b v="0"/>
    <s v="technology/web"/>
    <n v="0"/>
    <n v="53.25"/>
    <x v="0"/>
    <s v="web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2715"/>
    <n v="1417536816"/>
    <b v="0"/>
    <n v="9"/>
    <b v="0"/>
    <s v="theater/musical"/>
    <n v="9"/>
    <n v="47.33"/>
    <x v="6"/>
    <s v="musical"/>
    <x v="2735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2716"/>
    <n v="1307848482"/>
    <b v="0"/>
    <n v="8"/>
    <b v="1"/>
    <s v="film &amp; video/shorts"/>
    <n v="106"/>
    <n v="53.13"/>
    <x v="5"/>
    <s v="shorts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2717"/>
    <n v="1383095125"/>
    <b v="0"/>
    <n v="24"/>
    <b v="0"/>
    <s v="games/video games"/>
    <n v="5"/>
    <n v="17.71"/>
    <x v="3"/>
    <s v="video games"/>
    <x v="2737"/>
    <x v="27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2718"/>
    <n v="1427817651"/>
    <b v="0"/>
    <n v="7"/>
    <b v="0"/>
    <s v="games/mobile games"/>
    <n v="0"/>
    <n v="60.71"/>
    <x v="3"/>
    <s v="mobile games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719"/>
    <n v="1445539113"/>
    <b v="0"/>
    <n v="9"/>
    <b v="1"/>
    <s v="music/electronic music"/>
    <n v="101"/>
    <n v="47.22"/>
    <x v="7"/>
    <s v="electronic music"/>
    <x v="2739"/>
    <x v="27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2720"/>
    <n v="1446150141"/>
    <b v="0"/>
    <n v="8"/>
    <b v="0"/>
    <s v="theater/plays"/>
    <n v="24"/>
    <n v="53.13"/>
    <x v="6"/>
    <s v="plays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721"/>
    <n v="1357157965"/>
    <b v="0"/>
    <n v="28"/>
    <b v="1"/>
    <s v="music/electronic music"/>
    <n v="383"/>
    <n v="15.04"/>
    <x v="7"/>
    <s v="electronic music"/>
    <x v="2741"/>
    <x v="2721"/>
  </r>
  <r>
    <n v="3719"/>
    <s v="Corium"/>
    <s v="A new piece of physical theatre about love, regret and longing."/>
    <n v="200"/>
    <n v="420"/>
    <x v="0"/>
    <s v="GB"/>
    <s v="GBP"/>
    <x v="2722"/>
    <n v="1432402266"/>
    <b v="0"/>
    <n v="4"/>
    <b v="1"/>
    <s v="theater/plays"/>
    <n v="210"/>
    <n v="105"/>
    <x v="6"/>
    <s v="plays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2723"/>
    <n v="1471638385"/>
    <b v="0"/>
    <n v="4"/>
    <b v="0"/>
    <s v="publishing/translations"/>
    <n v="8"/>
    <n v="104.75"/>
    <x v="1"/>
    <s v="translations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724"/>
    <n v="1429290719"/>
    <b v="0"/>
    <n v="14"/>
    <b v="0"/>
    <s v="theater/plays"/>
    <n v="42"/>
    <n v="29.79"/>
    <x v="6"/>
    <s v="plays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725"/>
    <n v="1263474049"/>
    <b v="1"/>
    <n v="22"/>
    <b v="1"/>
    <s v="music/indie rock"/>
    <n v="104"/>
    <n v="18.91"/>
    <x v="7"/>
    <s v="indie rock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2726"/>
    <n v="1465160083"/>
    <b v="0"/>
    <n v="8"/>
    <b v="0"/>
    <s v="film &amp; video/animation"/>
    <n v="14"/>
    <n v="51.88"/>
    <x v="5"/>
    <s v="animation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2727"/>
    <n v="1445023516"/>
    <b v="0"/>
    <n v="7"/>
    <b v="0"/>
    <s v="theater/plays"/>
    <n v="7"/>
    <n v="59"/>
    <x v="6"/>
    <s v="plays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2728"/>
    <n v="1441844493"/>
    <b v="0"/>
    <n v="8"/>
    <b v="0"/>
    <s v="technology/wearables"/>
    <n v="2"/>
    <n v="51.38"/>
    <x v="0"/>
    <s v="wearables"/>
    <x v="2748"/>
    <x v="2728"/>
  </r>
  <r>
    <n v="22"/>
    <s v="CREATURES OF HABIT!"/>
    <s v="Meet Gary, and Troy: Two unlikely friends that investigate &quot;strange phenomenon&quot;."/>
    <n v="350"/>
    <n v="410"/>
    <x v="0"/>
    <s v="US"/>
    <s v="USD"/>
    <x v="2729"/>
    <n v="1418766740"/>
    <b v="0"/>
    <n v="8"/>
    <b v="1"/>
    <s v="film &amp; video/television"/>
    <n v="117"/>
    <n v="51.25"/>
    <x v="5"/>
    <s v="television"/>
    <x v="2749"/>
    <x v="27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2730"/>
    <n v="1401810583"/>
    <b v="0"/>
    <n v="1"/>
    <b v="0"/>
    <s v="games/video games"/>
    <n v="1"/>
    <n v="410"/>
    <x v="3"/>
    <s v="video games"/>
    <x v="2750"/>
    <x v="27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2731"/>
    <n v="1486191507"/>
    <b v="0"/>
    <n v="10"/>
    <b v="0"/>
    <s v="theater/plays"/>
    <n v="24"/>
    <n v="41"/>
    <x v="6"/>
    <s v="plays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2732"/>
    <n v="1459528394"/>
    <b v="0"/>
    <n v="27"/>
    <b v="1"/>
    <s v="theater/plays"/>
    <n v="136"/>
    <n v="15.15"/>
    <x v="6"/>
    <s v="plays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2733"/>
    <n v="1414041545"/>
    <b v="0"/>
    <n v="9"/>
    <b v="0"/>
    <s v="technology/wearables"/>
    <n v="1"/>
    <n v="45.33"/>
    <x v="0"/>
    <s v="wearables"/>
    <x v="2753"/>
    <x v="2733"/>
  </r>
  <r>
    <n v="2150"/>
    <s v="The Unknown Door"/>
    <s v="A pixel styled open world detective game."/>
    <n v="50000"/>
    <n v="405"/>
    <x v="2"/>
    <s v="NO"/>
    <s v="NOK"/>
    <x v="2734"/>
    <n v="1465800599"/>
    <b v="0"/>
    <n v="4"/>
    <b v="0"/>
    <s v="games/video games"/>
    <n v="1"/>
    <n v="101.25"/>
    <x v="3"/>
    <s v="video games"/>
    <x v="2754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2735"/>
    <n v="1401354597"/>
    <b v="0"/>
    <n v="5"/>
    <b v="0"/>
    <s v="film &amp; video/science fiction"/>
    <n v="13"/>
    <n v="80.599999999999994"/>
    <x v="5"/>
    <s v="science fiction"/>
    <x v="2755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2736"/>
    <n v="1481473881"/>
    <b v="0"/>
    <n v="31"/>
    <b v="0"/>
    <s v="technology/wearables"/>
    <n v="3"/>
    <n v="13"/>
    <x v="0"/>
    <s v="wearables"/>
    <x v="2756"/>
    <x v="273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2737"/>
    <n v="1416339088"/>
    <b v="0"/>
    <n v="5"/>
    <b v="0"/>
    <s v="publishing/translations"/>
    <n v="8"/>
    <n v="80.599999999999994"/>
    <x v="1"/>
    <s v="translations"/>
    <x v="2757"/>
    <x v="2737"/>
  </r>
  <r>
    <n v="3799"/>
    <s v="A Story Once Told"/>
    <s v="An original musical on it's way to the stage in Minneapolis, MN. Feel free to ask any questions."/>
    <n v="10000"/>
    <n v="402"/>
    <x v="2"/>
    <s v="US"/>
    <s v="USD"/>
    <x v="2738"/>
    <n v="1455142843"/>
    <b v="0"/>
    <n v="4"/>
    <b v="0"/>
    <s v="theater/musical"/>
    <n v="4"/>
    <n v="100.5"/>
    <x v="6"/>
    <s v="musical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2739"/>
    <n v="1425512843"/>
    <b v="0"/>
    <n v="13"/>
    <b v="0"/>
    <s v="film &amp; video/drama"/>
    <n v="33"/>
    <n v="30.85"/>
    <x v="5"/>
    <s v="drama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740"/>
    <n v="1431391859"/>
    <b v="0"/>
    <n v="5"/>
    <b v="0"/>
    <s v="film &amp; video/drama"/>
    <n v="40"/>
    <n v="80.2"/>
    <x v="5"/>
    <s v="drama"/>
    <x v="2760"/>
    <x v="2740"/>
  </r>
  <r>
    <n v="2479"/>
    <s v="FUEL FAKE NATIVES"/>
    <s v="Fake Natives is headed on tour this summer. Help them fill their tank with fossil fuels."/>
    <n v="300"/>
    <n v="400.33"/>
    <x v="0"/>
    <s v="US"/>
    <s v="USD"/>
    <x v="2741"/>
    <n v="1342545994"/>
    <b v="0"/>
    <n v="16"/>
    <b v="1"/>
    <s v="music/indie rock"/>
    <n v="133"/>
    <n v="25.02"/>
    <x v="7"/>
    <s v="indie rock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2742"/>
    <n v="1332808501"/>
    <b v="0"/>
    <n v="3"/>
    <b v="0"/>
    <s v="film &amp; video/animation"/>
    <n v="1"/>
    <n v="133.33000000000001"/>
    <x v="5"/>
    <s v="animation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2743"/>
    <n v="1284567905"/>
    <b v="0"/>
    <n v="6"/>
    <b v="0"/>
    <s v="publishing/fiction"/>
    <n v="3"/>
    <n v="66.67"/>
    <x v="1"/>
    <s v="fiction"/>
    <x v="2763"/>
    <x v="27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2744"/>
    <n v="1479186575"/>
    <b v="0"/>
    <n v="13"/>
    <b v="1"/>
    <s v="theater/plays"/>
    <n v="100"/>
    <n v="30.77"/>
    <x v="6"/>
    <s v="plays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2745"/>
    <n v="1452008599"/>
    <b v="0"/>
    <n v="6"/>
    <b v="0"/>
    <s v="theater/plays"/>
    <n v="16"/>
    <n v="66.67"/>
    <x v="6"/>
    <s v="plays"/>
    <x v="2765"/>
    <x v="27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2746"/>
    <n v="1484484219"/>
    <b v="0"/>
    <n v="5"/>
    <b v="0"/>
    <s v="theater/plays"/>
    <n v="11"/>
    <n v="80"/>
    <x v="6"/>
    <s v="plays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2747"/>
    <n v="1432763054"/>
    <b v="0"/>
    <n v="5"/>
    <b v="0"/>
    <s v="theater/plays"/>
    <n v="12"/>
    <n v="79.400000000000006"/>
    <x v="6"/>
    <s v="plays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2748"/>
    <n v="1389825800"/>
    <b v="0"/>
    <n v="7"/>
    <b v="0"/>
    <s v="film &amp; video/animation"/>
    <n v="1"/>
    <n v="56.57"/>
    <x v="5"/>
    <s v="animation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749"/>
    <n v="1291257298"/>
    <b v="0"/>
    <n v="13"/>
    <b v="1"/>
    <s v="music/classical music"/>
    <n v="156"/>
    <n v="30.08"/>
    <x v="7"/>
    <s v="classical music"/>
    <x v="2769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2750"/>
    <n v="1465946956"/>
    <b v="0"/>
    <n v="14"/>
    <b v="1"/>
    <s v="theater/plays"/>
    <n v="128"/>
    <n v="27.5"/>
    <x v="6"/>
    <s v="plays"/>
    <x v="2770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2751"/>
    <n v="1427724426"/>
    <b v="0"/>
    <n v="6"/>
    <b v="0"/>
    <s v="theater/plays"/>
    <n v="19"/>
    <n v="64.17"/>
    <x v="6"/>
    <s v="plays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2752"/>
    <n v="1402334665"/>
    <b v="0"/>
    <n v="12"/>
    <b v="0"/>
    <s v="photography/people"/>
    <n v="5"/>
    <n v="31.75"/>
    <x v="2"/>
    <s v="people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2753"/>
    <n v="1454366467"/>
    <b v="0"/>
    <n v="15"/>
    <b v="1"/>
    <s v="theater/plays"/>
    <n v="127"/>
    <n v="25.4"/>
    <x v="6"/>
    <s v="plays"/>
    <x v="2773"/>
    <x v="275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754"/>
    <n v="1421696329"/>
    <b v="0"/>
    <n v="7"/>
    <b v="0"/>
    <s v="film &amp; video/drama"/>
    <n v="58"/>
    <n v="54.29"/>
    <x v="5"/>
    <s v="drama"/>
    <x v="2774"/>
    <x v="275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2755"/>
    <n v="1422222439"/>
    <b v="1"/>
    <n v="9"/>
    <b v="0"/>
    <s v="photography/photobooks"/>
    <n v="11"/>
    <n v="42.22"/>
    <x v="2"/>
    <s v="photobooks"/>
    <x v="2775"/>
    <x v="275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56"/>
    <n v="1343425023"/>
    <b v="0"/>
    <n v="8"/>
    <b v="0"/>
    <s v="publishing/children's books"/>
    <n v="19"/>
    <n v="47.5"/>
    <x v="1"/>
    <s v="children's books"/>
    <x v="2776"/>
    <x v="2756"/>
  </r>
  <r>
    <n v="963"/>
    <s v="The Ultimate Learning Center"/>
    <s v="WE are molding an educated, motivated, non violent GENERATION!"/>
    <n v="35000"/>
    <n v="377"/>
    <x v="2"/>
    <s v="US"/>
    <s v="USD"/>
    <x v="2757"/>
    <n v="1473693319"/>
    <b v="0"/>
    <n v="9"/>
    <b v="0"/>
    <s v="technology/wearables"/>
    <n v="1"/>
    <n v="41.89"/>
    <x v="0"/>
    <s v="wearables"/>
    <x v="2777"/>
    <x v="2757"/>
  </r>
  <r>
    <n v="372"/>
    <s v="Wild Equus"/>
    <s v="A short documentary exploring the uses of 'Natural Horsemanship' across Europe"/>
    <n v="300"/>
    <n v="376"/>
    <x v="0"/>
    <s v="GB"/>
    <s v="GBP"/>
    <x v="2758"/>
    <n v="1456408244"/>
    <b v="0"/>
    <n v="9"/>
    <b v="1"/>
    <s v="film &amp; video/documentary"/>
    <n v="125"/>
    <n v="41.78"/>
    <x v="5"/>
    <s v="documentary"/>
    <x v="2778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2759"/>
    <n v="1414456844"/>
    <b v="0"/>
    <n v="7"/>
    <b v="0"/>
    <s v="theater/spaces"/>
    <n v="0"/>
    <n v="53.71"/>
    <x v="6"/>
    <s v="spaces"/>
    <x v="2779"/>
    <x v="275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2760"/>
    <n v="1327853914"/>
    <b v="0"/>
    <n v="9"/>
    <b v="0"/>
    <s v="music/jazz"/>
    <n v="6"/>
    <n v="41.67"/>
    <x v="7"/>
    <s v="jazz"/>
    <x v="2780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2761"/>
    <n v="1402342359"/>
    <b v="0"/>
    <n v="7"/>
    <b v="1"/>
    <s v="publishing/nonfiction"/>
    <n v="125"/>
    <n v="53.57"/>
    <x v="1"/>
    <s v="nonfiction"/>
    <x v="2781"/>
    <x v="2761"/>
  </r>
  <r>
    <n v="3130"/>
    <s v="MEDEA | A New Vision"/>
    <s v="A shockingly relevant modern take on a 2,000-year-old tragedy that confronts current gender politics."/>
    <n v="10000"/>
    <n v="375"/>
    <x v="3"/>
    <s v="US"/>
    <s v="USD"/>
    <x v="2762"/>
    <n v="1489504916"/>
    <b v="0"/>
    <n v="4"/>
    <b v="0"/>
    <s v="theater/plays"/>
    <n v="4"/>
    <n v="93.75"/>
    <x v="6"/>
    <s v="plays"/>
    <x v="2782"/>
    <x v="2762"/>
  </r>
  <r>
    <n v="3470"/>
    <s v="She Kills Monsters"/>
    <s v="The New Artist's Circle is a theatre company dedicated to bringing the arts to young people."/>
    <n v="250"/>
    <n v="375"/>
    <x v="0"/>
    <s v="US"/>
    <s v="USD"/>
    <x v="2763"/>
    <n v="1465345902"/>
    <b v="0"/>
    <n v="9"/>
    <b v="1"/>
    <s v="theater/plays"/>
    <n v="150"/>
    <n v="41.67"/>
    <x v="6"/>
    <s v="plays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2764"/>
    <n v="1448536516"/>
    <b v="0"/>
    <n v="25"/>
    <b v="1"/>
    <s v="theater/spaces"/>
    <n v="124"/>
    <n v="14.84"/>
    <x v="6"/>
    <s v="spaces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2765"/>
    <n v="1464307491"/>
    <b v="0"/>
    <n v="8"/>
    <b v="1"/>
    <s v="theater/plays"/>
    <n v="123"/>
    <n v="46.13"/>
    <x v="6"/>
    <s v="plays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2766"/>
    <n v="1401585752"/>
    <b v="0"/>
    <n v="9"/>
    <b v="0"/>
    <s v="photography/places"/>
    <n v="7"/>
    <n v="40.78"/>
    <x v="2"/>
    <s v="places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2767"/>
    <n v="1423198512"/>
    <b v="0"/>
    <n v="5"/>
    <b v="0"/>
    <s v="theater/plays"/>
    <n v="7"/>
    <n v="72.400000000000006"/>
    <x v="6"/>
    <s v="plays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2768"/>
    <n v="1451723535"/>
    <b v="0"/>
    <n v="11"/>
    <b v="0"/>
    <s v="games/mobile games"/>
    <n v="10"/>
    <n v="32.82"/>
    <x v="3"/>
    <s v="mobile games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769"/>
    <n v="1436542030"/>
    <b v="0"/>
    <n v="3"/>
    <b v="0"/>
    <s v="film &amp; video/drama"/>
    <n v="1"/>
    <n v="120"/>
    <x v="5"/>
    <s v="drama"/>
    <x v="2789"/>
    <x v="2769"/>
  </r>
  <r>
    <n v="1488"/>
    <s v="Nanolution"/>
    <s v="A blockbuster sci-fi adventure. What would you do if one day your life changed to beyond the imaginable?"/>
    <n v="15000"/>
    <n v="360"/>
    <x v="2"/>
    <s v="AU"/>
    <s v="AUD"/>
    <x v="2770"/>
    <n v="1386336660"/>
    <b v="0"/>
    <n v="6"/>
    <b v="0"/>
    <s v="publishing/fiction"/>
    <n v="2"/>
    <n v="60"/>
    <x v="1"/>
    <s v="fiction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2771"/>
    <n v="1487743223"/>
    <b v="0"/>
    <n v="15"/>
    <b v="0"/>
    <s v="music/faith"/>
    <n v="103"/>
    <n v="24"/>
    <x v="7"/>
    <s v="faith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2772"/>
    <n v="1413900244"/>
    <b v="0"/>
    <n v="10"/>
    <b v="0"/>
    <s v="film &amp; video/science fiction"/>
    <n v="1"/>
    <n v="35.9"/>
    <x v="5"/>
    <s v="science fiction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773"/>
    <n v="1479740343"/>
    <b v="0"/>
    <n v="5"/>
    <b v="0"/>
    <s v="technology/space exploration"/>
    <n v="1"/>
    <n v="71.599999999999994"/>
    <x v="0"/>
    <s v="space exploration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2774"/>
    <n v="1405217355"/>
    <b v="0"/>
    <n v="14"/>
    <b v="0"/>
    <s v="theater/plays"/>
    <n v="18"/>
    <n v="25.57"/>
    <x v="6"/>
    <s v="plays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2775"/>
    <n v="1439567660"/>
    <b v="0"/>
    <n v="6"/>
    <b v="1"/>
    <s v="theater/plays"/>
    <n v="101"/>
    <n v="59.17"/>
    <x v="6"/>
    <s v="plays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776"/>
    <n v="1418766895"/>
    <b v="0"/>
    <n v="14"/>
    <b v="1"/>
    <s v="technology/space exploration"/>
    <n v="102"/>
    <n v="25.21"/>
    <x v="0"/>
    <s v="space exploration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2777"/>
    <n v="1390589018"/>
    <b v="0"/>
    <n v="9"/>
    <b v="0"/>
    <s v="publishing/fiction"/>
    <n v="70"/>
    <n v="39"/>
    <x v="1"/>
    <s v="fiction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917"/>
    <n v="1434113406"/>
    <b v="0"/>
    <n v="10"/>
    <b v="1"/>
    <s v="theater/musical"/>
    <n v="100"/>
    <n v="35.1"/>
    <x v="6"/>
    <s v="musical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2778"/>
    <n v="1460647108"/>
    <b v="0"/>
    <n v="3"/>
    <b v="0"/>
    <s v="technology/web"/>
    <n v="0"/>
    <n v="116.67"/>
    <x v="0"/>
    <s v="web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2779"/>
    <n v="1391293745"/>
    <b v="0"/>
    <n v="13"/>
    <b v="0"/>
    <s v="publishing/art books"/>
    <n v="4"/>
    <n v="26.92"/>
    <x v="1"/>
    <s v="art books"/>
    <x v="2800"/>
    <x v="277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2780"/>
    <n v="1427320341"/>
    <b v="0"/>
    <n v="10"/>
    <b v="1"/>
    <s v="theater/plays"/>
    <n v="140"/>
    <n v="35"/>
    <x v="6"/>
    <s v="plays"/>
    <x v="2801"/>
    <x v="27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2781"/>
    <n v="1423231025"/>
    <b v="0"/>
    <n v="12"/>
    <b v="0"/>
    <s v="theater/plays"/>
    <n v="16"/>
    <n v="29.17"/>
    <x v="6"/>
    <s v="plays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2782"/>
    <n v="1416445931"/>
    <b v="0"/>
    <n v="9"/>
    <b v="0"/>
    <s v="technology/web"/>
    <n v="0"/>
    <n v="38.44"/>
    <x v="0"/>
    <s v="web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2783"/>
    <n v="1467736477"/>
    <b v="0"/>
    <n v="5"/>
    <b v="0"/>
    <s v="film &amp; video/drama"/>
    <n v="0"/>
    <n v="69"/>
    <x v="5"/>
    <s v="drama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2784"/>
    <n v="1273874306"/>
    <b v="0"/>
    <n v="5"/>
    <b v="0"/>
    <s v="music/jazz"/>
    <n v="38"/>
    <n v="69"/>
    <x v="7"/>
    <s v="jazz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2785"/>
    <n v="1465670138"/>
    <b v="0"/>
    <n v="9"/>
    <b v="0"/>
    <s v="technology/web"/>
    <n v="6"/>
    <n v="37.89"/>
    <x v="0"/>
    <s v="web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2786"/>
    <n v="1412629704"/>
    <b v="0"/>
    <n v="17"/>
    <b v="1"/>
    <s v="theater/plays"/>
    <n v="113"/>
    <n v="20"/>
    <x v="6"/>
    <s v="plays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2787"/>
    <n v="1436965252"/>
    <b v="0"/>
    <n v="9"/>
    <b v="0"/>
    <s v="film &amp; video/science fiction"/>
    <n v="8"/>
    <n v="37.56"/>
    <x v="5"/>
    <s v="science fiction"/>
    <x v="2808"/>
    <x v="278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2788"/>
    <n v="1328916987"/>
    <b v="0"/>
    <n v="5"/>
    <b v="0"/>
    <s v="film &amp; video/animation"/>
    <n v="1"/>
    <n v="67"/>
    <x v="5"/>
    <s v="animation"/>
    <x v="2809"/>
    <x v="278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2789"/>
    <n v="1411513071"/>
    <b v="1"/>
    <n v="4"/>
    <b v="0"/>
    <s v="photography/photobooks"/>
    <n v="7"/>
    <n v="83.75"/>
    <x v="2"/>
    <s v="photobooks"/>
    <x v="2810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790"/>
    <n v="1466023346"/>
    <b v="0"/>
    <n v="6"/>
    <b v="0"/>
    <s v="food/food trucks"/>
    <n v="1"/>
    <n v="55.83"/>
    <x v="4"/>
    <s v="food trucks"/>
    <x v="2811"/>
    <x v="2790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2791"/>
    <n v="1440830134"/>
    <b v="0"/>
    <n v="6"/>
    <b v="0"/>
    <s v="theater/spaces"/>
    <n v="0"/>
    <n v="55.83"/>
    <x v="6"/>
    <s v="spaces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2792"/>
    <n v="1479317769"/>
    <b v="0"/>
    <n v="16"/>
    <b v="0"/>
    <s v="theater/spaces"/>
    <n v="3"/>
    <n v="20.88"/>
    <x v="6"/>
    <s v="spaces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2793"/>
    <n v="1414018923"/>
    <b v="0"/>
    <n v="6"/>
    <b v="0"/>
    <s v="music/jazz"/>
    <n v="2"/>
    <n v="55"/>
    <x v="7"/>
    <s v="jazz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2794"/>
    <n v="1358203069"/>
    <b v="0"/>
    <n v="15"/>
    <b v="0"/>
    <s v="music/jazz"/>
    <n v="11"/>
    <n v="21.8"/>
    <x v="7"/>
    <s v="jazz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795"/>
    <n v="1447193566"/>
    <b v="0"/>
    <n v="4"/>
    <b v="0"/>
    <s v="technology/web"/>
    <n v="11"/>
    <n v="81.58"/>
    <x v="0"/>
    <s v="web"/>
    <x v="2816"/>
    <x v="279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2796"/>
    <n v="1424203370"/>
    <b v="0"/>
    <n v="3"/>
    <b v="0"/>
    <s v="film &amp; video/drama"/>
    <n v="4"/>
    <n v="108.33"/>
    <x v="5"/>
    <s v="drama"/>
    <x v="2817"/>
    <x v="279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2797"/>
    <n v="1438385283"/>
    <b v="0"/>
    <n v="10"/>
    <b v="0"/>
    <s v="film &amp; video/drama"/>
    <n v="3"/>
    <n v="32.5"/>
    <x v="5"/>
    <s v="drama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2798"/>
    <n v="1383139695"/>
    <b v="0"/>
    <n v="12"/>
    <b v="0"/>
    <s v="music/jazz"/>
    <n v="5"/>
    <n v="27.08"/>
    <x v="7"/>
    <s v="jazz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2799"/>
    <n v="1438915006"/>
    <b v="0"/>
    <n v="3"/>
    <b v="0"/>
    <s v="food/food trucks"/>
    <n v="7"/>
    <n v="108.33"/>
    <x v="4"/>
    <s v="food trucks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2800"/>
    <n v="1415064699"/>
    <b v="0"/>
    <n v="13"/>
    <b v="0"/>
    <s v="publishing/translations"/>
    <n v="5"/>
    <n v="24.62"/>
    <x v="1"/>
    <s v="translations"/>
    <x v="2821"/>
    <x v="28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2801"/>
    <n v="1459463808"/>
    <b v="0"/>
    <n v="8"/>
    <b v="1"/>
    <s v="theater/plays"/>
    <n v="160"/>
    <n v="40"/>
    <x v="6"/>
    <s v="plays"/>
    <x v="2822"/>
    <x v="28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2802"/>
    <n v="1462280848"/>
    <b v="0"/>
    <n v="11"/>
    <b v="0"/>
    <s v="theater/plays"/>
    <n v="32"/>
    <n v="29.09"/>
    <x v="6"/>
    <s v="plays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803"/>
    <n v="1436464945"/>
    <b v="0"/>
    <n v="14"/>
    <b v="1"/>
    <s v="music/electronic music"/>
    <n v="106"/>
    <n v="22.64"/>
    <x v="7"/>
    <s v="electronic music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04"/>
    <n v="1443715053"/>
    <b v="0"/>
    <n v="12"/>
    <b v="0"/>
    <s v="theater/plays"/>
    <n v="4"/>
    <n v="26.33"/>
    <x v="6"/>
    <s v="plays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2805"/>
    <n v="1412836990"/>
    <b v="0"/>
    <n v="6"/>
    <b v="1"/>
    <s v="theater/plays"/>
    <n v="104"/>
    <n v="52"/>
    <x v="6"/>
    <s v="plays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06"/>
    <n v="1407370211"/>
    <b v="0"/>
    <n v="13"/>
    <b v="0"/>
    <s v="theater/plays"/>
    <n v="4"/>
    <n v="23.92"/>
    <x v="6"/>
    <s v="plays"/>
    <x v="2827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2807"/>
    <n v="1326972107"/>
    <b v="0"/>
    <n v="11"/>
    <b v="1"/>
    <s v="music/rock"/>
    <n v="103"/>
    <n v="28.18"/>
    <x v="7"/>
    <s v="rock"/>
    <x v="2828"/>
    <x v="280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808"/>
    <n v="1481181169"/>
    <b v="0"/>
    <n v="3"/>
    <b v="0"/>
    <s v="games/video games"/>
    <n v="0"/>
    <n v="103.33"/>
    <x v="3"/>
    <s v="video games"/>
    <x v="2829"/>
    <x v="2808"/>
  </r>
  <r>
    <n v="2424"/>
    <s v="Lily and Memphs"/>
    <s v="Great and creative food from the heart in the form of a sweet food truck!"/>
    <n v="25000"/>
    <n v="310"/>
    <x v="2"/>
    <s v="US"/>
    <s v="USD"/>
    <x v="2809"/>
    <n v="1411853108"/>
    <b v="0"/>
    <n v="9"/>
    <b v="0"/>
    <s v="food/food trucks"/>
    <n v="1"/>
    <n v="34.44"/>
    <x v="4"/>
    <s v="food trucks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810"/>
    <n v="1423529152"/>
    <b v="0"/>
    <n v="17"/>
    <b v="1"/>
    <s v="technology/hardware"/>
    <n v="103"/>
    <n v="18.239999999999998"/>
    <x v="0"/>
    <s v="hardware"/>
    <x v="2831"/>
    <x v="2810"/>
  </r>
  <r>
    <n v="717"/>
    <s v="cool air belt"/>
    <s v="Cool air flowing under clothing keeps you cool."/>
    <n v="100000"/>
    <n v="305"/>
    <x v="2"/>
    <s v="US"/>
    <s v="USD"/>
    <x v="2811"/>
    <n v="1407357002"/>
    <b v="0"/>
    <n v="4"/>
    <b v="0"/>
    <s v="technology/wearables"/>
    <n v="0"/>
    <n v="76.25"/>
    <x v="0"/>
    <s v="wearables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2812"/>
    <n v="1312490350"/>
    <b v="0"/>
    <n v="14"/>
    <b v="0"/>
    <s v="music/indie rock"/>
    <n v="20"/>
    <n v="21.57"/>
    <x v="7"/>
    <s v="indie rock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2813"/>
    <n v="1434973656"/>
    <b v="0"/>
    <n v="6"/>
    <b v="0"/>
    <s v="film &amp; video/animation"/>
    <n v="2"/>
    <n v="50.17"/>
    <x v="5"/>
    <s v="animation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2814"/>
    <n v="1474223286"/>
    <b v="0"/>
    <n v="2"/>
    <b v="0"/>
    <s v="technology/web"/>
    <n v="3"/>
    <n v="150.5"/>
    <x v="0"/>
    <s v="web"/>
    <x v="2835"/>
    <x v="2814"/>
  </r>
  <r>
    <n v="1849"/>
    <s v="Release the Skyline Album"/>
    <s v="Release the Skylines is a small, local Cleveland metal band looking to record an album."/>
    <n v="300"/>
    <n v="301"/>
    <x v="0"/>
    <s v="US"/>
    <s v="USD"/>
    <x v="2815"/>
    <n v="1347913059"/>
    <b v="0"/>
    <n v="8"/>
    <b v="1"/>
    <s v="music/rock"/>
    <n v="100"/>
    <n v="37.630000000000003"/>
    <x v="7"/>
    <s v="rock"/>
    <x v="2836"/>
    <x v="281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2816"/>
    <n v="1313612532"/>
    <b v="0"/>
    <n v="13"/>
    <b v="1"/>
    <s v="music/indie rock"/>
    <n v="241"/>
    <n v="23.15"/>
    <x v="7"/>
    <s v="indie rock"/>
    <x v="2837"/>
    <x v="28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2817"/>
    <n v="1408389010"/>
    <b v="0"/>
    <n v="4"/>
    <b v="0"/>
    <s v="theater/plays"/>
    <n v="12"/>
    <n v="75.25"/>
    <x v="6"/>
    <s v="plays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2818"/>
    <n v="1405098738"/>
    <b v="0"/>
    <n v="1"/>
    <b v="0"/>
    <s v="technology/web"/>
    <n v="1"/>
    <n v="300"/>
    <x v="0"/>
    <s v="web"/>
    <x v="2839"/>
    <x v="28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2819"/>
    <n v="1426446033"/>
    <b v="0"/>
    <n v="16"/>
    <b v="1"/>
    <s v="music/metal"/>
    <n v="100"/>
    <n v="18.75"/>
    <x v="7"/>
    <s v="metal"/>
    <x v="2840"/>
    <x v="281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2820"/>
    <n v="1421524709"/>
    <b v="0"/>
    <n v="10"/>
    <b v="1"/>
    <s v="music/metal"/>
    <n v="100"/>
    <n v="30"/>
    <x v="7"/>
    <s v="metal"/>
    <x v="2841"/>
    <x v="2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2821"/>
    <n v="1388084862"/>
    <b v="0"/>
    <n v="11"/>
    <b v="1"/>
    <s v="music/rock"/>
    <n v="100"/>
    <n v="27.27"/>
    <x v="7"/>
    <s v="rock"/>
    <x v="2842"/>
    <x v="282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822"/>
    <n v="1364854593"/>
    <b v="0"/>
    <n v="11"/>
    <b v="1"/>
    <s v="music/indie rock"/>
    <n v="100"/>
    <n v="27.27"/>
    <x v="7"/>
    <s v="indie rock"/>
    <x v="2843"/>
    <x v="28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823"/>
    <n v="1447962505"/>
    <b v="0"/>
    <n v="1"/>
    <b v="0"/>
    <s v="technology/web"/>
    <n v="3"/>
    <n v="300"/>
    <x v="0"/>
    <s v="web"/>
    <x v="2844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24"/>
    <n v="1451607071"/>
    <b v="0"/>
    <n v="5"/>
    <b v="0"/>
    <s v="theater/plays"/>
    <n v="50"/>
    <n v="60"/>
    <x v="6"/>
    <s v="plays"/>
    <x v="2845"/>
    <x v="282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825"/>
    <n v="1420774779"/>
    <b v="0"/>
    <n v="10"/>
    <b v="1"/>
    <s v="theater/musical"/>
    <n v="100"/>
    <n v="30"/>
    <x v="6"/>
    <s v="musical"/>
    <x v="2846"/>
    <x v="28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2826"/>
    <n v="1434445937"/>
    <b v="0"/>
    <n v="12"/>
    <b v="0"/>
    <s v="theater/spaces"/>
    <n v="12"/>
    <n v="25"/>
    <x v="6"/>
    <s v="spaces"/>
    <x v="2847"/>
    <x v="282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2827"/>
    <n v="1462531427"/>
    <b v="0"/>
    <n v="1"/>
    <b v="0"/>
    <s v="theater/spaces"/>
    <n v="3"/>
    <n v="300"/>
    <x v="6"/>
    <s v="spaces"/>
    <x v="2848"/>
    <x v="282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2828"/>
    <n v="1446048367"/>
    <b v="0"/>
    <n v="5"/>
    <b v="0"/>
    <s v="theater/plays"/>
    <n v="60"/>
    <n v="60"/>
    <x v="6"/>
    <s v="plays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2829"/>
    <n v="1474493764"/>
    <b v="0"/>
    <n v="3"/>
    <b v="0"/>
    <s v="technology/wearables"/>
    <n v="1"/>
    <n v="99.33"/>
    <x v="0"/>
    <s v="wearables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2830"/>
    <n v="1474676646"/>
    <b v="0"/>
    <n v="6"/>
    <b v="0"/>
    <s v="technology/wearables"/>
    <n v="1"/>
    <n v="49.67"/>
    <x v="0"/>
    <s v="wearables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2831"/>
    <n v="1409338556"/>
    <b v="0"/>
    <n v="12"/>
    <b v="0"/>
    <s v="theater/plays"/>
    <n v="24"/>
    <n v="24.33"/>
    <x v="6"/>
    <s v="plays"/>
    <x v="2852"/>
    <x v="2831"/>
  </r>
  <r>
    <n v="1192"/>
    <s v="Other Worlds - A Make 100 Project"/>
    <s v="A macro landscape photography art book &amp; limited edition prints. A Make 100 project."/>
    <n v="100"/>
    <n v="290"/>
    <x v="0"/>
    <s v="GB"/>
    <s v="GBP"/>
    <x v="2832"/>
    <n v="1484222978"/>
    <b v="0"/>
    <n v="15"/>
    <b v="1"/>
    <s v="photography/photobooks"/>
    <n v="290"/>
    <n v="19.329999999999998"/>
    <x v="2"/>
    <s v="photobooks"/>
    <x v="2853"/>
    <x v="2832"/>
  </r>
  <r>
    <n v="943"/>
    <s v="SleepMode"/>
    <s v="A mask for home or travel that will give you the best, undisturbed sleep of your life."/>
    <n v="3000"/>
    <n v="289"/>
    <x v="2"/>
    <s v="US"/>
    <s v="USD"/>
    <x v="2833"/>
    <n v="1477843305"/>
    <b v="0"/>
    <n v="12"/>
    <b v="0"/>
    <s v="technology/wearables"/>
    <n v="10"/>
    <n v="24.08"/>
    <x v="0"/>
    <s v="wearables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2834"/>
    <n v="1405746399"/>
    <b v="0"/>
    <n v="11"/>
    <b v="0"/>
    <s v="photography/nature"/>
    <n v="29"/>
    <n v="26.27"/>
    <x v="2"/>
    <s v="nature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2835"/>
    <n v="1444069748"/>
    <b v="0"/>
    <n v="15"/>
    <b v="1"/>
    <s v="theater/plays"/>
    <n v="286"/>
    <n v="19.27"/>
    <x v="6"/>
    <s v="plays"/>
    <x v="2856"/>
    <x v="2835"/>
  </r>
  <r>
    <n v="946"/>
    <s v="OmniTrade Apron"/>
    <s v="Soft edged-Hard working. The perfect wearable organization for the home and professional shop."/>
    <n v="15000"/>
    <n v="286"/>
    <x v="2"/>
    <s v="US"/>
    <s v="USD"/>
    <x v="2836"/>
    <n v="1470852048"/>
    <b v="0"/>
    <n v="5"/>
    <b v="0"/>
    <s v="technology/wearables"/>
    <n v="2"/>
    <n v="57.2"/>
    <x v="0"/>
    <s v="wearables"/>
    <x v="2857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2837"/>
    <n v="1455428380"/>
    <b v="0"/>
    <n v="4"/>
    <b v="0"/>
    <s v="theater/plays"/>
    <n v="14"/>
    <n v="71.25"/>
    <x v="6"/>
    <s v="plays"/>
    <x v="2858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2838"/>
    <n v="1400604056"/>
    <b v="0"/>
    <n v="5"/>
    <b v="0"/>
    <s v="theater/plays"/>
    <n v="3"/>
    <n v="57"/>
    <x v="6"/>
    <s v="plays"/>
    <x v="2859"/>
    <x v="2838"/>
  </r>
  <r>
    <n v="2121"/>
    <s v="Legend of Decay"/>
    <s v="Join us on an epic journey to discover a millennia old secret which will change the world forever."/>
    <n v="50000"/>
    <n v="284"/>
    <x v="2"/>
    <s v="CH"/>
    <s v="CHF"/>
    <x v="2839"/>
    <n v="1481564948"/>
    <b v="0"/>
    <n v="10"/>
    <b v="0"/>
    <s v="games/video games"/>
    <n v="1"/>
    <n v="28.4"/>
    <x v="3"/>
    <s v="video games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840"/>
    <n v="1440787104"/>
    <b v="0"/>
    <n v="7"/>
    <b v="0"/>
    <s v="food/restaurants"/>
    <n v="3"/>
    <n v="40.14"/>
    <x v="4"/>
    <s v="restaurants"/>
    <x v="2861"/>
    <x v="2840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2841"/>
    <n v="1302661362"/>
    <b v="0"/>
    <n v="8"/>
    <b v="0"/>
    <s v="music/indie rock"/>
    <n v="37"/>
    <n v="35"/>
    <x v="7"/>
    <s v="indie rock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2842"/>
    <n v="1456336756"/>
    <b v="0"/>
    <n v="3"/>
    <b v="0"/>
    <s v="technology/wearables"/>
    <n v="1"/>
    <n v="93.33"/>
    <x v="0"/>
    <s v="wearables"/>
    <x v="2863"/>
    <x v="28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2843"/>
    <n v="1400634728"/>
    <b v="0"/>
    <n v="7"/>
    <b v="0"/>
    <s v="photography/places"/>
    <n v="0"/>
    <n v="40"/>
    <x v="2"/>
    <s v="places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2844"/>
    <n v="1489097112"/>
    <b v="0"/>
    <n v="8"/>
    <b v="0"/>
    <s v="music/faith"/>
    <n v="9"/>
    <n v="35"/>
    <x v="7"/>
    <s v="faith"/>
    <x v="2865"/>
    <x v="284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845"/>
    <n v="1422317772"/>
    <b v="0"/>
    <n v="3"/>
    <b v="0"/>
    <s v="theater/spaces"/>
    <n v="2"/>
    <n v="93.33"/>
    <x v="6"/>
    <s v="spaces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2846"/>
    <n v="1452338929"/>
    <b v="0"/>
    <n v="24"/>
    <b v="1"/>
    <s v="theater/plays"/>
    <n v="112"/>
    <n v="11.67"/>
    <x v="6"/>
    <s v="plays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2847"/>
    <n v="1409908322"/>
    <b v="0"/>
    <n v="6"/>
    <b v="0"/>
    <s v="film &amp; video/drama"/>
    <n v="1"/>
    <n v="46.5"/>
    <x v="5"/>
    <s v="drama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2848"/>
    <n v="1452659591"/>
    <b v="0"/>
    <n v="5"/>
    <b v="0"/>
    <s v="theater/spaces"/>
    <n v="14"/>
    <n v="55.6"/>
    <x v="6"/>
    <s v="spaces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849"/>
    <n v="1405626903"/>
    <b v="0"/>
    <n v="12"/>
    <b v="0"/>
    <s v="food/food trucks"/>
    <n v="0"/>
    <n v="23.08"/>
    <x v="4"/>
    <s v="food trucks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2850"/>
    <n v="1446670765"/>
    <b v="0"/>
    <n v="9"/>
    <b v="1"/>
    <s v="theater/plays"/>
    <n v="139"/>
    <n v="30.78"/>
    <x v="6"/>
    <s v="plays"/>
    <x v="2871"/>
    <x v="2850"/>
  </r>
  <r>
    <n v="2680"/>
    <s v="iHeart Pillow"/>
    <s v="iHeartPillow, Connecting loved ones"/>
    <n v="32000"/>
    <n v="276"/>
    <x v="2"/>
    <s v="ES"/>
    <s v="EUR"/>
    <x v="2851"/>
    <n v="1457327091"/>
    <b v="0"/>
    <n v="4"/>
    <b v="0"/>
    <s v="technology/makerspaces"/>
    <n v="1"/>
    <n v="69"/>
    <x v="0"/>
    <s v="makerspaces"/>
    <x v="2872"/>
    <x v="2851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2852"/>
    <n v="1450832576"/>
    <b v="0"/>
    <n v="7"/>
    <b v="0"/>
    <s v="technology/wearables"/>
    <n v="1"/>
    <n v="39"/>
    <x v="0"/>
    <s v="wearables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53"/>
    <n v="1455570728"/>
    <b v="0"/>
    <n v="10"/>
    <b v="0"/>
    <s v="theater/plays"/>
    <n v="3"/>
    <n v="27.3"/>
    <x v="6"/>
    <s v="plays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2854"/>
    <n v="1427878772"/>
    <b v="0"/>
    <n v="12"/>
    <b v="0"/>
    <s v="theater/musical"/>
    <n v="3"/>
    <n v="22.75"/>
    <x v="6"/>
    <s v="musical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55"/>
    <n v="1454337589"/>
    <b v="0"/>
    <n v="20"/>
    <b v="1"/>
    <s v="theater/plays"/>
    <n v="136"/>
    <n v="13.6"/>
    <x v="6"/>
    <s v="plays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56"/>
    <n v="1482092186"/>
    <b v="0"/>
    <n v="3"/>
    <b v="0"/>
    <s v="theater/plays"/>
    <n v="5"/>
    <n v="90.33"/>
    <x v="6"/>
    <s v="plays"/>
    <x v="2877"/>
    <x v="28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2857"/>
    <n v="1447949229"/>
    <b v="0"/>
    <n v="6"/>
    <b v="0"/>
    <s v="games/mobile games"/>
    <n v="6"/>
    <n v="45"/>
    <x v="3"/>
    <s v="mobile games"/>
    <x v="2878"/>
    <x v="285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858"/>
    <n v="1450822938"/>
    <b v="0"/>
    <n v="5"/>
    <b v="0"/>
    <s v="technology/web"/>
    <n v="0"/>
    <n v="54"/>
    <x v="0"/>
    <s v="web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2859"/>
    <n v="1403562705"/>
    <b v="0"/>
    <n v="6"/>
    <b v="0"/>
    <s v="theater/plays"/>
    <n v="18"/>
    <n v="45"/>
    <x v="6"/>
    <s v="plays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2860"/>
    <n v="1469026903"/>
    <b v="0"/>
    <n v="7"/>
    <b v="1"/>
    <s v="theater/plays"/>
    <n v="108"/>
    <n v="38.57"/>
    <x v="6"/>
    <s v="plays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2861"/>
    <n v="1406235550"/>
    <b v="0"/>
    <n v="8"/>
    <b v="0"/>
    <s v="journalism/audio"/>
    <n v="3"/>
    <n v="33.25"/>
    <x v="8"/>
    <s v="audio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62"/>
    <n v="1461179576"/>
    <b v="0"/>
    <n v="9"/>
    <b v="0"/>
    <s v="theater/plays"/>
    <n v="7"/>
    <n v="29.56"/>
    <x v="6"/>
    <s v="plays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863"/>
    <n v="1462815219"/>
    <b v="0"/>
    <n v="5"/>
    <b v="0"/>
    <s v="theater/plays"/>
    <n v="3"/>
    <n v="52.8"/>
    <x v="6"/>
    <s v="plays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2864"/>
    <n v="1483734100"/>
    <b v="0"/>
    <n v="8"/>
    <b v="0"/>
    <s v="film &amp; video/drama"/>
    <n v="10"/>
    <n v="32.75"/>
    <x v="5"/>
    <s v="drama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2865"/>
    <n v="1465342937"/>
    <b v="0"/>
    <n v="3"/>
    <b v="0"/>
    <s v="technology/web"/>
    <n v="1"/>
    <n v="87"/>
    <x v="0"/>
    <s v="web"/>
    <x v="2886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2866"/>
    <n v="1395162822"/>
    <b v="0"/>
    <n v="12"/>
    <b v="1"/>
    <s v="film &amp; video/shorts"/>
    <n v="104"/>
    <n v="21.67"/>
    <x v="5"/>
    <s v="shorts"/>
    <x v="2887"/>
    <x v="286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2867"/>
    <n v="1433292046"/>
    <b v="0"/>
    <n v="10"/>
    <b v="0"/>
    <s v="technology/wearables"/>
    <n v="1"/>
    <n v="26"/>
    <x v="0"/>
    <s v="wearables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2868"/>
    <n v="1405989930"/>
    <b v="0"/>
    <n v="9"/>
    <b v="0"/>
    <s v="music/indie rock"/>
    <n v="3"/>
    <n v="28.89"/>
    <x v="7"/>
    <s v="indie rock"/>
    <x v="2889"/>
    <x v="28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2869"/>
    <n v="1404845851"/>
    <b v="0"/>
    <n v="9"/>
    <b v="0"/>
    <s v="technology/gadgets"/>
    <n v="1"/>
    <n v="28.89"/>
    <x v="0"/>
    <s v="gadgets"/>
    <x v="2890"/>
    <x v="286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870"/>
    <n v="1425927527"/>
    <b v="0"/>
    <n v="15"/>
    <b v="0"/>
    <s v="publishing/children's books"/>
    <n v="52"/>
    <n v="17.329999999999998"/>
    <x v="1"/>
    <s v="children's books"/>
    <x v="2891"/>
    <x v="287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2871"/>
    <n v="1404927690"/>
    <b v="0"/>
    <n v="4"/>
    <b v="0"/>
    <s v="theater/plays"/>
    <n v="5"/>
    <n v="65"/>
    <x v="6"/>
    <s v="plays"/>
    <x v="2892"/>
    <x v="2871"/>
  </r>
  <r>
    <n v="3891"/>
    <s v="Out of the Box: A Mime Story"/>
    <s v="A comedy about a mime who dreams of becoming a stand up comedian."/>
    <n v="800"/>
    <n v="260"/>
    <x v="2"/>
    <s v="US"/>
    <s v="USD"/>
    <x v="2872"/>
    <n v="1424488244"/>
    <b v="0"/>
    <n v="7"/>
    <b v="0"/>
    <s v="theater/plays"/>
    <n v="33"/>
    <n v="37.14"/>
    <x v="6"/>
    <s v="plays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2873"/>
    <n v="1431621443"/>
    <b v="0"/>
    <n v="4"/>
    <b v="0"/>
    <s v="technology/web"/>
    <n v="0"/>
    <n v="64.75"/>
    <x v="0"/>
    <s v="web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2874"/>
    <n v="1488823488"/>
    <b v="0"/>
    <n v="8"/>
    <b v="0"/>
    <s v="theater/plays"/>
    <n v="52"/>
    <n v="32.25"/>
    <x v="6"/>
    <s v="plays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2875"/>
    <n v="1352327022"/>
    <b v="0"/>
    <n v="11"/>
    <b v="0"/>
    <s v="games/video games"/>
    <n v="1"/>
    <n v="23.18"/>
    <x v="3"/>
    <s v="video games"/>
    <x v="2896"/>
    <x v="2875"/>
  </r>
  <r>
    <n v="1150"/>
    <s v="Chef Po's Food Truck"/>
    <s v="Bringing delicious authentic and fusion Taiwanese Food to the West Coast."/>
    <n v="2500"/>
    <n v="252"/>
    <x v="2"/>
    <s v="US"/>
    <s v="USD"/>
    <x v="2876"/>
    <n v="1447109675"/>
    <b v="0"/>
    <n v="6"/>
    <b v="0"/>
    <s v="food/food trucks"/>
    <n v="10"/>
    <n v="42"/>
    <x v="4"/>
    <s v="food trucks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7"/>
    <n v="1459520318"/>
    <b v="0"/>
    <n v="4"/>
    <b v="0"/>
    <s v="theater/plays"/>
    <n v="34"/>
    <n v="63"/>
    <x v="6"/>
    <s v="plays"/>
    <x v="2898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2878"/>
    <n v="1426188159"/>
    <b v="0"/>
    <n v="8"/>
    <b v="1"/>
    <s v="theater/plays"/>
    <n v="100"/>
    <n v="31.38"/>
    <x v="6"/>
    <s v="plays"/>
    <x v="2899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2879"/>
    <n v="1463686339"/>
    <b v="0"/>
    <n v="5"/>
    <b v="0"/>
    <s v="theater/plays"/>
    <n v="13"/>
    <n v="50.2"/>
    <x v="6"/>
    <s v="plays"/>
    <x v="2900"/>
    <x v="287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2880"/>
    <n v="1440326138"/>
    <b v="0"/>
    <n v="3"/>
    <b v="0"/>
    <s v="film &amp; video/drama"/>
    <n v="5"/>
    <n v="83.33"/>
    <x v="5"/>
    <s v="drama"/>
    <x v="2901"/>
    <x v="2880"/>
  </r>
  <r>
    <n v="226"/>
    <s v="MAGGIE Film"/>
    <s v="A TRUE STORY OF DOMESTIC VILOLENCE THAT SEEKS TO OFFER THE VIEWER OUTLEST OF SUPPORT."/>
    <n v="29000"/>
    <n v="250"/>
    <x v="2"/>
    <s v="GB"/>
    <s v="GBP"/>
    <x v="2881"/>
    <n v="1428854344"/>
    <b v="0"/>
    <n v="2"/>
    <b v="0"/>
    <s v="film &amp; video/drama"/>
    <n v="1"/>
    <n v="125"/>
    <x v="5"/>
    <s v="drama"/>
    <x v="2902"/>
    <x v="288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882"/>
    <n v="1445308730"/>
    <b v="0"/>
    <n v="5"/>
    <b v="0"/>
    <s v="film &amp; video/drama"/>
    <n v="25"/>
    <n v="50"/>
    <x v="5"/>
    <s v="drama"/>
    <x v="2903"/>
    <x v="288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2883"/>
    <n v="1373548520"/>
    <b v="0"/>
    <n v="1"/>
    <b v="0"/>
    <s v="film &amp; video/animation"/>
    <n v="0"/>
    <n v="250"/>
    <x v="5"/>
    <s v="animation"/>
    <x v="2904"/>
    <x v="288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2884"/>
    <n v="1414992860"/>
    <b v="0"/>
    <n v="1"/>
    <b v="0"/>
    <s v="technology/web"/>
    <n v="3"/>
    <n v="250"/>
    <x v="0"/>
    <s v="web"/>
    <x v="2905"/>
    <x v="288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2885"/>
    <n v="1480361115"/>
    <b v="0"/>
    <n v="1"/>
    <b v="0"/>
    <s v="technology/wearables"/>
    <n v="0"/>
    <n v="250"/>
    <x v="0"/>
    <s v="wearables"/>
    <x v="2906"/>
    <x v="288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2886"/>
    <n v="1469725209"/>
    <b v="0"/>
    <n v="1"/>
    <b v="0"/>
    <s v="journalism/audio"/>
    <n v="0"/>
    <n v="250"/>
    <x v="8"/>
    <s v="audio"/>
    <x v="2907"/>
    <x v="288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887"/>
    <n v="1458461521"/>
    <b v="0"/>
    <n v="4"/>
    <b v="0"/>
    <s v="food/food trucks"/>
    <n v="0"/>
    <n v="62.5"/>
    <x v="4"/>
    <s v="food trucks"/>
    <x v="2908"/>
    <x v="288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2888"/>
    <n v="1440632622"/>
    <b v="0"/>
    <n v="6"/>
    <b v="0"/>
    <s v="theater/musical"/>
    <n v="25"/>
    <n v="41.67"/>
    <x v="6"/>
    <s v="musical"/>
    <x v="2909"/>
    <x v="288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2889"/>
    <n v="1457429646"/>
    <b v="0"/>
    <n v="9"/>
    <b v="1"/>
    <s v="theater/plays"/>
    <n v="100"/>
    <n v="27.78"/>
    <x v="6"/>
    <s v="plays"/>
    <x v="2910"/>
    <x v="288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2890"/>
    <n v="1430424672"/>
    <b v="0"/>
    <n v="8"/>
    <b v="1"/>
    <s v="theater/plays"/>
    <n v="100"/>
    <n v="31.25"/>
    <x v="6"/>
    <s v="plays"/>
    <x v="2911"/>
    <x v="289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2891"/>
    <n v="1417208925"/>
    <b v="0"/>
    <n v="22"/>
    <b v="1"/>
    <s v="theater/plays"/>
    <n v="100"/>
    <n v="11.36"/>
    <x v="6"/>
    <s v="plays"/>
    <x v="2912"/>
    <x v="2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2892"/>
    <n v="1432705336"/>
    <b v="0"/>
    <n v="4"/>
    <b v="0"/>
    <s v="theater/plays"/>
    <n v="5"/>
    <n v="62.5"/>
    <x v="6"/>
    <s v="plays"/>
    <x v="2913"/>
    <x v="289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2893"/>
    <n v="1408116152"/>
    <b v="0"/>
    <n v="7"/>
    <b v="0"/>
    <s v="theater/plays"/>
    <n v="3"/>
    <n v="35.71"/>
    <x v="6"/>
    <s v="plays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2894"/>
    <n v="1449785223"/>
    <b v="0"/>
    <n v="5"/>
    <b v="0"/>
    <s v="technology/web"/>
    <n v="1"/>
    <n v="49"/>
    <x v="0"/>
    <s v="web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2895"/>
    <n v="1461043190"/>
    <b v="0"/>
    <n v="15"/>
    <b v="0"/>
    <s v="games/video games"/>
    <n v="2"/>
    <n v="16.2"/>
    <x v="3"/>
    <s v="video games"/>
    <x v="2916"/>
    <x v="289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2896"/>
    <n v="1368579457"/>
    <b v="0"/>
    <n v="8"/>
    <b v="0"/>
    <s v="music/world music"/>
    <n v="3"/>
    <n v="30.13"/>
    <x v="7"/>
    <s v="world music"/>
    <x v="2917"/>
    <x v="289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2897"/>
    <n v="1422447285"/>
    <b v="1"/>
    <n v="5"/>
    <b v="0"/>
    <s v="publishing/translations"/>
    <n v="2"/>
    <n v="48.2"/>
    <x v="1"/>
    <s v="translations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2898"/>
    <n v="1431951611"/>
    <b v="0"/>
    <n v="12"/>
    <b v="1"/>
    <s v="theater/plays"/>
    <n v="110"/>
    <n v="20.079999999999998"/>
    <x v="6"/>
    <s v="plays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2899"/>
    <n v="1445893495"/>
    <b v="0"/>
    <n v="6"/>
    <b v="0"/>
    <s v="technology/wearables"/>
    <n v="3"/>
    <n v="40"/>
    <x v="0"/>
    <s v="wearables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2900"/>
    <n v="1430242488"/>
    <b v="0"/>
    <n v="8"/>
    <b v="0"/>
    <s v="theater/plays"/>
    <n v="5"/>
    <n v="30"/>
    <x v="6"/>
    <s v="plays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2901"/>
    <n v="1429477249"/>
    <b v="0"/>
    <n v="8"/>
    <b v="0"/>
    <s v="technology/gadgets"/>
    <n v="47"/>
    <n v="29.63"/>
    <x v="0"/>
    <s v="gadgets"/>
    <x v="2922"/>
    <x v="2901"/>
  </r>
  <r>
    <n v="1999"/>
    <s v="Planet Venus"/>
    <s v="This is a portrait photo project aiming to inspire women to explore themselves and live their passion"/>
    <n v="31000"/>
    <n v="236"/>
    <x v="2"/>
    <s v="GB"/>
    <s v="GBP"/>
    <x v="2902"/>
    <n v="1413286508"/>
    <b v="0"/>
    <n v="7"/>
    <b v="0"/>
    <s v="photography/people"/>
    <n v="1"/>
    <n v="33.71"/>
    <x v="2"/>
    <s v="people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903"/>
    <n v="1454978100"/>
    <b v="0"/>
    <n v="12"/>
    <b v="0"/>
    <s v="games/video games"/>
    <n v="12"/>
    <n v="19.670000000000002"/>
    <x v="3"/>
    <s v="video games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2904"/>
    <n v="1388772126"/>
    <b v="0"/>
    <n v="6"/>
    <b v="0"/>
    <s v="publishing/fiction"/>
    <n v="5"/>
    <n v="39.17"/>
    <x v="1"/>
    <s v="fiction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2905"/>
    <n v="1417654672"/>
    <b v="0"/>
    <n v="8"/>
    <b v="0"/>
    <s v="technology/wearables"/>
    <n v="6"/>
    <n v="29.25"/>
    <x v="0"/>
    <s v="wearables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906"/>
    <n v="1474886183"/>
    <b v="0"/>
    <n v="6"/>
    <b v="0"/>
    <s v="publishing/children's books"/>
    <n v="12"/>
    <n v="39"/>
    <x v="1"/>
    <s v="children's books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2907"/>
    <n v="1477133430"/>
    <b v="0"/>
    <n v="9"/>
    <b v="1"/>
    <s v="theater/plays"/>
    <n v="104"/>
    <n v="26"/>
    <x v="6"/>
    <s v="plays"/>
    <x v="2928"/>
    <x v="2907"/>
  </r>
  <r>
    <n v="957"/>
    <s v="DUALBAND, the Leather NFC Smart Watch Band"/>
    <s v="A Leather Smart watch Band, that NEVER needs to be charged for only $37!"/>
    <n v="12000"/>
    <n v="233"/>
    <x v="2"/>
    <s v="US"/>
    <s v="USD"/>
    <x v="2908"/>
    <n v="1476710133"/>
    <b v="0"/>
    <n v="7"/>
    <b v="0"/>
    <s v="technology/wearables"/>
    <n v="2"/>
    <n v="33.29"/>
    <x v="0"/>
    <s v="wearables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909"/>
    <n v="1423325626"/>
    <b v="0"/>
    <n v="8"/>
    <b v="0"/>
    <s v="food/food trucks"/>
    <n v="4"/>
    <n v="29.13"/>
    <x v="4"/>
    <s v="food trucks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2910"/>
    <n v="1329484625"/>
    <b v="0"/>
    <n v="4"/>
    <b v="0"/>
    <s v="film &amp; video/animation"/>
    <n v="1"/>
    <n v="57.5"/>
    <x v="5"/>
    <s v="animation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2911"/>
    <n v="1448040425"/>
    <b v="0"/>
    <n v="17"/>
    <b v="1"/>
    <s v="theater/plays"/>
    <n v="153"/>
    <n v="13.53"/>
    <x v="6"/>
    <s v="plays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2912"/>
    <n v="1429290060"/>
    <b v="0"/>
    <n v="5"/>
    <b v="0"/>
    <s v="technology/wearables"/>
    <n v="0"/>
    <n v="45.2"/>
    <x v="0"/>
    <s v="wearables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2913"/>
    <n v="1412966871"/>
    <b v="0"/>
    <n v="8"/>
    <b v="0"/>
    <s v="music/faith"/>
    <n v="6"/>
    <n v="28.13"/>
    <x v="7"/>
    <s v="faith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914"/>
    <n v="1275599812"/>
    <b v="0"/>
    <n v="5"/>
    <b v="0"/>
    <s v="games/video games"/>
    <n v="11"/>
    <n v="45"/>
    <x v="3"/>
    <s v="video games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2915"/>
    <n v="1488820619"/>
    <b v="0"/>
    <n v="12"/>
    <b v="0"/>
    <s v="theater/plays"/>
    <n v="23"/>
    <n v="18.75"/>
    <x v="6"/>
    <s v="plays"/>
    <x v="2936"/>
    <x v="2915"/>
  </r>
  <r>
    <n v="3830"/>
    <s v="Run Away"/>
    <s v="The Aeon Theatre company is producing another original play by Parker Hale at the Manhattan Reportory Theatre"/>
    <n v="100"/>
    <n v="225"/>
    <x v="0"/>
    <s v="US"/>
    <s v="USD"/>
    <x v="2916"/>
    <n v="1463161611"/>
    <b v="0"/>
    <n v="3"/>
    <b v="1"/>
    <s v="theater/plays"/>
    <n v="225"/>
    <n v="75"/>
    <x v="6"/>
    <s v="plays"/>
    <x v="2937"/>
    <x v="29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2917"/>
    <n v="1426050982"/>
    <b v="0"/>
    <n v="4"/>
    <b v="0"/>
    <s v="theater/plays"/>
    <n v="38"/>
    <n v="56.25"/>
    <x v="6"/>
    <s v="plays"/>
    <x v="2938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2918"/>
    <n v="1452259131"/>
    <b v="0"/>
    <n v="9"/>
    <b v="0"/>
    <s v="technology/web"/>
    <n v="4"/>
    <n v="24.78"/>
    <x v="0"/>
    <s v="web"/>
    <x v="2939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2919"/>
    <n v="1487548802"/>
    <b v="0"/>
    <n v="3"/>
    <b v="0"/>
    <s v="publishing/art books"/>
    <n v="2"/>
    <n v="74.33"/>
    <x v="1"/>
    <s v="art books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2920"/>
    <n v="1468180462"/>
    <b v="0"/>
    <n v="4"/>
    <b v="0"/>
    <s v="technology/wearables"/>
    <n v="0"/>
    <n v="55"/>
    <x v="0"/>
    <s v="wearables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2921"/>
    <n v="1489351445"/>
    <b v="0"/>
    <n v="4"/>
    <b v="0"/>
    <s v="music/faith"/>
    <n v="4"/>
    <n v="54"/>
    <x v="7"/>
    <s v="faith"/>
    <x v="2942"/>
    <x v="2921"/>
  </r>
  <r>
    <n v="3638"/>
    <s v="Project Hedwig and the Angry Inch"/>
    <s v="A rock and roll journey that explores love, loss, redemption, duality and ascension."/>
    <n v="3300"/>
    <n v="216"/>
    <x v="2"/>
    <s v="CA"/>
    <s v="CAD"/>
    <x v="2922"/>
    <n v="1424275732"/>
    <b v="0"/>
    <n v="2"/>
    <b v="0"/>
    <s v="theater/musical"/>
    <n v="7"/>
    <n v="108"/>
    <x v="6"/>
    <s v="musical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2923"/>
    <n v="1418827324"/>
    <b v="0"/>
    <n v="3"/>
    <b v="0"/>
    <s v="theater/plays"/>
    <n v="11"/>
    <n v="72"/>
    <x v="6"/>
    <s v="plays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2924"/>
    <n v="1323084816"/>
    <b v="0"/>
    <n v="3"/>
    <b v="0"/>
    <s v="film &amp; video/animation"/>
    <n v="0"/>
    <n v="71.67"/>
    <x v="5"/>
    <s v="animation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2925"/>
    <n v="1268255751"/>
    <b v="0"/>
    <n v="4"/>
    <b v="0"/>
    <s v="film &amp; video/animation"/>
    <n v="3"/>
    <n v="53.75"/>
    <x v="5"/>
    <s v="animation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2926"/>
    <n v="1486077481"/>
    <b v="0"/>
    <n v="7"/>
    <b v="0"/>
    <s v="theater/plays"/>
    <n v="7"/>
    <n v="30.71"/>
    <x v="6"/>
    <s v="plays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2927"/>
    <n v="1417533953"/>
    <b v="0"/>
    <n v="8"/>
    <b v="0"/>
    <s v="theater/plays"/>
    <n v="11"/>
    <n v="26.75"/>
    <x v="6"/>
    <s v="plays"/>
    <x v="2948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2928"/>
    <n v="1466186988"/>
    <b v="0"/>
    <n v="7"/>
    <b v="0"/>
    <s v="technology/wearables"/>
    <n v="4"/>
    <n v="30.29"/>
    <x v="0"/>
    <s v="wearables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2929"/>
    <n v="1471310189"/>
    <b v="0"/>
    <n v="4"/>
    <b v="0"/>
    <s v="journalism/audio"/>
    <n v="1"/>
    <n v="53"/>
    <x v="8"/>
    <s v="audio"/>
    <x v="2950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2930"/>
    <n v="1433041602"/>
    <b v="0"/>
    <n v="13"/>
    <b v="0"/>
    <s v="games/mobile games"/>
    <n v="1"/>
    <n v="16.309999999999999"/>
    <x v="3"/>
    <s v="mobile games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2931"/>
    <n v="1471638646"/>
    <b v="0"/>
    <n v="6"/>
    <b v="0"/>
    <s v="theater/plays"/>
    <n v="7"/>
    <n v="35.17"/>
    <x v="6"/>
    <s v="plays"/>
    <x v="2952"/>
    <x v="2931"/>
  </r>
  <r>
    <n v="3972"/>
    <s v="Valkyrie Theatre Company"/>
    <s v="We're a horror based theatre company in Oklahoma City beginning our first season of shows."/>
    <n v="1000"/>
    <n v="211"/>
    <x v="2"/>
    <s v="US"/>
    <s v="USD"/>
    <x v="2932"/>
    <n v="1418002634"/>
    <b v="0"/>
    <n v="8"/>
    <b v="0"/>
    <s v="theater/plays"/>
    <n v="21"/>
    <n v="26.38"/>
    <x v="6"/>
    <s v="plays"/>
    <x v="2953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2933"/>
    <n v="1383621299"/>
    <b v="0"/>
    <n v="6"/>
    <b v="0"/>
    <s v="music/world music"/>
    <n v="3"/>
    <n v="35"/>
    <x v="7"/>
    <s v="world music"/>
    <x v="2954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934"/>
    <n v="1407057677"/>
    <b v="0"/>
    <n v="4"/>
    <b v="0"/>
    <s v="food/restaurants"/>
    <n v="2"/>
    <n v="52.5"/>
    <x v="4"/>
    <s v="restaurants"/>
    <x v="2955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2935"/>
    <n v="1423320389"/>
    <b v="0"/>
    <n v="13"/>
    <b v="1"/>
    <s v="film &amp; video/shorts"/>
    <n v="103"/>
    <n v="15.77"/>
    <x v="5"/>
    <s v="shorts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2936"/>
    <n v="1483454761"/>
    <b v="0"/>
    <n v="3"/>
    <b v="0"/>
    <s v="film &amp; video/animation"/>
    <n v="1"/>
    <n v="68.33"/>
    <x v="5"/>
    <s v="animation"/>
    <x v="2957"/>
    <x v="293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2937"/>
    <n v="1405714217"/>
    <b v="0"/>
    <n v="3"/>
    <b v="0"/>
    <s v="technology/wearables"/>
    <n v="0"/>
    <n v="68.33"/>
    <x v="0"/>
    <s v="wearables"/>
    <x v="2958"/>
    <x v="293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2938"/>
    <n v="1471812813"/>
    <b v="0"/>
    <n v="7"/>
    <b v="0"/>
    <s v="music/indie rock"/>
    <n v="41"/>
    <n v="29.29"/>
    <x v="7"/>
    <s v="indie rock"/>
    <x v="2959"/>
    <x v="29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2939"/>
    <n v="1281317691"/>
    <b v="0"/>
    <n v="4"/>
    <b v="0"/>
    <s v="publishing/art books"/>
    <n v="11"/>
    <n v="51.25"/>
    <x v="1"/>
    <s v="art books"/>
    <x v="2960"/>
    <x v="2939"/>
  </r>
  <r>
    <n v="1594"/>
    <s v="Scenes and Things from New Orleans"/>
    <s v="I photograph my love of New Orleans, create canvases and share those memories with you."/>
    <n v="1000"/>
    <n v="205"/>
    <x v="2"/>
    <s v="US"/>
    <s v="USD"/>
    <x v="2940"/>
    <n v="1458147982"/>
    <b v="0"/>
    <n v="10"/>
    <b v="0"/>
    <s v="photography/places"/>
    <n v="21"/>
    <n v="20.5"/>
    <x v="2"/>
    <s v="places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2941"/>
    <n v="1418818151"/>
    <b v="0"/>
    <n v="8"/>
    <b v="0"/>
    <s v="theater/plays"/>
    <n v="13"/>
    <n v="25.5"/>
    <x v="6"/>
    <s v="plays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2942"/>
    <n v="1327568499"/>
    <b v="0"/>
    <n v="5"/>
    <b v="0"/>
    <s v="film &amp; video/animation"/>
    <n v="7"/>
    <n v="40.78"/>
    <x v="5"/>
    <s v="animation"/>
    <x v="2963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943"/>
    <n v="1454188258"/>
    <b v="0"/>
    <n v="12"/>
    <b v="0"/>
    <s v="food/food trucks"/>
    <n v="17"/>
    <n v="16.829999999999998"/>
    <x v="4"/>
    <s v="food trucks"/>
    <x v="2964"/>
    <x v="2943"/>
  </r>
  <r>
    <n v="3746"/>
    <s v="Stage Play Production - &quot;I Love You to Death&quot;"/>
    <s v="Generational curses CAN be broken...right?"/>
    <n v="8500"/>
    <n v="202"/>
    <x v="2"/>
    <s v="US"/>
    <s v="USD"/>
    <x v="2944"/>
    <n v="1473326439"/>
    <b v="0"/>
    <n v="1"/>
    <b v="0"/>
    <s v="theater/plays"/>
    <n v="2"/>
    <n v="202"/>
    <x v="6"/>
    <s v="plays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945"/>
    <n v="1452023096"/>
    <b v="0"/>
    <n v="9"/>
    <b v="0"/>
    <s v="food/food trucks"/>
    <n v="1"/>
    <n v="22.33"/>
    <x v="4"/>
    <s v="food trucks"/>
    <x v="2966"/>
    <x v="29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2946"/>
    <n v="1428436410"/>
    <b v="0"/>
    <n v="11"/>
    <b v="1"/>
    <s v="theater/plays"/>
    <n v="101"/>
    <n v="18.27"/>
    <x v="6"/>
    <s v="plays"/>
    <x v="2967"/>
    <x v="294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2947"/>
    <n v="1421417147"/>
    <b v="0"/>
    <n v="2"/>
    <b v="0"/>
    <s v="theater/plays"/>
    <n v="10"/>
    <n v="100.5"/>
    <x v="6"/>
    <s v="plays"/>
    <x v="2968"/>
    <x v="2947"/>
  </r>
  <r>
    <n v="179"/>
    <s v="Sustain: A Film About Survival"/>
    <s v="A feature-length film about how three people survive in a diseased world."/>
    <n v="1000"/>
    <n v="200"/>
    <x v="2"/>
    <s v="US"/>
    <s v="USD"/>
    <x v="2948"/>
    <n v="1454464555"/>
    <b v="0"/>
    <n v="2"/>
    <b v="0"/>
    <s v="film &amp; video/drama"/>
    <n v="20"/>
    <n v="100"/>
    <x v="5"/>
    <s v="drama"/>
    <x v="2969"/>
    <x v="2948"/>
  </r>
  <r>
    <n v="556"/>
    <s v="Braille Academy"/>
    <s v="An educational platform for learning Unified English Braille Code"/>
    <n v="8000"/>
    <n v="200"/>
    <x v="2"/>
    <s v="US"/>
    <s v="USD"/>
    <x v="2949"/>
    <n v="1449520717"/>
    <b v="0"/>
    <n v="1"/>
    <b v="0"/>
    <s v="technology/web"/>
    <n v="3"/>
    <n v="200"/>
    <x v="0"/>
    <s v="web"/>
    <x v="2970"/>
    <x v="294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2950"/>
    <n v="1425331963"/>
    <b v="0"/>
    <n v="5"/>
    <b v="0"/>
    <s v="music/indie rock"/>
    <n v="10"/>
    <n v="40"/>
    <x v="7"/>
    <s v="indie rock"/>
    <x v="2971"/>
    <x v="29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2951"/>
    <n v="1453925727"/>
    <b v="0"/>
    <n v="5"/>
    <b v="1"/>
    <s v="publishing/nonfiction"/>
    <n v="100"/>
    <n v="40"/>
    <x v="1"/>
    <s v="nonfiction"/>
    <x v="2972"/>
    <x v="29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2952"/>
    <n v="1420840709"/>
    <b v="0"/>
    <n v="2"/>
    <b v="0"/>
    <s v="publishing/translations"/>
    <n v="0"/>
    <n v="100"/>
    <x v="1"/>
    <s v="translations"/>
    <x v="2973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2953"/>
    <n v="1439245879"/>
    <b v="0"/>
    <n v="1"/>
    <b v="0"/>
    <s v="theater/spaces"/>
    <n v="3"/>
    <n v="200"/>
    <x v="6"/>
    <s v="spaces"/>
    <x v="2974"/>
    <x v="2953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2954"/>
    <n v="1459999656"/>
    <b v="0"/>
    <n v="9"/>
    <b v="1"/>
    <s v="theater/plays"/>
    <n v="100"/>
    <n v="22.22"/>
    <x v="6"/>
    <s v="plays"/>
    <x v="2975"/>
    <x v="295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2955"/>
    <n v="1425509050"/>
    <b v="0"/>
    <n v="2"/>
    <b v="0"/>
    <s v="theater/plays"/>
    <n v="1"/>
    <n v="100"/>
    <x v="6"/>
    <s v="plays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2956"/>
    <n v="1462538532"/>
    <b v="0"/>
    <n v="1"/>
    <b v="0"/>
    <s v="technology/wearables"/>
    <n v="1"/>
    <n v="199"/>
    <x v="0"/>
    <s v="wearables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2957"/>
    <n v="1290663926"/>
    <b v="0"/>
    <n v="6"/>
    <b v="0"/>
    <s v="music/jazz"/>
    <n v="3"/>
    <n v="32.67"/>
    <x v="7"/>
    <s v="jazz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2958"/>
    <n v="1414879161"/>
    <b v="0"/>
    <n v="10"/>
    <b v="0"/>
    <s v="music/jazz"/>
    <n v="5"/>
    <n v="19.600000000000001"/>
    <x v="7"/>
    <s v="jazz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2959"/>
    <n v="1284087829"/>
    <b v="0"/>
    <n v="7"/>
    <b v="0"/>
    <s v="music/indie rock"/>
    <n v="2"/>
    <n v="27.86"/>
    <x v="7"/>
    <s v="indie rock"/>
    <x v="2980"/>
    <x v="29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2960"/>
    <n v="1476837061"/>
    <b v="0"/>
    <n v="12"/>
    <b v="1"/>
    <s v="theater/plays"/>
    <n v="130"/>
    <n v="16.25"/>
    <x v="6"/>
    <s v="plays"/>
    <x v="2981"/>
    <x v="2960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2961"/>
    <n v="1422388822"/>
    <b v="0"/>
    <n v="5"/>
    <b v="0"/>
    <s v="theater/plays"/>
    <n v="3"/>
    <n v="39"/>
    <x v="6"/>
    <s v="plays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2962"/>
    <n v="1454979476"/>
    <b v="0"/>
    <n v="10"/>
    <b v="0"/>
    <s v="technology/wearables"/>
    <n v="1"/>
    <n v="19.399999999999999"/>
    <x v="0"/>
    <s v="wearables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2963"/>
    <n v="1425481141"/>
    <b v="0"/>
    <n v="4"/>
    <b v="0"/>
    <s v="film &amp; video/science fiction"/>
    <n v="2"/>
    <n v="47.5"/>
    <x v="5"/>
    <s v="science fiction"/>
    <x v="2984"/>
    <x v="2963"/>
  </r>
  <r>
    <n v="1062"/>
    <s v="RETURNING AT A LATER DATE"/>
    <s v="SEE US ON PATREON www.badgirlartwork.com"/>
    <n v="199"/>
    <n v="190"/>
    <x v="1"/>
    <s v="US"/>
    <s v="USD"/>
    <x v="2964"/>
    <n v="1467746541"/>
    <b v="0"/>
    <n v="4"/>
    <b v="0"/>
    <s v="journalism/audio"/>
    <n v="95"/>
    <n v="47.5"/>
    <x v="8"/>
    <s v="audio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2965"/>
    <n v="1409721542"/>
    <b v="1"/>
    <n v="8"/>
    <b v="0"/>
    <s v="theater/plays"/>
    <n v="3"/>
    <n v="23.63"/>
    <x v="6"/>
    <s v="plays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2966"/>
    <n v="1405448408"/>
    <b v="0"/>
    <n v="8"/>
    <b v="0"/>
    <s v="food/food trucks"/>
    <n v="1"/>
    <n v="23.5"/>
    <x v="4"/>
    <s v="food trucks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2967"/>
    <n v="1406640444"/>
    <b v="1"/>
    <n v="15"/>
    <b v="0"/>
    <s v="photography/photobooks"/>
    <n v="4"/>
    <n v="12.47"/>
    <x v="2"/>
    <s v="photobooks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2968"/>
    <n v="1447735126"/>
    <b v="0"/>
    <n v="8"/>
    <b v="0"/>
    <s v="games/mobile games"/>
    <n v="0"/>
    <n v="23.25"/>
    <x v="3"/>
    <s v="mobile games"/>
    <x v="2989"/>
    <x v="2968"/>
  </r>
  <r>
    <n v="2884"/>
    <s v="The Lizard King, a play by Jay Jeff Jones"/>
    <s v="Come explore the dream world of Jim Morrison, rock singer, mystic, poet, shaman."/>
    <n v="45000"/>
    <n v="185"/>
    <x v="2"/>
    <s v="US"/>
    <s v="USD"/>
    <x v="2969"/>
    <n v="1415208435"/>
    <b v="0"/>
    <n v="4"/>
    <b v="0"/>
    <s v="theater/plays"/>
    <n v="0"/>
    <n v="46.25"/>
    <x v="6"/>
    <s v="plays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2970"/>
    <n v="1439057397"/>
    <b v="0"/>
    <n v="3"/>
    <b v="0"/>
    <s v="theater/plays"/>
    <n v="3"/>
    <n v="61.67"/>
    <x v="6"/>
    <s v="plays"/>
    <x v="2991"/>
    <x v="2970"/>
  </r>
  <r>
    <n v="177"/>
    <s v="The Good Samaritan"/>
    <s v="I'm making a modern day version of the bible story &quot; The Good Samaritan&quot;"/>
    <n v="450"/>
    <n v="180"/>
    <x v="2"/>
    <s v="US"/>
    <s v="USD"/>
    <x v="2971"/>
    <n v="1425690526"/>
    <b v="0"/>
    <n v="7"/>
    <b v="0"/>
    <s v="film &amp; video/drama"/>
    <n v="40"/>
    <n v="25.71"/>
    <x v="5"/>
    <s v="drama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2972"/>
    <n v="1423166101"/>
    <b v="0"/>
    <n v="6"/>
    <b v="0"/>
    <s v="publishing/translations"/>
    <n v="7"/>
    <n v="30"/>
    <x v="1"/>
    <s v="translations"/>
    <x v="2993"/>
    <x v="2972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973"/>
    <n v="1346463337"/>
    <b v="0"/>
    <n v="8"/>
    <b v="1"/>
    <s v="music/rock"/>
    <n v="120"/>
    <n v="22.5"/>
    <x v="7"/>
    <s v="rock"/>
    <x v="2994"/>
    <x v="29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974"/>
    <n v="1427247571"/>
    <b v="0"/>
    <n v="6"/>
    <b v="0"/>
    <s v="technology/web"/>
    <n v="3"/>
    <n v="30"/>
    <x v="0"/>
    <s v="web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2975"/>
    <n v="1460914253"/>
    <b v="0"/>
    <n v="15"/>
    <b v="1"/>
    <s v="theater/plays"/>
    <n v="180"/>
    <n v="12"/>
    <x v="6"/>
    <s v="plays"/>
    <x v="2996"/>
    <x v="2975"/>
  </r>
  <r>
    <n v="1116"/>
    <s v="Quest Remnants of Chaos"/>
    <s v="A medieval, post apocolyptic, Online, MMORPG. Class morphing, character customization game."/>
    <n v="500000"/>
    <n v="178.52"/>
    <x v="2"/>
    <s v="US"/>
    <s v="USD"/>
    <x v="2976"/>
    <n v="1334089208"/>
    <b v="0"/>
    <n v="10"/>
    <b v="0"/>
    <s v="games/video games"/>
    <n v="0"/>
    <n v="17.850000000000001"/>
    <x v="3"/>
    <s v="video games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2977"/>
    <n v="1310049536"/>
    <b v="0"/>
    <n v="3"/>
    <b v="0"/>
    <s v="music/world music"/>
    <n v="18"/>
    <n v="59.33"/>
    <x v="7"/>
    <s v="world music"/>
    <x v="2998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2978"/>
    <n v="1429586810"/>
    <b v="0"/>
    <n v="3"/>
    <b v="0"/>
    <s v="publishing/fiction"/>
    <n v="4"/>
    <n v="59"/>
    <x v="1"/>
    <s v="fiction"/>
    <x v="2999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979"/>
    <n v="1466345681"/>
    <b v="0"/>
    <n v="5"/>
    <b v="0"/>
    <s v="theater/plays"/>
    <n v="1"/>
    <n v="35.4"/>
    <x v="6"/>
    <s v="plays"/>
    <x v="3000"/>
    <x v="2979"/>
  </r>
  <r>
    <n v="579"/>
    <s v="Course: Learn Cryptography"/>
    <s v="Learn classic and public key cryptography with a full proof-of-concept system in JavaScript."/>
    <n v="12000"/>
    <n v="175"/>
    <x v="2"/>
    <s v="US"/>
    <s v="USD"/>
    <x v="2980"/>
    <n v="1416947223"/>
    <b v="0"/>
    <n v="5"/>
    <b v="0"/>
    <s v="technology/web"/>
    <n v="1"/>
    <n v="35"/>
    <x v="0"/>
    <s v="web"/>
    <x v="3001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2981"/>
    <n v="1442421352"/>
    <b v="0"/>
    <n v="2"/>
    <b v="0"/>
    <s v="theater/spaces"/>
    <n v="0"/>
    <n v="87.5"/>
    <x v="6"/>
    <s v="spaces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2982"/>
    <n v="1430405903"/>
    <b v="0"/>
    <n v="7"/>
    <b v="0"/>
    <s v="theater/plays"/>
    <n v="12"/>
    <n v="24.71"/>
    <x v="6"/>
    <s v="plays"/>
    <x v="3003"/>
    <x v="298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2983"/>
    <n v="1321406795"/>
    <b v="0"/>
    <n v="5"/>
    <b v="0"/>
    <s v="publishing/fiction"/>
    <n v="2"/>
    <n v="34"/>
    <x v="1"/>
    <s v="fiction"/>
    <x v="3004"/>
    <x v="298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2984"/>
    <n v="1381583948"/>
    <b v="0"/>
    <n v="4"/>
    <b v="0"/>
    <s v="music/jazz"/>
    <n v="0"/>
    <n v="42.5"/>
    <x v="7"/>
    <s v="jazz"/>
    <x v="3005"/>
    <x v="298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2985"/>
    <n v="1443928559"/>
    <b v="0"/>
    <n v="6"/>
    <b v="0"/>
    <s v="photography/nature"/>
    <n v="34"/>
    <n v="28.33"/>
    <x v="2"/>
    <s v="nature"/>
    <x v="3006"/>
    <x v="298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2986"/>
    <n v="1401770178"/>
    <b v="0"/>
    <n v="4"/>
    <b v="0"/>
    <s v="theater/plays"/>
    <n v="11"/>
    <n v="42.5"/>
    <x v="6"/>
    <s v="plays"/>
    <x v="3007"/>
    <x v="298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2987"/>
    <n v="1431113180"/>
    <b v="0"/>
    <n v="5"/>
    <b v="0"/>
    <s v="theater/plays"/>
    <n v="20"/>
    <n v="34"/>
    <x v="6"/>
    <s v="plays"/>
    <x v="3008"/>
    <x v="298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2988"/>
    <n v="1330969575"/>
    <b v="0"/>
    <n v="7"/>
    <b v="0"/>
    <s v="games/video games"/>
    <n v="41"/>
    <n v="23.57"/>
    <x v="3"/>
    <s v="video games"/>
    <x v="3009"/>
    <x v="298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2989"/>
    <n v="1422374420"/>
    <b v="0"/>
    <n v="6"/>
    <b v="0"/>
    <s v="theater/plays"/>
    <n v="17"/>
    <n v="27.5"/>
    <x v="6"/>
    <s v="plays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2990"/>
    <n v="1489376321"/>
    <b v="0"/>
    <n v="7"/>
    <b v="0"/>
    <s v="theater/plays"/>
    <n v="21"/>
    <n v="23.14"/>
    <x v="6"/>
    <s v="plays"/>
    <x v="3011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2991"/>
    <n v="1346180780"/>
    <b v="0"/>
    <n v="4"/>
    <b v="0"/>
    <s v="music/jazz"/>
    <n v="3"/>
    <n v="40"/>
    <x v="7"/>
    <s v="jazz"/>
    <x v="3012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2992"/>
    <n v="1382994511"/>
    <b v="0"/>
    <n v="5"/>
    <b v="0"/>
    <s v="music/jazz"/>
    <n v="3"/>
    <n v="32"/>
    <x v="7"/>
    <s v="jazz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2993"/>
    <n v="1418812247"/>
    <b v="0"/>
    <n v="4"/>
    <b v="0"/>
    <s v="technology/wearables"/>
    <n v="0"/>
    <n v="39"/>
    <x v="0"/>
    <s v="wearables"/>
    <x v="3014"/>
    <x v="2993"/>
  </r>
  <r>
    <n v="1761"/>
    <s v="I Wanted To See Boobs"/>
    <s v="A hardcover photobook telling the naked truth of a young photographers journey."/>
    <n v="100"/>
    <n v="155"/>
    <x v="0"/>
    <s v="GB"/>
    <s v="GBP"/>
    <x v="2994"/>
    <n v="1437745060"/>
    <b v="0"/>
    <n v="3"/>
    <b v="1"/>
    <s v="photography/photobooks"/>
    <n v="155"/>
    <n v="51.67"/>
    <x v="2"/>
    <s v="photobooks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2995"/>
    <n v="1367878430"/>
    <b v="0"/>
    <n v="13"/>
    <b v="0"/>
    <s v="film &amp; video/animation"/>
    <n v="1"/>
    <n v="11.77"/>
    <x v="5"/>
    <s v="animation"/>
    <x v="3016"/>
    <x v="299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996"/>
    <n v="1488214151"/>
    <b v="0"/>
    <n v="7"/>
    <b v="1"/>
    <s v="music/rock"/>
    <n v="100"/>
    <n v="21.86"/>
    <x v="7"/>
    <s v="rock"/>
    <x v="3017"/>
    <x v="299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2997"/>
    <n v="1411587606"/>
    <b v="0"/>
    <n v="4"/>
    <b v="0"/>
    <s v="theater/plays"/>
    <n v="15"/>
    <n v="38.25"/>
    <x v="6"/>
    <s v="plays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2998"/>
    <n v="1411411564"/>
    <b v="0"/>
    <n v="6"/>
    <b v="0"/>
    <s v="film &amp; video/science fiction"/>
    <n v="0"/>
    <n v="25.17"/>
    <x v="5"/>
    <s v="science fiction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2999"/>
    <n v="1449194137"/>
    <b v="0"/>
    <n v="3"/>
    <b v="0"/>
    <s v="music/jazz"/>
    <n v="0"/>
    <n v="50.33"/>
    <x v="7"/>
    <s v="jazz"/>
    <x v="3020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3000"/>
    <n v="1412607880"/>
    <b v="0"/>
    <n v="3"/>
    <b v="0"/>
    <s v="food/food trucks"/>
    <n v="2"/>
    <n v="50.33"/>
    <x v="4"/>
    <s v="food trucks"/>
    <x v="3021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3001"/>
    <n v="1437932082"/>
    <b v="0"/>
    <n v="3"/>
    <b v="0"/>
    <s v="food/food trucks"/>
    <n v="1"/>
    <n v="50.33"/>
    <x v="4"/>
    <s v="food trucks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002"/>
    <n v="1466186869"/>
    <b v="0"/>
    <n v="4"/>
    <b v="0"/>
    <s v="theater/musical"/>
    <n v="4"/>
    <n v="37.75"/>
    <x v="6"/>
    <s v="musical"/>
    <x v="3023"/>
    <x v="3002"/>
  </r>
  <r>
    <n v="3987"/>
    <s v="Write Now 5"/>
    <s v="Write Now 5 is a new writing festival in south east London promoting new work from emerging playwrights."/>
    <n v="400"/>
    <n v="151"/>
    <x v="2"/>
    <s v="GB"/>
    <s v="GBP"/>
    <x v="3003"/>
    <n v="1399414290"/>
    <b v="0"/>
    <n v="13"/>
    <b v="0"/>
    <s v="theater/plays"/>
    <n v="38"/>
    <n v="11.62"/>
    <x v="6"/>
    <s v="plays"/>
    <x v="3024"/>
    <x v="300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3004"/>
    <n v="1362640582"/>
    <b v="0"/>
    <n v="5"/>
    <b v="0"/>
    <s v="film &amp; video/animation"/>
    <n v="3"/>
    <n v="30"/>
    <x v="5"/>
    <s v="animation"/>
    <x v="3025"/>
    <x v="300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3005"/>
    <n v="1430939173"/>
    <b v="0"/>
    <n v="3"/>
    <b v="0"/>
    <s v="publishing/fiction"/>
    <n v="2"/>
    <n v="50"/>
    <x v="1"/>
    <s v="fiction"/>
    <x v="3026"/>
    <x v="30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3006"/>
    <n v="1477835499"/>
    <b v="0"/>
    <n v="3"/>
    <b v="0"/>
    <s v="music/faith"/>
    <n v="8"/>
    <n v="50"/>
    <x v="7"/>
    <s v="faith"/>
    <x v="3027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3007"/>
    <n v="1321402754"/>
    <b v="0"/>
    <n v="2"/>
    <b v="0"/>
    <s v="publishing/children's books"/>
    <n v="3"/>
    <n v="75"/>
    <x v="1"/>
    <s v="children's books"/>
    <x v="3028"/>
    <x v="3007"/>
  </r>
  <r>
    <n v="3737"/>
    <s v="Measure For Measure"/>
    <s v="The ASU Theatre and Shakespeare Club presents Measure For Measure directed by Jordyn Ochser."/>
    <n v="700"/>
    <n v="150"/>
    <x v="2"/>
    <s v="US"/>
    <s v="USD"/>
    <x v="3008"/>
    <n v="1445358903"/>
    <b v="0"/>
    <n v="4"/>
    <b v="0"/>
    <s v="theater/plays"/>
    <n v="21"/>
    <n v="37.5"/>
    <x v="6"/>
    <s v="plays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3009"/>
    <n v="1443220372"/>
    <b v="0"/>
    <n v="11"/>
    <b v="0"/>
    <s v="film &amp; video/animation"/>
    <n v="0"/>
    <n v="13.55"/>
    <x v="5"/>
    <s v="animation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3010"/>
    <n v="1433897647"/>
    <b v="0"/>
    <n v="6"/>
    <b v="0"/>
    <s v="theater/plays"/>
    <n v="5"/>
    <n v="24.33"/>
    <x v="6"/>
    <s v="plays"/>
    <x v="3031"/>
    <x v="3010"/>
  </r>
  <r>
    <n v="1456"/>
    <s v="Sometimes you don't need love (Canceled)"/>
    <s v="English Version of my auto-published novel"/>
    <n v="5000"/>
    <n v="145"/>
    <x v="1"/>
    <s v="IT"/>
    <s v="EUR"/>
    <x v="3011"/>
    <n v="1480867365"/>
    <b v="0"/>
    <n v="3"/>
    <b v="0"/>
    <s v="publishing/translations"/>
    <n v="3"/>
    <n v="48.33"/>
    <x v="1"/>
    <s v="translations"/>
    <x v="3032"/>
    <x v="301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3012"/>
    <n v="1439865112"/>
    <b v="0"/>
    <n v="2"/>
    <b v="0"/>
    <s v="food/food trucks"/>
    <n v="2"/>
    <n v="72.5"/>
    <x v="4"/>
    <s v="food trucks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3013"/>
    <n v="1398511589"/>
    <b v="0"/>
    <n v="7"/>
    <b v="0"/>
    <s v="theater/plays"/>
    <n v="8"/>
    <n v="20.71"/>
    <x v="6"/>
    <s v="plays"/>
    <x v="3034"/>
    <x v="3013"/>
  </r>
  <r>
    <n v="570"/>
    <s v="Relaunching in May"/>
    <s v="Humans have AM/FM/Satellite radio, kids have radio Disney, pets have DogCatRadio."/>
    <n v="85000"/>
    <n v="142"/>
    <x v="2"/>
    <s v="US"/>
    <s v="USD"/>
    <x v="3014"/>
    <n v="1453230569"/>
    <b v="0"/>
    <n v="1"/>
    <b v="0"/>
    <s v="technology/web"/>
    <n v="0"/>
    <n v="142"/>
    <x v="0"/>
    <s v="web"/>
    <x v="3035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3015"/>
    <n v="1406239718"/>
    <b v="0"/>
    <n v="5"/>
    <b v="0"/>
    <s v="film &amp; video/animation"/>
    <n v="18"/>
    <n v="28.2"/>
    <x v="5"/>
    <s v="animation"/>
    <x v="3036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16"/>
    <n v="1415995234"/>
    <b v="0"/>
    <n v="7"/>
    <b v="0"/>
    <s v="theater/spaces"/>
    <n v="14"/>
    <n v="20.14"/>
    <x v="6"/>
    <s v="spaces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3017"/>
    <n v="1429449191"/>
    <b v="0"/>
    <n v="5"/>
    <b v="0"/>
    <s v="film &amp; video/science fiction"/>
    <n v="0"/>
    <n v="28"/>
    <x v="5"/>
    <s v="science fiction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3018"/>
    <n v="1417034139"/>
    <b v="0"/>
    <n v="6"/>
    <b v="0"/>
    <s v="technology/web"/>
    <n v="1"/>
    <n v="23.33"/>
    <x v="0"/>
    <s v="web"/>
    <x v="3039"/>
    <x v="3018"/>
  </r>
  <r>
    <n v="1991"/>
    <s v="Portraits of Resilience"/>
    <s v="Taking (and giving) professional portraits of survivors of human trafficking in Myanmar."/>
    <n v="2000"/>
    <n v="140"/>
    <x v="2"/>
    <s v="US"/>
    <s v="USD"/>
    <x v="3019"/>
    <n v="1434144386"/>
    <b v="0"/>
    <n v="3"/>
    <b v="0"/>
    <s v="photography/people"/>
    <n v="7"/>
    <n v="46.67"/>
    <x v="2"/>
    <s v="people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3020"/>
    <n v="1337095997"/>
    <b v="0"/>
    <n v="4"/>
    <b v="0"/>
    <s v="publishing/children's books"/>
    <n v="28"/>
    <n v="35"/>
    <x v="1"/>
    <s v="children's books"/>
    <x v="3041"/>
    <x v="3020"/>
  </r>
  <r>
    <n v="465"/>
    <s v="&quot;Amp&quot; A Story About a Robot"/>
    <s v="&quot;Amp&quot; is a short film about a robot with needs."/>
    <n v="512"/>
    <n v="138"/>
    <x v="2"/>
    <s v="US"/>
    <s v="USD"/>
    <x v="3021"/>
    <n v="1402455174"/>
    <b v="0"/>
    <n v="8"/>
    <b v="0"/>
    <s v="film &amp; video/animation"/>
    <n v="27"/>
    <n v="17.25"/>
    <x v="5"/>
    <s v="animation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3022"/>
    <n v="1460751673"/>
    <b v="0"/>
    <n v="6"/>
    <b v="0"/>
    <s v="theater/plays"/>
    <n v="27"/>
    <n v="22.83"/>
    <x v="6"/>
    <s v="plays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023"/>
    <n v="1403355126"/>
    <b v="0"/>
    <n v="6"/>
    <b v="0"/>
    <s v="theater/plays"/>
    <n v="1"/>
    <n v="22.67"/>
    <x v="6"/>
    <s v="plays"/>
    <x v="3044"/>
    <x v="302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024"/>
    <n v="1431396791"/>
    <b v="0"/>
    <n v="5"/>
    <b v="0"/>
    <s v="theater/plays"/>
    <n v="5"/>
    <n v="27"/>
    <x v="6"/>
    <s v="plays"/>
    <x v="3045"/>
    <x v="30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025"/>
    <n v="1407832642"/>
    <b v="0"/>
    <n v="4"/>
    <b v="0"/>
    <s v="theater/plays"/>
    <n v="0"/>
    <n v="33.75"/>
    <x v="6"/>
    <s v="plays"/>
    <x v="3046"/>
    <x v="30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026"/>
    <n v="1476436660"/>
    <b v="0"/>
    <n v="3"/>
    <b v="0"/>
    <s v="theater/plays"/>
    <n v="5"/>
    <n v="45"/>
    <x v="6"/>
    <s v="plays"/>
    <x v="3047"/>
    <x v="302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3027"/>
    <n v="1401294084"/>
    <b v="0"/>
    <n v="9"/>
    <b v="0"/>
    <s v="theater/plays"/>
    <n v="1"/>
    <n v="15"/>
    <x v="6"/>
    <s v="plays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3028"/>
    <n v="1454259914"/>
    <b v="0"/>
    <n v="8"/>
    <b v="0"/>
    <s v="film &amp; video/animation"/>
    <n v="1"/>
    <n v="16.63"/>
    <x v="5"/>
    <s v="animation"/>
    <x v="3049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3029"/>
    <n v="1377294278"/>
    <b v="0"/>
    <n v="3"/>
    <b v="0"/>
    <s v="music/world music"/>
    <n v="4"/>
    <n v="44"/>
    <x v="7"/>
    <s v="world music"/>
    <x v="3050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3030"/>
    <n v="1422489694"/>
    <b v="0"/>
    <n v="3"/>
    <b v="0"/>
    <s v="technology/makerspaces"/>
    <n v="0"/>
    <n v="44"/>
    <x v="0"/>
    <s v="makerspaces"/>
    <x v="3051"/>
    <x v="3030"/>
  </r>
  <r>
    <n v="605"/>
    <s v="Teach Your Parents iPad (Canceled)"/>
    <s v="An iPad support care package for your parents / seniors."/>
    <n v="5000"/>
    <n v="131"/>
    <x v="1"/>
    <s v="US"/>
    <s v="USD"/>
    <x v="3031"/>
    <n v="1436430908"/>
    <b v="0"/>
    <n v="8"/>
    <b v="0"/>
    <s v="technology/web"/>
    <n v="3"/>
    <n v="16.38"/>
    <x v="0"/>
    <s v="web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3032"/>
    <n v="1392021502"/>
    <b v="0"/>
    <n v="7"/>
    <b v="0"/>
    <s v="music/jazz"/>
    <n v="7"/>
    <n v="18.71"/>
    <x v="7"/>
    <s v="jazz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033"/>
    <n v="1416932133"/>
    <b v="0"/>
    <n v="4"/>
    <b v="0"/>
    <s v="theater/plays"/>
    <n v="15"/>
    <n v="32.75"/>
    <x v="6"/>
    <s v="plays"/>
    <x v="3054"/>
    <x v="30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3034"/>
    <n v="1422383318"/>
    <b v="0"/>
    <n v="2"/>
    <b v="0"/>
    <s v="film &amp; video/drama"/>
    <n v="13"/>
    <n v="65"/>
    <x v="5"/>
    <s v="drama"/>
    <x v="3055"/>
    <x v="30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3035"/>
    <n v="1385065931"/>
    <b v="0"/>
    <n v="10"/>
    <b v="0"/>
    <s v="games/video games"/>
    <n v="26"/>
    <n v="13"/>
    <x v="3"/>
    <s v="video games"/>
    <x v="3056"/>
    <x v="3035"/>
  </r>
  <r>
    <n v="2885"/>
    <s v="The Wedding"/>
    <s v="An historic and proud work of Polish nationalistic literature performed on stage."/>
    <n v="400"/>
    <n v="130"/>
    <x v="2"/>
    <s v="US"/>
    <s v="USD"/>
    <x v="3036"/>
    <n v="1423705801"/>
    <b v="0"/>
    <n v="5"/>
    <b v="0"/>
    <s v="theater/plays"/>
    <n v="33"/>
    <n v="26"/>
    <x v="6"/>
    <s v="plays"/>
    <x v="3057"/>
    <x v="30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037"/>
    <n v="1432115902"/>
    <b v="0"/>
    <n v="9"/>
    <b v="0"/>
    <s v="theater/musical"/>
    <n v="65"/>
    <n v="14.44"/>
    <x v="6"/>
    <s v="musical"/>
    <x v="3058"/>
    <x v="3037"/>
  </r>
  <r>
    <n v="4018"/>
    <s v="Time Please Fringe"/>
    <s v="Funding for a production of Time Please at the Brighton Fringe 2017... and beyond."/>
    <n v="1500"/>
    <n v="130"/>
    <x v="2"/>
    <s v="GB"/>
    <s v="GBP"/>
    <x v="3038"/>
    <n v="1473285108"/>
    <b v="0"/>
    <n v="4"/>
    <b v="0"/>
    <s v="theater/plays"/>
    <n v="9"/>
    <n v="32.5"/>
    <x v="6"/>
    <s v="plays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3039"/>
    <n v="1409087804"/>
    <b v="0"/>
    <n v="3"/>
    <b v="1"/>
    <s v="theater/musical"/>
    <n v="129"/>
    <n v="43"/>
    <x v="6"/>
    <s v="musical"/>
    <x v="3060"/>
    <x v="3039"/>
  </r>
  <r>
    <n v="2138"/>
    <s v="Tales Of Tameria - Dawning Light"/>
    <s v="A game with a mixture of a few genres from RPG, Simulation and to adventure elements."/>
    <n v="1000"/>
    <n v="128"/>
    <x v="2"/>
    <s v="GB"/>
    <s v="GBP"/>
    <x v="3040"/>
    <n v="1381364339"/>
    <b v="0"/>
    <n v="12"/>
    <b v="0"/>
    <s v="games/video games"/>
    <n v="13"/>
    <n v="10.67"/>
    <x v="3"/>
    <s v="video games"/>
    <x v="3061"/>
    <x v="304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041"/>
    <n v="1457303796"/>
    <b v="0"/>
    <n v="10"/>
    <b v="0"/>
    <s v="theater/spaces"/>
    <n v="0"/>
    <n v="12.8"/>
    <x v="6"/>
    <s v="spaces"/>
    <x v="3062"/>
    <x v="30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3042"/>
    <n v="1419566199"/>
    <b v="0"/>
    <n v="5"/>
    <b v="0"/>
    <s v="technology/wearables"/>
    <n v="1"/>
    <n v="25.2"/>
    <x v="0"/>
    <s v="wearables"/>
    <x v="3063"/>
    <x v="30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43"/>
    <n v="1418046247"/>
    <b v="0"/>
    <n v="3"/>
    <b v="0"/>
    <s v="theater/spaces"/>
    <n v="0"/>
    <n v="42"/>
    <x v="6"/>
    <s v="spaces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044"/>
    <n v="1424279986"/>
    <b v="0"/>
    <n v="3"/>
    <b v="0"/>
    <s v="theater/plays"/>
    <n v="6"/>
    <n v="42"/>
    <x v="6"/>
    <s v="plays"/>
    <x v="3065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3045"/>
    <n v="1383076902"/>
    <b v="0"/>
    <n v="2"/>
    <b v="0"/>
    <s v="film &amp; video/animation"/>
    <n v="5"/>
    <n v="62.5"/>
    <x v="5"/>
    <s v="animation"/>
    <x v="3066"/>
    <x v="30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3046"/>
    <n v="1382460379"/>
    <b v="0"/>
    <n v="4"/>
    <b v="0"/>
    <s v="music/indie rock"/>
    <n v="4"/>
    <n v="31.25"/>
    <x v="7"/>
    <s v="indie rock"/>
    <x v="3067"/>
    <x v="30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3047"/>
    <n v="1483307131"/>
    <b v="0"/>
    <n v="4"/>
    <b v="0"/>
    <s v="games/mobile games"/>
    <n v="0"/>
    <n v="31.25"/>
    <x v="3"/>
    <s v="mobile games"/>
    <x v="3068"/>
    <x v="30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3048"/>
    <n v="1454546859"/>
    <b v="0"/>
    <n v="3"/>
    <b v="0"/>
    <s v="publishing/art books"/>
    <n v="5"/>
    <n v="41.67"/>
    <x v="1"/>
    <s v="art books"/>
    <x v="3069"/>
    <x v="304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3049"/>
    <n v="1483768497"/>
    <b v="0"/>
    <n v="2"/>
    <b v="0"/>
    <s v="games/mobile games"/>
    <n v="1"/>
    <n v="62.5"/>
    <x v="3"/>
    <s v="mobile games"/>
    <x v="3070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50"/>
    <n v="1477107390"/>
    <b v="0"/>
    <n v="2"/>
    <b v="0"/>
    <s v="theater/spaces"/>
    <n v="1"/>
    <n v="62.5"/>
    <x v="6"/>
    <s v="spaces"/>
    <x v="3071"/>
    <x v="305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051"/>
    <n v="1406140561"/>
    <b v="0"/>
    <n v="2"/>
    <b v="0"/>
    <s v="theater/plays"/>
    <n v="1"/>
    <n v="62.5"/>
    <x v="6"/>
    <s v="plays"/>
    <x v="3072"/>
    <x v="3051"/>
  </r>
  <r>
    <n v="4021"/>
    <s v="Angels in Houston"/>
    <s v="Help a group of actors end bigotry in Houston, TX by supporting a  full production of Angels in America."/>
    <n v="15000"/>
    <n v="125"/>
    <x v="2"/>
    <s v="US"/>
    <s v="USD"/>
    <x v="3052"/>
    <n v="1409176358"/>
    <b v="0"/>
    <n v="2"/>
    <b v="0"/>
    <s v="theater/plays"/>
    <n v="1"/>
    <n v="62.5"/>
    <x v="6"/>
    <s v="plays"/>
    <x v="3073"/>
    <x v="3052"/>
  </r>
  <r>
    <n v="2649"/>
    <s v="The Mission - Please Check Back Soon (Canceled)"/>
    <s v="They have launched a Kickstarter."/>
    <n v="125000"/>
    <n v="124"/>
    <x v="1"/>
    <s v="US"/>
    <s v="USD"/>
    <x v="3053"/>
    <n v="1449186941"/>
    <b v="0"/>
    <n v="3"/>
    <b v="0"/>
    <s v="technology/space exploration"/>
    <n v="0"/>
    <n v="41.33"/>
    <x v="0"/>
    <s v="space exploration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3054"/>
    <n v="1425428206"/>
    <b v="0"/>
    <n v="14"/>
    <b v="1"/>
    <s v="theater/plays"/>
    <n v="124"/>
    <n v="8.86"/>
    <x v="6"/>
    <s v="plays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3055"/>
    <n v="1413393391"/>
    <b v="0"/>
    <n v="6"/>
    <b v="0"/>
    <s v="technology/web"/>
    <n v="0"/>
    <n v="20.5"/>
    <x v="0"/>
    <s v="web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3056"/>
    <n v="1483362319"/>
    <b v="0"/>
    <n v="5"/>
    <b v="0"/>
    <s v="music/jazz"/>
    <n v="22"/>
    <n v="24.6"/>
    <x v="7"/>
    <s v="jazz"/>
    <x v="3077"/>
    <x v="30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3057"/>
    <n v="1394683409"/>
    <b v="0"/>
    <n v="2"/>
    <b v="0"/>
    <s v="music/jazz"/>
    <n v="6"/>
    <n v="60"/>
    <x v="7"/>
    <s v="jazz"/>
    <x v="3078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3058"/>
    <n v="1489428447"/>
    <b v="0"/>
    <n v="4"/>
    <b v="0"/>
    <s v="food/small batch"/>
    <n v="48"/>
    <n v="30"/>
    <x v="4"/>
    <s v="small batch"/>
    <x v="3079"/>
    <x v="305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3059"/>
    <n v="1415723470"/>
    <b v="0"/>
    <n v="2"/>
    <b v="0"/>
    <s v="technology/web"/>
    <n v="29"/>
    <n v="60"/>
    <x v="0"/>
    <s v="web"/>
    <x v="3080"/>
    <x v="305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3060"/>
    <n v="1427231138"/>
    <b v="0"/>
    <n v="2"/>
    <b v="0"/>
    <s v="food/food trucks"/>
    <n v="0"/>
    <n v="60"/>
    <x v="4"/>
    <s v="food trucks"/>
    <x v="3081"/>
    <x v="3060"/>
  </r>
  <r>
    <n v="2976"/>
    <s v="Pizza Delique"/>
    <s v="A play that addresses an important social issue, brought to light by members of the UoM Drama Society."/>
    <n v="70"/>
    <n v="120"/>
    <x v="0"/>
    <s v="GB"/>
    <s v="GBP"/>
    <x v="3061"/>
    <n v="1456421530"/>
    <b v="0"/>
    <n v="14"/>
    <b v="1"/>
    <s v="theater/plays"/>
    <n v="171"/>
    <n v="8.57"/>
    <x v="6"/>
    <s v="plays"/>
    <x v="3082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062"/>
    <n v="1406131023"/>
    <b v="0"/>
    <n v="3"/>
    <b v="0"/>
    <s v="theater/plays"/>
    <n v="0"/>
    <n v="40"/>
    <x v="6"/>
    <s v="plays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3063"/>
    <n v="1464639614"/>
    <b v="0"/>
    <n v="6"/>
    <b v="0"/>
    <s v="games/video games"/>
    <n v="0"/>
    <n v="19.670000000000002"/>
    <x v="3"/>
    <s v="video games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064"/>
    <n v="1417651630"/>
    <b v="0"/>
    <n v="9"/>
    <b v="0"/>
    <s v="theater/plays"/>
    <n v="1"/>
    <n v="13.11"/>
    <x v="6"/>
    <s v="plays"/>
    <x v="3085"/>
    <x v="306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3065"/>
    <n v="1328049974"/>
    <b v="0"/>
    <n v="6"/>
    <b v="0"/>
    <s v="music/world music"/>
    <n v="12"/>
    <n v="19.329999999999998"/>
    <x v="7"/>
    <s v="world music"/>
    <x v="3086"/>
    <x v="3065"/>
  </r>
  <r>
    <n v="3122"/>
    <s v="be back soon (Canceled)"/>
    <s v="cancelled until further notice"/>
    <n v="199"/>
    <n v="116"/>
    <x v="1"/>
    <s v="US"/>
    <s v="USD"/>
    <x v="3066"/>
    <n v="1478298132"/>
    <b v="0"/>
    <n v="2"/>
    <b v="0"/>
    <s v="theater/spaces"/>
    <n v="58"/>
    <n v="58"/>
    <x v="6"/>
    <s v="spaces"/>
    <x v="3087"/>
    <x v="306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067"/>
    <n v="1431630618"/>
    <b v="0"/>
    <n v="4"/>
    <b v="0"/>
    <s v="theater/musical"/>
    <n v="3"/>
    <n v="29"/>
    <x v="6"/>
    <s v="musical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3068"/>
    <n v="1479514998"/>
    <b v="0"/>
    <n v="3"/>
    <b v="0"/>
    <s v="film &amp; video/science fiction"/>
    <n v="1"/>
    <n v="38.33"/>
    <x v="5"/>
    <s v="science fiction"/>
    <x v="3089"/>
    <x v="306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3069"/>
    <n v="1425744945"/>
    <b v="0"/>
    <n v="7"/>
    <b v="0"/>
    <s v="technology/web"/>
    <n v="23"/>
    <n v="16.43"/>
    <x v="0"/>
    <s v="web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3070"/>
    <n v="1286930435"/>
    <b v="0"/>
    <n v="5"/>
    <b v="0"/>
    <s v="games/video games"/>
    <n v="10"/>
    <n v="23"/>
    <x v="3"/>
    <s v="video games"/>
    <x v="3091"/>
    <x v="3070"/>
  </r>
  <r>
    <n v="2155"/>
    <s v="VoxelMaze"/>
    <s v="A Level Editor, Turned up to eleven. Infinite creativity in one package, solo or with up to 16 of your friends."/>
    <n v="5000"/>
    <n v="115"/>
    <x v="2"/>
    <s v="GB"/>
    <s v="GBP"/>
    <x v="3071"/>
    <n v="1456854985"/>
    <b v="0"/>
    <n v="5"/>
    <b v="0"/>
    <s v="games/video games"/>
    <n v="2"/>
    <n v="23"/>
    <x v="3"/>
    <s v="video games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3072"/>
    <n v="1418906303"/>
    <b v="0"/>
    <n v="9"/>
    <b v="0"/>
    <s v="film &amp; video/animation"/>
    <n v="2"/>
    <n v="12.67"/>
    <x v="5"/>
    <s v="animation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3073"/>
    <n v="1348731738"/>
    <b v="0"/>
    <n v="8"/>
    <b v="0"/>
    <s v="music/indie rock"/>
    <n v="3"/>
    <n v="14.13"/>
    <x v="7"/>
    <s v="indie rock"/>
    <x v="3094"/>
    <x v="307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3074"/>
    <n v="1422474546"/>
    <b v="0"/>
    <n v="7"/>
    <b v="0"/>
    <s v="film &amp; video/drama"/>
    <n v="3"/>
    <n v="15.71"/>
    <x v="5"/>
    <s v="drama"/>
    <x v="3095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3075"/>
    <n v="1468006345"/>
    <b v="0"/>
    <n v="2"/>
    <b v="0"/>
    <s v="music/faith"/>
    <n v="11"/>
    <n v="55"/>
    <x v="7"/>
    <s v="faith"/>
    <x v="3096"/>
    <x v="3075"/>
  </r>
  <r>
    <n v="2749"/>
    <s v="A Tree is a Tree, no matter what you see.  CHILDREN'S BOOK"/>
    <s v="Self-publishing my children's book."/>
    <n v="10000"/>
    <n v="110"/>
    <x v="2"/>
    <s v="US"/>
    <s v="USD"/>
    <x v="3076"/>
    <n v="1425582637"/>
    <b v="0"/>
    <n v="2"/>
    <b v="0"/>
    <s v="publishing/children's books"/>
    <n v="1"/>
    <n v="55"/>
    <x v="1"/>
    <s v="children's books"/>
    <x v="3097"/>
    <x v="30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077"/>
    <n v="1420798277"/>
    <b v="0"/>
    <n v="3"/>
    <b v="0"/>
    <s v="theater/musical"/>
    <n v="0"/>
    <n v="36.67"/>
    <x v="6"/>
    <s v="musical"/>
    <x v="3098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078"/>
    <n v="1425678057"/>
    <b v="0"/>
    <n v="6"/>
    <b v="0"/>
    <s v="theater/plays"/>
    <n v="2"/>
    <n v="18.329999999999998"/>
    <x v="6"/>
    <s v="plays"/>
    <x v="3099"/>
    <x v="30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3079"/>
    <n v="1418862743"/>
    <b v="0"/>
    <n v="4"/>
    <b v="0"/>
    <s v="theater/plays"/>
    <n v="2"/>
    <n v="27.5"/>
    <x v="6"/>
    <s v="plays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3080"/>
    <n v="1413477228"/>
    <b v="0"/>
    <n v="2"/>
    <b v="0"/>
    <s v="theater/plays"/>
    <n v="22"/>
    <n v="55"/>
    <x v="6"/>
    <s v="plays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3081"/>
    <n v="1394078379"/>
    <b v="0"/>
    <n v="3"/>
    <b v="0"/>
    <s v="games/video games"/>
    <n v="2"/>
    <n v="36.33"/>
    <x v="3"/>
    <s v="video games"/>
    <x v="3102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3082"/>
    <n v="1489106948"/>
    <b v="0"/>
    <n v="1"/>
    <b v="0"/>
    <s v="food/small batch"/>
    <n v="1"/>
    <n v="108"/>
    <x v="4"/>
    <s v="small batch"/>
    <x v="3103"/>
    <x v="3082"/>
  </r>
  <r>
    <n v="2351"/>
    <s v="NZ Auction site.  No listing or success fees. Only $2 p/m"/>
    <s v="Donate $30 or more and receive a free selfie stick."/>
    <n v="18900"/>
    <n v="108"/>
    <x v="1"/>
    <s v="NZ"/>
    <s v="NZD"/>
    <x v="3083"/>
    <n v="1427768739"/>
    <b v="0"/>
    <n v="7"/>
    <b v="0"/>
    <s v="technology/web"/>
    <n v="1"/>
    <n v="15.43"/>
    <x v="0"/>
    <s v="web"/>
    <x v="3104"/>
    <x v="3083"/>
  </r>
  <r>
    <n v="1791"/>
    <s v="disCover: Napoli"/>
    <s v="For the love of street photography and the beauty of traditional cultures in southern Italy."/>
    <n v="3000"/>
    <n v="107"/>
    <x v="2"/>
    <s v="GB"/>
    <s v="GBP"/>
    <x v="3084"/>
    <n v="1417369565"/>
    <b v="1"/>
    <n v="4"/>
    <b v="0"/>
    <s v="photography/photobooks"/>
    <n v="4"/>
    <n v="26.75"/>
    <x v="2"/>
    <s v="photobooks"/>
    <x v="3105"/>
    <x v="308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3085"/>
    <n v="1436297723"/>
    <b v="0"/>
    <n v="2"/>
    <b v="0"/>
    <s v="technology/web"/>
    <n v="0"/>
    <n v="53"/>
    <x v="0"/>
    <s v="web"/>
    <x v="3106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3086"/>
    <n v="1405542034"/>
    <b v="0"/>
    <n v="4"/>
    <b v="0"/>
    <s v="technology/wearables"/>
    <n v="1"/>
    <n v="26.5"/>
    <x v="0"/>
    <s v="wearables"/>
    <x v="3107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3087"/>
    <n v="1424918808"/>
    <b v="0"/>
    <n v="3"/>
    <b v="0"/>
    <s v="technology/wearables"/>
    <n v="1"/>
    <n v="35.33"/>
    <x v="0"/>
    <s v="wearables"/>
    <x v="3108"/>
    <x v="30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3088"/>
    <n v="1429631125"/>
    <b v="0"/>
    <n v="4"/>
    <b v="0"/>
    <s v="technology/wearables"/>
    <n v="0"/>
    <n v="26.5"/>
    <x v="0"/>
    <s v="wearables"/>
    <x v="3109"/>
    <x v="3088"/>
  </r>
  <r>
    <n v="1380"/>
    <s v="BARNFEST 2015"/>
    <s v="A DIY MUSIC FESTIVAL FROM ST. LOUIS MO! Bands make their own festival, help make it legit!"/>
    <n v="25"/>
    <n v="106"/>
    <x v="0"/>
    <s v="US"/>
    <s v="USD"/>
    <x v="3089"/>
    <n v="1431886706"/>
    <b v="0"/>
    <n v="5"/>
    <b v="1"/>
    <s v="music/rock"/>
    <n v="424"/>
    <n v="21.2"/>
    <x v="7"/>
    <s v="rock"/>
    <x v="3110"/>
    <x v="308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3090"/>
    <n v="1454951360"/>
    <b v="0"/>
    <n v="6"/>
    <b v="0"/>
    <s v="technology/space exploration"/>
    <n v="1"/>
    <n v="17.670000000000002"/>
    <x v="0"/>
    <s v="space exploration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3091"/>
    <n v="1452874832"/>
    <b v="0"/>
    <n v="4"/>
    <b v="0"/>
    <s v="technology/wearables"/>
    <n v="0"/>
    <n v="26.25"/>
    <x v="0"/>
    <s v="wearables"/>
    <x v="3112"/>
    <x v="3091"/>
  </r>
  <r>
    <n v="1405"/>
    <s v="The Bible translated into Emoticons"/>
    <s v="Will more people read the Bible if it were translated into Emoticons?"/>
    <n v="25000"/>
    <n v="105"/>
    <x v="2"/>
    <s v="US"/>
    <s v="USD"/>
    <x v="3092"/>
    <n v="1414599601"/>
    <b v="1"/>
    <n v="17"/>
    <b v="0"/>
    <s v="publishing/translations"/>
    <n v="0"/>
    <n v="6.18"/>
    <x v="1"/>
    <s v="translations"/>
    <x v="3113"/>
    <x v="30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3093"/>
    <n v="1380838145"/>
    <b v="0"/>
    <n v="6"/>
    <b v="0"/>
    <s v="publishing/fiction"/>
    <n v="2"/>
    <n v="17.5"/>
    <x v="1"/>
    <s v="fiction"/>
    <x v="3114"/>
    <x v="30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3094"/>
    <n v="1464943666"/>
    <b v="0"/>
    <n v="2"/>
    <b v="0"/>
    <s v="publishing/children's books"/>
    <n v="11"/>
    <n v="52.5"/>
    <x v="1"/>
    <s v="children's books"/>
    <x v="3115"/>
    <x v="30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95"/>
    <n v="1485903478"/>
    <b v="0"/>
    <n v="2"/>
    <b v="0"/>
    <s v="theater/spaces"/>
    <n v="0"/>
    <n v="52.5"/>
    <x v="6"/>
    <s v="spaces"/>
    <x v="3116"/>
    <x v="30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096"/>
    <n v="1407254874"/>
    <b v="0"/>
    <n v="2"/>
    <b v="0"/>
    <s v="theater/plays"/>
    <n v="1"/>
    <n v="52.5"/>
    <x v="6"/>
    <s v="plays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3097"/>
    <n v="1364505391"/>
    <b v="0"/>
    <n v="3"/>
    <b v="0"/>
    <s v="games/video games"/>
    <n v="2"/>
    <n v="34.67"/>
    <x v="3"/>
    <s v="video games"/>
    <x v="3118"/>
    <x v="3097"/>
  </r>
  <r>
    <n v="1916"/>
    <s v="The Paint Can Holder by U.S. Green Products"/>
    <s v="The Paint Can Holder Makes Painting Easier and Safer on Extension Ladders."/>
    <n v="20000"/>
    <n v="102"/>
    <x v="2"/>
    <s v="US"/>
    <s v="USD"/>
    <x v="3098"/>
    <n v="1476378775"/>
    <b v="0"/>
    <n v="6"/>
    <b v="0"/>
    <s v="technology/gadgets"/>
    <n v="1"/>
    <n v="17"/>
    <x v="0"/>
    <s v="gadgets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099"/>
    <n v="1421274859"/>
    <b v="0"/>
    <n v="8"/>
    <b v="0"/>
    <s v="theater/musical"/>
    <n v="1"/>
    <n v="12.75"/>
    <x v="6"/>
    <s v="musical"/>
    <x v="3120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3100"/>
    <n v="1478685915"/>
    <b v="0"/>
    <n v="2"/>
    <b v="1"/>
    <s v="technology/wearables"/>
    <n v="144"/>
    <n v="50.5"/>
    <x v="0"/>
    <s v="wearables"/>
    <x v="3121"/>
    <x v="31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3101"/>
    <n v="1471475404"/>
    <b v="0"/>
    <n v="2"/>
    <b v="0"/>
    <s v="music/jazz"/>
    <n v="2"/>
    <n v="50.5"/>
    <x v="7"/>
    <s v="jazz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3102"/>
    <n v="1460458034"/>
    <b v="0"/>
    <n v="7"/>
    <b v="0"/>
    <s v="photography/nature"/>
    <n v="13"/>
    <n v="14.43"/>
    <x v="2"/>
    <s v="nature"/>
    <x v="3123"/>
    <x v="310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103"/>
    <n v="1472786744"/>
    <b v="0"/>
    <n v="2"/>
    <b v="0"/>
    <s v="theater/plays"/>
    <n v="3"/>
    <n v="50.5"/>
    <x v="6"/>
    <s v="plays"/>
    <x v="3124"/>
    <x v="310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3104"/>
    <n v="1426518289"/>
    <b v="0"/>
    <n v="1"/>
    <b v="0"/>
    <s v="film &amp; video/drama"/>
    <n v="2"/>
    <n v="100"/>
    <x v="5"/>
    <s v="drama"/>
    <x v="3125"/>
    <x v="3104"/>
  </r>
  <r>
    <n v="600"/>
    <s v="Anaheim California here we come but we need your help."/>
    <s v="Science Technology Engineering and Math + youth = a brighter tomorrow."/>
    <n v="5000"/>
    <n v="100"/>
    <x v="1"/>
    <s v="US"/>
    <s v="USD"/>
    <x v="3105"/>
    <n v="1426014562"/>
    <b v="0"/>
    <n v="1"/>
    <b v="0"/>
    <s v="technology/web"/>
    <n v="2"/>
    <n v="100"/>
    <x v="0"/>
    <s v="web"/>
    <x v="3126"/>
    <x v="3105"/>
  </r>
  <r>
    <n v="919"/>
    <s v="Jazz CD:  Out of The Blue"/>
    <s v="Cool jazz with a New Orleans flavor."/>
    <n v="20000"/>
    <n v="100"/>
    <x v="2"/>
    <s v="US"/>
    <s v="USD"/>
    <x v="3106"/>
    <n v="1352906645"/>
    <b v="0"/>
    <n v="1"/>
    <b v="0"/>
    <s v="music/jazz"/>
    <n v="1"/>
    <n v="100"/>
    <x v="7"/>
    <s v="jazz"/>
    <x v="3127"/>
    <x v="310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3107"/>
    <n v="1452825571"/>
    <b v="0"/>
    <n v="10"/>
    <b v="0"/>
    <s v="games/video games"/>
    <n v="3"/>
    <n v="10"/>
    <x v="3"/>
    <s v="video games"/>
    <x v="3128"/>
    <x v="3107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3108"/>
    <n v="1407088592"/>
    <b v="0"/>
    <n v="1"/>
    <b v="0"/>
    <s v="food/food trucks"/>
    <n v="0"/>
    <n v="100"/>
    <x v="4"/>
    <s v="food trucks"/>
    <x v="3129"/>
    <x v="310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3109"/>
    <n v="1430429171"/>
    <b v="0"/>
    <n v="2"/>
    <b v="0"/>
    <s v="food/food trucks"/>
    <n v="0"/>
    <n v="50"/>
    <x v="4"/>
    <s v="food trucks"/>
    <x v="3130"/>
    <x v="31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3110"/>
    <n v="1476391223"/>
    <b v="0"/>
    <n v="3"/>
    <b v="0"/>
    <s v="food/food trucks"/>
    <n v="4"/>
    <n v="33.33"/>
    <x v="4"/>
    <s v="food trucks"/>
    <x v="3131"/>
    <x v="31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3111"/>
    <n v="1434569739"/>
    <b v="0"/>
    <n v="1"/>
    <b v="0"/>
    <s v="technology/wearables"/>
    <n v="0"/>
    <n v="100"/>
    <x v="0"/>
    <s v="wearables"/>
    <x v="3132"/>
    <x v="31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3112"/>
    <n v="1450780170"/>
    <b v="0"/>
    <n v="1"/>
    <b v="0"/>
    <s v="publishing/translations"/>
    <n v="5"/>
    <n v="100"/>
    <x v="1"/>
    <s v="translations"/>
    <x v="3133"/>
    <x v="31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3113"/>
    <n v="1449045531"/>
    <b v="0"/>
    <n v="1"/>
    <b v="0"/>
    <s v="publishing/translations"/>
    <n v="0"/>
    <n v="100"/>
    <x v="1"/>
    <s v="translations"/>
    <x v="3134"/>
    <x v="31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3114"/>
    <n v="1418922443"/>
    <b v="0"/>
    <n v="1"/>
    <b v="0"/>
    <s v="publishing/fiction"/>
    <n v="8"/>
    <n v="100"/>
    <x v="1"/>
    <s v="fiction"/>
    <x v="3135"/>
    <x v="311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3115"/>
    <n v="1408549233"/>
    <b v="0"/>
    <n v="1"/>
    <b v="0"/>
    <s v="photography/nature"/>
    <n v="4"/>
    <n v="100"/>
    <x v="2"/>
    <s v="nature"/>
    <x v="3136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3116"/>
    <n v="1304962261"/>
    <b v="0"/>
    <n v="1"/>
    <b v="0"/>
    <s v="publishing/art books"/>
    <n v="3"/>
    <n v="100"/>
    <x v="1"/>
    <s v="art books"/>
    <x v="3137"/>
    <x v="31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3117"/>
    <n v="1425143965"/>
    <b v="0"/>
    <n v="2"/>
    <b v="0"/>
    <s v="technology/web"/>
    <n v="0"/>
    <n v="50"/>
    <x v="0"/>
    <s v="web"/>
    <x v="3138"/>
    <x v="311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3118"/>
    <n v="1457710589"/>
    <b v="0"/>
    <n v="1"/>
    <b v="0"/>
    <s v="food/food trucks"/>
    <n v="1"/>
    <n v="100"/>
    <x v="4"/>
    <s v="food trucks"/>
    <x v="3139"/>
    <x v="311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3119"/>
    <n v="1310486518"/>
    <b v="0"/>
    <n v="4"/>
    <b v="0"/>
    <s v="publishing/children's books"/>
    <n v="2"/>
    <n v="25"/>
    <x v="1"/>
    <s v="children's books"/>
    <x v="3140"/>
    <x v="311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3120"/>
    <n v="1431122198"/>
    <b v="0"/>
    <n v="1"/>
    <b v="0"/>
    <s v="theater/spaces"/>
    <n v="1"/>
    <n v="100"/>
    <x v="6"/>
    <s v="spaces"/>
    <x v="3141"/>
    <x v="312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121"/>
    <n v="1475759454"/>
    <b v="0"/>
    <n v="5"/>
    <b v="1"/>
    <s v="theater/plays"/>
    <n v="100"/>
    <n v="20"/>
    <x v="6"/>
    <s v="plays"/>
    <x v="3142"/>
    <x v="31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122"/>
    <n v="1415053749"/>
    <b v="0"/>
    <n v="1"/>
    <b v="0"/>
    <s v="theater/musical"/>
    <n v="20"/>
    <n v="100"/>
    <x v="6"/>
    <s v="musical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123"/>
    <n v="1437236159"/>
    <b v="0"/>
    <n v="1"/>
    <b v="0"/>
    <s v="theater/plays"/>
    <n v="10"/>
    <n v="100"/>
    <x v="6"/>
    <s v="plays"/>
    <x v="3144"/>
    <x v="31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124"/>
    <n v="1407388144"/>
    <b v="0"/>
    <n v="4"/>
    <b v="0"/>
    <s v="theater/plays"/>
    <n v="2"/>
    <n v="25"/>
    <x v="6"/>
    <s v="plays"/>
    <x v="3145"/>
    <x v="3124"/>
  </r>
  <r>
    <n v="3861"/>
    <s v="READY OR NOT HERE I COME"/>
    <s v="THE COMING OF THE LORD!"/>
    <n v="2000"/>
    <n v="100"/>
    <x v="2"/>
    <s v="US"/>
    <s v="USD"/>
    <x v="3125"/>
    <n v="1412258977"/>
    <b v="0"/>
    <n v="1"/>
    <b v="0"/>
    <s v="theater/plays"/>
    <n v="5"/>
    <n v="100"/>
    <x v="6"/>
    <s v="plays"/>
    <x v="3146"/>
    <x v="3125"/>
  </r>
  <r>
    <n v="3991"/>
    <s v="NTACTheatre - North Texas Actor's Collaborative Theatre"/>
    <s v="North Texas first actor-driven theatre company needs your help"/>
    <n v="500"/>
    <n v="100"/>
    <x v="2"/>
    <s v="US"/>
    <s v="USD"/>
    <x v="3126"/>
    <n v="1430494082"/>
    <b v="0"/>
    <n v="1"/>
    <b v="0"/>
    <s v="theater/plays"/>
    <n v="20"/>
    <n v="100"/>
    <x v="6"/>
    <s v="plays"/>
    <x v="3147"/>
    <x v="312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127"/>
    <n v="1424579699"/>
    <b v="0"/>
    <n v="3"/>
    <b v="0"/>
    <s v="theater/plays"/>
    <n v="17"/>
    <n v="33.33"/>
    <x v="6"/>
    <s v="plays"/>
    <x v="3148"/>
    <x v="31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3128"/>
    <n v="1435953566"/>
    <b v="0"/>
    <n v="6"/>
    <b v="0"/>
    <s v="theater/plays"/>
    <n v="10"/>
    <n v="16.670000000000002"/>
    <x v="6"/>
    <s v="plays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29"/>
    <n v="1488993303"/>
    <b v="0"/>
    <n v="4"/>
    <b v="0"/>
    <s v="theater/plays"/>
    <n v="1"/>
    <n v="24"/>
    <x v="6"/>
    <s v="plays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3130"/>
    <n v="1474644559"/>
    <b v="0"/>
    <n v="9"/>
    <b v="0"/>
    <s v="technology/wearables"/>
    <n v="1"/>
    <n v="10.56"/>
    <x v="0"/>
    <s v="wearables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3131"/>
    <n v="1400720703"/>
    <b v="0"/>
    <n v="6"/>
    <b v="0"/>
    <s v="theater/plays"/>
    <n v="2"/>
    <n v="15.83"/>
    <x v="6"/>
    <s v="plays"/>
    <x v="3152"/>
    <x v="313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132"/>
    <n v="1412809644"/>
    <b v="0"/>
    <n v="10"/>
    <b v="0"/>
    <s v="theater/plays"/>
    <n v="6"/>
    <n v="9.5"/>
    <x v="6"/>
    <s v="plays"/>
    <x v="3153"/>
    <x v="313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1120"/>
    <n v="1458178044"/>
    <b v="0"/>
    <n v="4"/>
    <b v="0"/>
    <s v="theater/plays"/>
    <n v="3"/>
    <n v="23.75"/>
    <x v="6"/>
    <s v="plays"/>
    <x v="3154"/>
    <x v="112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3133"/>
    <n v="1414110593"/>
    <b v="0"/>
    <n v="4"/>
    <b v="0"/>
    <s v="photography/nature"/>
    <n v="4"/>
    <n v="23.5"/>
    <x v="2"/>
    <s v="nature"/>
    <x v="3155"/>
    <x v="313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3134"/>
    <n v="1422155740"/>
    <b v="0"/>
    <n v="6"/>
    <b v="0"/>
    <s v="theater/plays"/>
    <n v="3"/>
    <n v="15.67"/>
    <x v="6"/>
    <s v="plays"/>
    <x v="3156"/>
    <x v="3134"/>
  </r>
  <r>
    <n v="1582"/>
    <s v="Scenes from New Orleans"/>
    <s v="I create canvas prints of images from in and around New Orleans"/>
    <n v="1000"/>
    <n v="93"/>
    <x v="2"/>
    <s v="US"/>
    <s v="USD"/>
    <x v="3135"/>
    <n v="1440961053"/>
    <b v="0"/>
    <n v="3"/>
    <b v="0"/>
    <s v="photography/places"/>
    <n v="9"/>
    <n v="31"/>
    <x v="2"/>
    <s v="places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3136"/>
    <n v="1416888470"/>
    <b v="0"/>
    <n v="6"/>
    <b v="0"/>
    <s v="film &amp; video/science fiction"/>
    <n v="1"/>
    <n v="15.33"/>
    <x v="5"/>
    <s v="science fiction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3137"/>
    <n v="1467321194"/>
    <b v="0"/>
    <n v="4"/>
    <b v="0"/>
    <s v="technology/space exploration"/>
    <n v="0"/>
    <n v="22.75"/>
    <x v="0"/>
    <s v="space exploration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3138"/>
    <n v="1452842511"/>
    <b v="0"/>
    <n v="1"/>
    <b v="0"/>
    <s v="technology/web"/>
    <n v="0"/>
    <n v="90"/>
    <x v="0"/>
    <s v="web"/>
    <x v="3160"/>
    <x v="313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3139"/>
    <n v="1484684247"/>
    <b v="0"/>
    <n v="4"/>
    <b v="0"/>
    <s v="technology/wearables"/>
    <n v="1"/>
    <n v="22.5"/>
    <x v="0"/>
    <s v="wearables"/>
    <x v="3161"/>
    <x v="313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3140"/>
    <n v="1326422966"/>
    <b v="0"/>
    <n v="5"/>
    <b v="0"/>
    <s v="music/jazz"/>
    <n v="5"/>
    <n v="18"/>
    <x v="7"/>
    <s v="jazz"/>
    <x v="3162"/>
    <x v="314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3141"/>
    <n v="1404947422"/>
    <b v="0"/>
    <n v="3"/>
    <b v="0"/>
    <s v="music/jazz"/>
    <n v="0"/>
    <n v="30"/>
    <x v="7"/>
    <s v="jazz"/>
    <x v="3163"/>
    <x v="3141"/>
  </r>
  <r>
    <n v="2599"/>
    <s v="Empty Ramekins Catering Group"/>
    <s v="The Empty Ramekins Catering Group is looking for your help to start up in Miami Florida!!!!"/>
    <n v="9041"/>
    <n v="90"/>
    <x v="2"/>
    <s v="US"/>
    <s v="USD"/>
    <x v="3142"/>
    <n v="1403201147"/>
    <b v="0"/>
    <n v="5"/>
    <b v="0"/>
    <s v="food/food trucks"/>
    <n v="1"/>
    <n v="18"/>
    <x v="4"/>
    <s v="food trucks"/>
    <x v="3164"/>
    <x v="3142"/>
  </r>
  <r>
    <n v="2763"/>
    <s v="My Christmas Star"/>
    <s v="How Santa finds childrens homes without getting lost by following certain stars."/>
    <n v="39400"/>
    <n v="90"/>
    <x v="2"/>
    <s v="US"/>
    <s v="USD"/>
    <x v="3143"/>
    <n v="1365515684"/>
    <b v="0"/>
    <n v="3"/>
    <b v="0"/>
    <s v="publishing/children's books"/>
    <n v="0"/>
    <n v="30"/>
    <x v="1"/>
    <s v="children's books"/>
    <x v="3165"/>
    <x v="314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144"/>
    <n v="1450628773"/>
    <b v="0"/>
    <n v="3"/>
    <b v="0"/>
    <s v="theater/plays"/>
    <n v="2"/>
    <n v="30"/>
    <x v="6"/>
    <s v="plays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3145"/>
    <n v="1407440918"/>
    <b v="0"/>
    <n v="5"/>
    <b v="0"/>
    <s v="food/restaurants"/>
    <n v="0"/>
    <n v="17.2"/>
    <x v="4"/>
    <s v="restaurants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3146"/>
    <n v="1463929351"/>
    <b v="0"/>
    <n v="6"/>
    <b v="0"/>
    <s v="theater/plays"/>
    <n v="29"/>
    <n v="14.33"/>
    <x v="6"/>
    <s v="plays"/>
    <x v="3168"/>
    <x v="314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3147"/>
    <n v="1389635351"/>
    <b v="0"/>
    <n v="2"/>
    <b v="0"/>
    <s v="publishing/art books"/>
    <n v="1"/>
    <n v="42.5"/>
    <x v="1"/>
    <s v="art books"/>
    <x v="3169"/>
    <x v="3147"/>
  </r>
  <r>
    <n v="1709"/>
    <s v="Psalms"/>
    <s v="A project to set psalms to music. The psalms are taken from the English Standard Version (ESV) of the Bible."/>
    <n v="1750"/>
    <n v="85"/>
    <x v="2"/>
    <s v="US"/>
    <s v="USD"/>
    <x v="3148"/>
    <n v="1405949514"/>
    <b v="0"/>
    <n v="4"/>
    <b v="0"/>
    <s v="music/faith"/>
    <n v="5"/>
    <n v="21.25"/>
    <x v="7"/>
    <s v="faith"/>
    <x v="3170"/>
    <x v="3148"/>
  </r>
  <r>
    <n v="1907"/>
    <s v="Litter-Buddy"/>
    <s v="Litter-Buddy is great economical alternative to leading pet waste disposal systems with cartridge bag elements."/>
    <n v="30000"/>
    <n v="85"/>
    <x v="2"/>
    <s v="US"/>
    <s v="USD"/>
    <x v="3149"/>
    <n v="1399557925"/>
    <b v="0"/>
    <n v="4"/>
    <b v="0"/>
    <s v="technology/gadgets"/>
    <n v="0"/>
    <n v="21.25"/>
    <x v="0"/>
    <s v="gadgets"/>
    <x v="3171"/>
    <x v="3149"/>
  </r>
  <r>
    <n v="2130"/>
    <s v="Wondrous Adventures: A Kid's Game"/>
    <s v="You are the hero tasked to save your home from the villainous Sanword."/>
    <n v="42000"/>
    <n v="85"/>
    <x v="2"/>
    <s v="US"/>
    <s v="USD"/>
    <x v="3150"/>
    <n v="1405130663"/>
    <b v="0"/>
    <n v="4"/>
    <b v="0"/>
    <s v="games/video games"/>
    <n v="0"/>
    <n v="21.25"/>
    <x v="3"/>
    <s v="video games"/>
    <x v="3172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3151"/>
    <n v="1334855105"/>
    <b v="0"/>
    <n v="16"/>
    <b v="0"/>
    <s v="games/video games"/>
    <n v="1"/>
    <n v="5.31"/>
    <x v="3"/>
    <s v="video games"/>
    <x v="3173"/>
    <x v="315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3152"/>
    <n v="1489181369"/>
    <b v="0"/>
    <n v="4"/>
    <b v="0"/>
    <s v="food/small batch"/>
    <n v="3"/>
    <n v="21.25"/>
    <x v="4"/>
    <s v="small batch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3153"/>
    <n v="1463731917"/>
    <b v="0"/>
    <n v="7"/>
    <b v="0"/>
    <s v="food/food trucks"/>
    <n v="6"/>
    <n v="12.14"/>
    <x v="4"/>
    <s v="food trucks"/>
    <x v="3175"/>
    <x v="3153"/>
  </r>
  <r>
    <n v="1117"/>
    <s v="Medieval Village"/>
    <s v="Experience the Medieval in your own village. Increase your village into a city and walk through the streets."/>
    <n v="1000"/>
    <n v="83"/>
    <x v="2"/>
    <s v="DE"/>
    <s v="EUR"/>
    <x v="3154"/>
    <n v="1448461313"/>
    <b v="0"/>
    <n v="8"/>
    <b v="0"/>
    <s v="games/video games"/>
    <n v="8"/>
    <n v="10.38"/>
    <x v="3"/>
    <s v="video games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3155"/>
    <n v="1398363095"/>
    <b v="0"/>
    <n v="4"/>
    <b v="0"/>
    <s v="film &amp; video/animation"/>
    <n v="3"/>
    <n v="20.5"/>
    <x v="5"/>
    <s v="animation"/>
    <x v="3177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3156"/>
    <n v="1414343571"/>
    <b v="0"/>
    <n v="5"/>
    <b v="0"/>
    <s v="film &amp; video/animation"/>
    <n v="1"/>
    <n v="16.399999999999999"/>
    <x v="5"/>
    <s v="animation"/>
    <x v="3178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3157"/>
    <n v="1416285141"/>
    <b v="0"/>
    <n v="4"/>
    <b v="0"/>
    <s v="technology/web"/>
    <n v="0"/>
    <n v="20.5"/>
    <x v="0"/>
    <s v="web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3158"/>
    <n v="1434201935"/>
    <b v="0"/>
    <n v="4"/>
    <b v="0"/>
    <s v="film &amp; video/science fiction"/>
    <n v="0"/>
    <n v="20.25"/>
    <x v="5"/>
    <s v="science fiction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3159"/>
    <n v="1390381722"/>
    <b v="0"/>
    <n v="5"/>
    <b v="0"/>
    <s v="games/video games"/>
    <n v="3"/>
    <n v="16.2"/>
    <x v="3"/>
    <s v="video games"/>
    <x v="3181"/>
    <x v="31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3160"/>
    <n v="1474281507"/>
    <b v="0"/>
    <n v="4"/>
    <b v="0"/>
    <s v="technology/web"/>
    <n v="1"/>
    <n v="20"/>
    <x v="0"/>
    <s v="web"/>
    <x v="3182"/>
    <x v="31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3161"/>
    <n v="1432146483"/>
    <b v="0"/>
    <n v="4"/>
    <b v="0"/>
    <s v="publishing/art books"/>
    <n v="1"/>
    <n v="20"/>
    <x v="1"/>
    <s v="art books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3162"/>
    <n v="1488241931"/>
    <b v="0"/>
    <n v="7"/>
    <b v="0"/>
    <s v="food/small batch"/>
    <n v="8"/>
    <n v="11.43"/>
    <x v="4"/>
    <s v="small batch"/>
    <x v="3184"/>
    <x v="316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3163"/>
    <n v="1441894248"/>
    <b v="0"/>
    <n v="3"/>
    <b v="0"/>
    <s v="theater/plays"/>
    <n v="32"/>
    <n v="26.67"/>
    <x v="6"/>
    <s v="plays"/>
    <x v="3185"/>
    <x v="316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3164"/>
    <n v="1462585315"/>
    <b v="0"/>
    <n v="2"/>
    <b v="0"/>
    <s v="theater/plays"/>
    <n v="11"/>
    <n v="40"/>
    <x v="6"/>
    <s v="plays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3165"/>
    <n v="1435354736"/>
    <b v="0"/>
    <n v="3"/>
    <b v="0"/>
    <s v="photography/people"/>
    <n v="8"/>
    <n v="26"/>
    <x v="2"/>
    <s v="people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3166"/>
    <n v="1453451057"/>
    <b v="0"/>
    <n v="2"/>
    <b v="0"/>
    <s v="publishing/translations"/>
    <n v="1"/>
    <n v="38.5"/>
    <x v="1"/>
    <s v="translations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3167"/>
    <n v="1344465464"/>
    <b v="0"/>
    <n v="5"/>
    <b v="0"/>
    <s v="film &amp; video/animation"/>
    <n v="1"/>
    <n v="15.2"/>
    <x v="5"/>
    <s v="animation"/>
    <x v="3189"/>
    <x v="3167"/>
  </r>
  <r>
    <n v="1788"/>
    <s v="Beyond the Pale"/>
    <s v="A photo book celebrating Goths, exploring their lives and giving an insight into what Goth is for them."/>
    <n v="5500"/>
    <n v="76"/>
    <x v="2"/>
    <s v="GB"/>
    <s v="GBP"/>
    <x v="3168"/>
    <n v="1412203542"/>
    <b v="1"/>
    <n v="4"/>
    <b v="0"/>
    <s v="photography/photobooks"/>
    <n v="1"/>
    <n v="19"/>
    <x v="2"/>
    <s v="photobooks"/>
    <x v="3190"/>
    <x v="316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3169"/>
    <n v="1415050395"/>
    <b v="0"/>
    <n v="1"/>
    <b v="0"/>
    <s v="technology/wearables"/>
    <n v="0"/>
    <n v="75"/>
    <x v="0"/>
    <s v="wearables"/>
    <x v="3191"/>
    <x v="3169"/>
  </r>
  <r>
    <n v="1149"/>
    <s v="The Floridian Food Truck"/>
    <s v="Bringing culturally diverse Floridian cuisine to the people!"/>
    <n v="50000"/>
    <n v="75"/>
    <x v="2"/>
    <s v="US"/>
    <s v="USD"/>
    <x v="3170"/>
    <n v="1463504566"/>
    <b v="0"/>
    <n v="2"/>
    <b v="0"/>
    <s v="food/food trucks"/>
    <n v="0"/>
    <n v="37.5"/>
    <x v="4"/>
    <s v="food trucks"/>
    <x v="3192"/>
    <x v="3170"/>
  </r>
  <r>
    <n v="1447"/>
    <s v="Indian Language Dictionary"/>
    <s v="I'm creating a dictionary of multiple Indian languages."/>
    <n v="500000"/>
    <n v="75"/>
    <x v="2"/>
    <s v="US"/>
    <s v="USD"/>
    <x v="3171"/>
    <n v="1465407134"/>
    <b v="0"/>
    <n v="3"/>
    <b v="0"/>
    <s v="publishing/translations"/>
    <n v="0"/>
    <n v="25"/>
    <x v="1"/>
    <s v="translations"/>
    <x v="3193"/>
    <x v="3171"/>
  </r>
  <r>
    <n v="1596"/>
    <s v="The Town We Live In"/>
    <s v="London is beautiful. I want to create a book of stunning images from in and around our great city"/>
    <n v="3250"/>
    <n v="75"/>
    <x v="2"/>
    <s v="GB"/>
    <s v="GBP"/>
    <x v="3172"/>
    <n v="1414577969"/>
    <b v="0"/>
    <n v="3"/>
    <b v="0"/>
    <s v="photography/places"/>
    <n v="2"/>
    <n v="25"/>
    <x v="2"/>
    <s v="places"/>
    <x v="3194"/>
    <x v="3172"/>
  </r>
  <r>
    <n v="1718"/>
    <s v="The Prodigal Son"/>
    <s v="A melody for the galaxy."/>
    <n v="35000"/>
    <n v="75"/>
    <x v="2"/>
    <s v="US"/>
    <s v="USD"/>
    <x v="3173"/>
    <n v="1459435149"/>
    <b v="0"/>
    <n v="2"/>
    <b v="0"/>
    <s v="music/faith"/>
    <n v="0"/>
    <n v="37.5"/>
    <x v="7"/>
    <s v="faith"/>
    <x v="3195"/>
    <x v="317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3174"/>
    <n v="1436502603"/>
    <b v="0"/>
    <n v="2"/>
    <b v="0"/>
    <s v="technology/web"/>
    <n v="3"/>
    <n v="37.5"/>
    <x v="0"/>
    <s v="web"/>
    <x v="3196"/>
    <x v="317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3175"/>
    <n v="1426463772"/>
    <b v="0"/>
    <n v="2"/>
    <b v="0"/>
    <s v="food/restaurants"/>
    <n v="0"/>
    <n v="37.5"/>
    <x v="4"/>
    <s v="restaurants"/>
    <x v="3197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3176"/>
    <n v="1471005339"/>
    <b v="0"/>
    <n v="3"/>
    <b v="0"/>
    <s v="food/food trucks"/>
    <n v="1"/>
    <n v="25"/>
    <x v="4"/>
    <s v="food trucks"/>
    <x v="3198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3177"/>
    <n v="1455640559"/>
    <b v="0"/>
    <n v="3"/>
    <b v="1"/>
    <s v="theater/plays"/>
    <n v="150"/>
    <n v="25"/>
    <x v="6"/>
    <s v="plays"/>
    <x v="3199"/>
    <x v="317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3178"/>
    <n v="1414538031"/>
    <b v="0"/>
    <n v="4"/>
    <b v="0"/>
    <s v="theater/plays"/>
    <n v="5"/>
    <n v="18.75"/>
    <x v="6"/>
    <s v="plays"/>
    <x v="3200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179"/>
    <n v="1430237094"/>
    <b v="0"/>
    <n v="2"/>
    <b v="0"/>
    <s v="theater/spaces"/>
    <n v="0"/>
    <n v="37.5"/>
    <x v="6"/>
    <s v="spaces"/>
    <x v="3201"/>
    <x v="317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180"/>
    <n v="1406825360"/>
    <b v="0"/>
    <n v="3"/>
    <b v="0"/>
    <s v="theater/plays"/>
    <n v="4"/>
    <n v="25"/>
    <x v="6"/>
    <s v="plays"/>
    <x v="3202"/>
    <x v="3180"/>
  </r>
  <r>
    <n v="2688"/>
    <s v="Mac N Cheez Food Truck"/>
    <s v="The amazing gourmet Mac N Cheez Food Truck Campaigne!"/>
    <n v="50000"/>
    <n v="74"/>
    <x v="2"/>
    <s v="US"/>
    <s v="USD"/>
    <x v="3181"/>
    <n v="1422067870"/>
    <b v="0"/>
    <n v="14"/>
    <b v="0"/>
    <s v="food/food trucks"/>
    <n v="0"/>
    <n v="5.29"/>
    <x v="4"/>
    <s v="food trucks"/>
    <x v="3203"/>
    <x v="3181"/>
  </r>
  <r>
    <n v="1148"/>
    <s v="Warren's / Adilyn's Rollin' Bistro"/>
    <s v="New local (Louisville, KY.) food truck with a refreshing spin on rolling kitchens."/>
    <n v="15000"/>
    <n v="73"/>
    <x v="2"/>
    <s v="US"/>
    <s v="USD"/>
    <x v="3182"/>
    <n v="1477973181"/>
    <b v="0"/>
    <n v="3"/>
    <b v="0"/>
    <s v="food/food trucks"/>
    <n v="0"/>
    <n v="24.33"/>
    <x v="4"/>
    <s v="food trucks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3183"/>
    <n v="1311789885"/>
    <b v="0"/>
    <n v="4"/>
    <b v="0"/>
    <s v="music/indie rock"/>
    <n v="7"/>
    <n v="18"/>
    <x v="7"/>
    <s v="indie rock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3184"/>
    <n v="1444856156"/>
    <b v="0"/>
    <n v="6"/>
    <b v="0"/>
    <s v="publishing/translations"/>
    <n v="7"/>
    <n v="12"/>
    <x v="1"/>
    <s v="translations"/>
    <x v="3206"/>
    <x v="3184"/>
  </r>
  <r>
    <n v="2695"/>
    <s v="Fat daddy mac food truck"/>
    <s v="I am creating food magic on the go! Amazing food isn't just for sitdown restaraunts anymore!"/>
    <n v="15000"/>
    <n v="71"/>
    <x v="2"/>
    <s v="US"/>
    <s v="USD"/>
    <x v="3185"/>
    <n v="1423801318"/>
    <b v="0"/>
    <n v="3"/>
    <b v="0"/>
    <s v="food/food trucks"/>
    <n v="0"/>
    <n v="23.67"/>
    <x v="4"/>
    <s v="food trucks"/>
    <x v="3207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186"/>
    <n v="1422328795"/>
    <b v="0"/>
    <n v="3"/>
    <b v="0"/>
    <s v="theater/spaces"/>
    <n v="0"/>
    <n v="23.67"/>
    <x v="6"/>
    <s v="spaces"/>
    <x v="3208"/>
    <x v="318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3187"/>
    <n v="1480981880"/>
    <b v="0"/>
    <n v="6"/>
    <b v="0"/>
    <s v="film &amp; video/science fiction"/>
    <n v="14"/>
    <n v="11.67"/>
    <x v="5"/>
    <s v="science fiction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3188"/>
    <n v="1412215962"/>
    <b v="0"/>
    <n v="2"/>
    <b v="0"/>
    <s v="technology/web"/>
    <n v="0"/>
    <n v="35"/>
    <x v="0"/>
    <s v="web"/>
    <x v="3210"/>
    <x v="318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3189"/>
    <n v="1322763110"/>
    <b v="0"/>
    <n v="2"/>
    <b v="0"/>
    <s v="music/indie rock"/>
    <n v="3"/>
    <n v="35"/>
    <x v="7"/>
    <s v="indie rock"/>
    <x v="3211"/>
    <x v="318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3190"/>
    <n v="1347322622"/>
    <b v="0"/>
    <n v="2"/>
    <b v="0"/>
    <s v="games/video games"/>
    <n v="1"/>
    <n v="35"/>
    <x v="3"/>
    <s v="video games"/>
    <x v="3212"/>
    <x v="319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3191"/>
    <n v="1408481972"/>
    <b v="0"/>
    <n v="4"/>
    <b v="0"/>
    <s v="food/food trucks"/>
    <n v="1"/>
    <n v="17.5"/>
    <x v="4"/>
    <s v="food trucks"/>
    <x v="3213"/>
    <x v="319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3192"/>
    <n v="1430321659"/>
    <b v="0"/>
    <n v="3"/>
    <b v="0"/>
    <s v="theater/plays"/>
    <n v="0"/>
    <n v="23.33"/>
    <x v="6"/>
    <s v="plays"/>
    <x v="3214"/>
    <x v="319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193"/>
    <n v="1462285182"/>
    <b v="0"/>
    <n v="3"/>
    <b v="1"/>
    <s v="theater/plays"/>
    <n v="140"/>
    <n v="23.33"/>
    <x v="6"/>
    <s v="plays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194"/>
    <n v="1421339077"/>
    <b v="0"/>
    <n v="4"/>
    <b v="0"/>
    <s v="theater/plays"/>
    <n v="35"/>
    <n v="17.5"/>
    <x v="6"/>
    <s v="plays"/>
    <x v="3216"/>
    <x v="31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195"/>
    <n v="1408395400"/>
    <b v="0"/>
    <n v="7"/>
    <b v="0"/>
    <s v="theater/plays"/>
    <n v="14"/>
    <n v="10"/>
    <x v="6"/>
    <s v="plays"/>
    <x v="3217"/>
    <x v="3195"/>
  </r>
  <r>
    <n v="1799"/>
    <s v="The UnDiscovered Image"/>
    <s v="The UnDiscovered Image, a monthly publication dedicated to photographers."/>
    <n v="4000"/>
    <n v="69.83"/>
    <x v="2"/>
    <s v="GB"/>
    <s v="GBP"/>
    <x v="3196"/>
    <n v="1414008808"/>
    <b v="1"/>
    <n v="6"/>
    <b v="0"/>
    <s v="photography/photobooks"/>
    <n v="2"/>
    <n v="11.64"/>
    <x v="2"/>
    <s v="photobooks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197"/>
    <n v="1454342893"/>
    <b v="0"/>
    <n v="3"/>
    <b v="0"/>
    <s v="theater/plays"/>
    <n v="4"/>
    <n v="23"/>
    <x v="6"/>
    <s v="plays"/>
    <x v="3219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3198"/>
    <n v="1433776622"/>
    <b v="0"/>
    <n v="8"/>
    <b v="0"/>
    <s v="technology/web"/>
    <n v="3"/>
    <n v="8.5"/>
    <x v="0"/>
    <s v="web"/>
    <x v="3220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3199"/>
    <n v="1421545247"/>
    <b v="0"/>
    <n v="2"/>
    <b v="0"/>
    <s v="technology/web"/>
    <n v="0"/>
    <n v="34"/>
    <x v="0"/>
    <s v="web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3200"/>
    <n v="1381194003"/>
    <b v="0"/>
    <n v="1"/>
    <b v="0"/>
    <s v="publishing/art books"/>
    <n v="1"/>
    <n v="67"/>
    <x v="1"/>
    <s v="art books"/>
    <x v="3222"/>
    <x v="32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3201"/>
    <n v="1295898527"/>
    <b v="0"/>
    <n v="2"/>
    <b v="0"/>
    <s v="music/jazz"/>
    <n v="1"/>
    <n v="32.5"/>
    <x v="7"/>
    <s v="jazz"/>
    <x v="3223"/>
    <x v="320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3202"/>
    <n v="1290490524"/>
    <b v="0"/>
    <n v="2"/>
    <b v="0"/>
    <s v="music/jazz"/>
    <n v="1"/>
    <n v="32.5"/>
    <x v="7"/>
    <s v="jazz"/>
    <x v="3224"/>
    <x v="320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3203"/>
    <n v="1403902060"/>
    <b v="0"/>
    <n v="5"/>
    <b v="0"/>
    <s v="technology/wearables"/>
    <n v="2"/>
    <n v="13"/>
    <x v="0"/>
    <s v="wearables"/>
    <x v="3225"/>
    <x v="3203"/>
  </r>
  <r>
    <n v="997"/>
    <s v="iPhanny"/>
    <s v="The iPhanny keeps your iPhone 6 safe from bending in those dangerous pants pockets."/>
    <n v="5000"/>
    <n v="65"/>
    <x v="2"/>
    <s v="US"/>
    <s v="USD"/>
    <x v="3204"/>
    <n v="1414549697"/>
    <b v="0"/>
    <n v="8"/>
    <b v="0"/>
    <s v="technology/wearables"/>
    <n v="1"/>
    <n v="8.1300000000000008"/>
    <x v="0"/>
    <s v="wearables"/>
    <x v="3226"/>
    <x v="3204"/>
  </r>
  <r>
    <n v="2519"/>
    <s v="Kelli's Kitchen"/>
    <s v="Better than your mom's, better than Cracker Barrel, only at Kelli's Kitchen (all from scratch)."/>
    <n v="150000"/>
    <n v="65"/>
    <x v="2"/>
    <s v="US"/>
    <s v="USD"/>
    <x v="3205"/>
    <n v="1403149404"/>
    <b v="0"/>
    <n v="4"/>
    <b v="0"/>
    <s v="food/restaurants"/>
    <n v="0"/>
    <n v="16.25"/>
    <x v="4"/>
    <s v="restaurants"/>
    <x v="3227"/>
    <x v="320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206"/>
    <n v="1457023829"/>
    <b v="0"/>
    <n v="3"/>
    <b v="1"/>
    <s v="theater/plays"/>
    <n v="6500"/>
    <n v="21.67"/>
    <x v="6"/>
    <s v="plays"/>
    <x v="3228"/>
    <x v="32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207"/>
    <n v="1405307696"/>
    <b v="0"/>
    <n v="4"/>
    <b v="0"/>
    <s v="theater/plays"/>
    <n v="9"/>
    <n v="16.25"/>
    <x v="6"/>
    <s v="plays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3208"/>
    <n v="1375265461"/>
    <b v="0"/>
    <n v="13"/>
    <b v="1"/>
    <s v="publishing/nonfiction"/>
    <n v="160"/>
    <n v="4.92"/>
    <x v="1"/>
    <s v="nonfiction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3209"/>
    <n v="1430750795"/>
    <b v="0"/>
    <n v="4"/>
    <b v="0"/>
    <s v="theater/plays"/>
    <n v="2"/>
    <n v="15.75"/>
    <x v="6"/>
    <s v="plays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3210"/>
    <n v="1375403523"/>
    <b v="0"/>
    <n v="5"/>
    <b v="0"/>
    <s v="music/jazz"/>
    <n v="0"/>
    <n v="12.4"/>
    <x v="7"/>
    <s v="jazz"/>
    <x v="3232"/>
    <x v="3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3211"/>
    <n v="1380559201"/>
    <b v="0"/>
    <n v="3"/>
    <b v="0"/>
    <s v="film &amp; video/animation"/>
    <n v="1"/>
    <n v="20.329999999999998"/>
    <x v="5"/>
    <s v="animation"/>
    <x v="3233"/>
    <x v="32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3212"/>
    <n v="1434978130"/>
    <b v="0"/>
    <n v="2"/>
    <b v="0"/>
    <s v="technology/web"/>
    <n v="0"/>
    <n v="30.5"/>
    <x v="0"/>
    <s v="web"/>
    <x v="3234"/>
    <x v="3212"/>
  </r>
  <r>
    <n v="709"/>
    <s v="lumiglove"/>
    <s v="A &quot;handheld&quot; light, which eases the way you illuminate objects and/or paths."/>
    <n v="15000"/>
    <n v="61"/>
    <x v="2"/>
    <s v="US"/>
    <s v="USD"/>
    <x v="3213"/>
    <n v="1415149159"/>
    <b v="0"/>
    <n v="2"/>
    <b v="0"/>
    <s v="technology/wearables"/>
    <n v="0"/>
    <n v="30.5"/>
    <x v="0"/>
    <s v="wearables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214"/>
    <n v="1421432810"/>
    <b v="0"/>
    <n v="6"/>
    <b v="0"/>
    <s v="theater/plays"/>
    <n v="8"/>
    <n v="10.17"/>
    <x v="6"/>
    <s v="plays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3215"/>
    <n v="1430851151"/>
    <b v="0"/>
    <n v="2"/>
    <b v="0"/>
    <s v="film &amp; video/drama"/>
    <n v="0"/>
    <n v="30"/>
    <x v="5"/>
    <s v="drama"/>
    <x v="3237"/>
    <x v="32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3216"/>
    <n v="1427184843"/>
    <b v="0"/>
    <n v="3"/>
    <b v="0"/>
    <s v="technology/web"/>
    <n v="3"/>
    <n v="20"/>
    <x v="0"/>
    <s v="web"/>
    <x v="3238"/>
    <x v="3216"/>
  </r>
  <r>
    <n v="1548"/>
    <s v="Change the World through Color"/>
    <s v="Beauty is in the eye of the beholder and I want to inspire conservation through color."/>
    <n v="700"/>
    <n v="60"/>
    <x v="2"/>
    <s v="US"/>
    <s v="USD"/>
    <x v="3217"/>
    <n v="1444425020"/>
    <b v="0"/>
    <n v="1"/>
    <b v="0"/>
    <s v="photography/nature"/>
    <n v="9"/>
    <n v="60"/>
    <x v="2"/>
    <s v="nature"/>
    <x v="3239"/>
    <x v="32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3218"/>
    <n v="1413519073"/>
    <b v="0"/>
    <n v="2"/>
    <b v="0"/>
    <s v="technology/gadgets"/>
    <n v="9"/>
    <n v="30"/>
    <x v="0"/>
    <s v="gadgets"/>
    <x v="3240"/>
    <x v="321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219"/>
    <n v="1445203454"/>
    <b v="0"/>
    <n v="3"/>
    <b v="0"/>
    <s v="theater/plays"/>
    <n v="1"/>
    <n v="20"/>
    <x v="6"/>
    <s v="plays"/>
    <x v="3241"/>
    <x v="32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220"/>
    <n v="1435014507"/>
    <b v="0"/>
    <n v="4"/>
    <b v="0"/>
    <s v="theater/plays"/>
    <n v="6"/>
    <n v="15"/>
    <x v="6"/>
    <s v="plays"/>
    <x v="3242"/>
    <x v="32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3221"/>
    <n v="1435088093"/>
    <b v="0"/>
    <n v="4"/>
    <b v="0"/>
    <s v="theater/plays"/>
    <n v="2"/>
    <n v="15"/>
    <x v="6"/>
    <s v="plays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3222"/>
    <n v="1483998035"/>
    <b v="0"/>
    <n v="2"/>
    <b v="0"/>
    <s v="food/food trucks"/>
    <n v="1"/>
    <n v="29.5"/>
    <x v="4"/>
    <s v="food trucks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3223"/>
    <n v="1485909937"/>
    <b v="0"/>
    <n v="1"/>
    <b v="0"/>
    <s v="theater/plays"/>
    <n v="2"/>
    <n v="59"/>
    <x v="6"/>
    <s v="plays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3224"/>
    <n v="1405899378"/>
    <b v="0"/>
    <n v="3"/>
    <b v="0"/>
    <s v="publishing/fiction"/>
    <n v="2"/>
    <n v="19"/>
    <x v="1"/>
    <s v="fiction"/>
    <x v="3246"/>
    <x v="3224"/>
  </r>
  <r>
    <n v="586"/>
    <s v="Employ College 2K"/>
    <s v="Employ College is a movement for companies to hire college graduates from their respected institutions."/>
    <n v="10000"/>
    <n v="56"/>
    <x v="2"/>
    <s v="US"/>
    <s v="USD"/>
    <x v="3225"/>
    <n v="1421440207"/>
    <b v="0"/>
    <n v="4"/>
    <b v="0"/>
    <s v="technology/web"/>
    <n v="1"/>
    <n v="14"/>
    <x v="0"/>
    <s v="web"/>
    <x v="3247"/>
    <x v="322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3226"/>
    <n v="1342043088"/>
    <b v="0"/>
    <n v="3"/>
    <b v="0"/>
    <s v="games/video games"/>
    <n v="1"/>
    <n v="18.670000000000002"/>
    <x v="3"/>
    <s v="video games"/>
    <x v="3248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227"/>
    <n v="1406986278"/>
    <b v="0"/>
    <n v="3"/>
    <b v="0"/>
    <s v="theater/spaces"/>
    <n v="0"/>
    <n v="18.670000000000002"/>
    <x v="6"/>
    <s v="spaces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3228"/>
    <n v="1442850513"/>
    <b v="0"/>
    <n v="2"/>
    <b v="0"/>
    <s v="technology/web"/>
    <n v="0"/>
    <n v="27.5"/>
    <x v="0"/>
    <s v="web"/>
    <x v="3250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3229"/>
    <n v="1439696174"/>
    <b v="0"/>
    <n v="2"/>
    <b v="0"/>
    <s v="publishing/translations"/>
    <n v="1"/>
    <n v="27.5"/>
    <x v="1"/>
    <s v="translations"/>
    <x v="3251"/>
    <x v="32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3230"/>
    <n v="1337977248"/>
    <b v="0"/>
    <n v="2"/>
    <b v="0"/>
    <s v="publishing/art books"/>
    <n v="1"/>
    <n v="27.5"/>
    <x v="1"/>
    <s v="art books"/>
    <x v="3252"/>
    <x v="323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3231"/>
    <n v="1428012136"/>
    <b v="0"/>
    <n v="2"/>
    <b v="0"/>
    <s v="technology/web"/>
    <n v="1"/>
    <n v="27.5"/>
    <x v="0"/>
    <s v="web"/>
    <x v="3253"/>
    <x v="323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3232"/>
    <n v="1441134142"/>
    <b v="0"/>
    <n v="3"/>
    <b v="0"/>
    <s v="technology/web"/>
    <n v="0"/>
    <n v="18.329999999999998"/>
    <x v="0"/>
    <s v="web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3233"/>
    <n v="1402867750"/>
    <b v="0"/>
    <n v="2"/>
    <b v="0"/>
    <s v="food/food trucks"/>
    <n v="1"/>
    <n v="27.5"/>
    <x v="4"/>
    <s v="food trucks"/>
    <x v="3255"/>
    <x v="323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3234"/>
    <n v="1401044229"/>
    <b v="0"/>
    <n v="3"/>
    <b v="0"/>
    <s v="theater/plays"/>
    <n v="0"/>
    <n v="18.329999999999998"/>
    <x v="6"/>
    <s v="plays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235"/>
    <n v="1428691530"/>
    <b v="0"/>
    <n v="3"/>
    <b v="0"/>
    <s v="theater/musical"/>
    <n v="6"/>
    <n v="18.329999999999998"/>
    <x v="6"/>
    <s v="musical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3236"/>
    <n v="1486923722"/>
    <b v="0"/>
    <n v="4"/>
    <b v="0"/>
    <s v="technology/wearables"/>
    <n v="0"/>
    <n v="13.25"/>
    <x v="0"/>
    <s v="wearables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3237"/>
    <n v="1456764095"/>
    <b v="0"/>
    <n v="4"/>
    <b v="0"/>
    <s v="games/video games"/>
    <n v="0"/>
    <n v="13.25"/>
    <x v="3"/>
    <s v="video games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3238"/>
    <n v="1470243802"/>
    <b v="0"/>
    <n v="4"/>
    <b v="0"/>
    <s v="publishing/children's books"/>
    <n v="1"/>
    <n v="13.25"/>
    <x v="1"/>
    <s v="children's books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3239"/>
    <n v="1445609021"/>
    <b v="0"/>
    <n v="1"/>
    <b v="0"/>
    <s v="publishing/children's books"/>
    <n v="2"/>
    <n v="53"/>
    <x v="1"/>
    <s v="children's books"/>
    <x v="3261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3240"/>
    <n v="1447122086"/>
    <b v="0"/>
    <n v="14"/>
    <b v="0"/>
    <s v="film &amp; video/animation"/>
    <n v="0"/>
    <n v="3.71"/>
    <x v="5"/>
    <s v="animation"/>
    <x v="3262"/>
    <x v="3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3241"/>
    <n v="1441209715"/>
    <b v="0"/>
    <n v="2"/>
    <b v="0"/>
    <s v="technology/web"/>
    <n v="0"/>
    <n v="26"/>
    <x v="0"/>
    <s v="web"/>
    <x v="3263"/>
    <x v="3241"/>
  </r>
  <r>
    <n v="2402"/>
    <s v="Cupcake Truck Unite"/>
    <s v="Small town, delicious treats, and a mobile truck"/>
    <n v="12000"/>
    <n v="52"/>
    <x v="2"/>
    <s v="US"/>
    <s v="USD"/>
    <x v="3242"/>
    <n v="1428941931"/>
    <b v="0"/>
    <n v="1"/>
    <b v="0"/>
    <s v="food/food trucks"/>
    <n v="0"/>
    <n v="52"/>
    <x v="4"/>
    <s v="food trucks"/>
    <x v="3264"/>
    <x v="32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3243"/>
    <n v="1404586762"/>
    <b v="0"/>
    <n v="2"/>
    <b v="0"/>
    <s v="film &amp; video/drama"/>
    <n v="3"/>
    <n v="25.5"/>
    <x v="5"/>
    <s v="drama"/>
    <x v="3265"/>
    <x v="324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3244"/>
    <n v="1385524889"/>
    <b v="0"/>
    <n v="2"/>
    <b v="0"/>
    <s v="film &amp; video/animation"/>
    <n v="1"/>
    <n v="25.5"/>
    <x v="5"/>
    <s v="animation"/>
    <x v="3266"/>
    <x v="324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3245"/>
    <n v="1389038297"/>
    <b v="0"/>
    <n v="4"/>
    <b v="0"/>
    <s v="games/video games"/>
    <n v="0"/>
    <n v="12.75"/>
    <x v="3"/>
    <s v="video games"/>
    <x v="3267"/>
    <x v="324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3246"/>
    <n v="1435819537"/>
    <b v="0"/>
    <n v="2"/>
    <b v="0"/>
    <s v="music/faith"/>
    <n v="1"/>
    <n v="25.5"/>
    <x v="7"/>
    <s v="faith"/>
    <x v="3268"/>
    <x v="3246"/>
  </r>
  <r>
    <n v="1875"/>
    <s v="Claws &amp; Fins"/>
    <s v="Sea opposition of Crab's family and angry fishes. Who is going to win, and who is going to loose ?!"/>
    <n v="10000"/>
    <n v="51"/>
    <x v="2"/>
    <s v="US"/>
    <s v="USD"/>
    <x v="3247"/>
    <n v="1465335308"/>
    <b v="0"/>
    <n v="3"/>
    <b v="0"/>
    <s v="games/mobile games"/>
    <n v="1"/>
    <n v="17"/>
    <x v="3"/>
    <s v="mobile games"/>
    <x v="3269"/>
    <x v="32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3248"/>
    <n v="1467650771"/>
    <b v="0"/>
    <n v="4"/>
    <b v="0"/>
    <s v="photography/people"/>
    <n v="3"/>
    <n v="12.75"/>
    <x v="2"/>
    <s v="people"/>
    <x v="3270"/>
    <x v="324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3249"/>
    <n v="1429170603"/>
    <b v="0"/>
    <n v="2"/>
    <b v="0"/>
    <s v="food/food trucks"/>
    <n v="1"/>
    <n v="25.5"/>
    <x v="4"/>
    <s v="food trucks"/>
    <x v="3271"/>
    <x v="32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3250"/>
    <n v="1424442326"/>
    <b v="0"/>
    <n v="6"/>
    <b v="0"/>
    <s v="technology/space exploration"/>
    <n v="0"/>
    <n v="8.5"/>
    <x v="0"/>
    <s v="space exploration"/>
    <x v="3272"/>
    <x v="325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3251"/>
    <n v="1404658329"/>
    <b v="0"/>
    <n v="6"/>
    <b v="0"/>
    <s v="theater/plays"/>
    <n v="9"/>
    <n v="8.5"/>
    <x v="6"/>
    <s v="plays"/>
    <x v="3273"/>
    <x v="3251"/>
  </r>
  <r>
    <n v="190"/>
    <s v="REGIONRAT, the movie"/>
    <s v="Because hope can be a 4 letter word"/>
    <n v="12000"/>
    <n v="50"/>
    <x v="2"/>
    <s v="US"/>
    <s v="USD"/>
    <x v="3252"/>
    <n v="1465227446"/>
    <b v="0"/>
    <n v="1"/>
    <b v="0"/>
    <s v="film &amp; video/drama"/>
    <n v="0"/>
    <n v="50"/>
    <x v="5"/>
    <s v="drama"/>
    <x v="3274"/>
    <x v="3252"/>
  </r>
  <r>
    <n v="237"/>
    <s v="Making The Choice"/>
    <s v="Making The Choice is a christian short film series."/>
    <n v="15000"/>
    <n v="50"/>
    <x v="2"/>
    <s v="US"/>
    <s v="USD"/>
    <x v="3253"/>
    <n v="1452261069"/>
    <b v="0"/>
    <n v="1"/>
    <b v="0"/>
    <s v="film &amp; video/drama"/>
    <n v="0"/>
    <n v="50"/>
    <x v="5"/>
    <s v="drama"/>
    <x v="3275"/>
    <x v="3253"/>
  </r>
  <r>
    <n v="444"/>
    <s v="Discovering the Other Woman"/>
    <s v="An upcoming animated web sitcom series centered around dealing with life, love, and relationships."/>
    <n v="1000"/>
    <n v="50"/>
    <x v="2"/>
    <s v="US"/>
    <s v="USD"/>
    <x v="3254"/>
    <n v="1324158361"/>
    <b v="0"/>
    <n v="1"/>
    <b v="0"/>
    <s v="film &amp; video/animation"/>
    <n v="5"/>
    <n v="50"/>
    <x v="5"/>
    <s v="animation"/>
    <x v="3276"/>
    <x v="32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3255"/>
    <n v="1399070239"/>
    <b v="0"/>
    <n v="1"/>
    <b v="0"/>
    <s v="film &amp; video/animation"/>
    <n v="0"/>
    <n v="50"/>
    <x v="5"/>
    <s v="animation"/>
    <x v="3277"/>
    <x v="325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3256"/>
    <n v="1405003447"/>
    <b v="0"/>
    <n v="3"/>
    <b v="0"/>
    <s v="film &amp; video/animation"/>
    <n v="3"/>
    <n v="16.670000000000002"/>
    <x v="5"/>
    <s v="animation"/>
    <x v="3278"/>
    <x v="32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3257"/>
    <n v="1447397260"/>
    <b v="0"/>
    <n v="1"/>
    <b v="0"/>
    <s v="technology/web"/>
    <n v="0"/>
    <n v="50"/>
    <x v="0"/>
    <s v="web"/>
    <x v="3279"/>
    <x v="325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3258"/>
    <n v="1252718519"/>
    <b v="0"/>
    <n v="1"/>
    <b v="0"/>
    <s v="publishing/fiction"/>
    <n v="3"/>
    <n v="50"/>
    <x v="1"/>
    <s v="fiction"/>
    <x v="3280"/>
    <x v="32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3259"/>
    <n v="1386463198"/>
    <b v="0"/>
    <n v="1"/>
    <b v="0"/>
    <s v="music/jazz"/>
    <n v="0"/>
    <n v="50"/>
    <x v="7"/>
    <s v="jazz"/>
    <x v="3281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3260"/>
    <n v="1451462429"/>
    <b v="0"/>
    <n v="2"/>
    <b v="0"/>
    <s v="music/jazz"/>
    <n v="1"/>
    <n v="25"/>
    <x v="7"/>
    <s v="jazz"/>
    <x v="3282"/>
    <x v="326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3261"/>
    <n v="1426542893"/>
    <b v="0"/>
    <n v="1"/>
    <b v="0"/>
    <s v="journalism/audio"/>
    <n v="1"/>
    <n v="50"/>
    <x v="8"/>
    <s v="audio"/>
    <x v="3283"/>
    <x v="326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3262"/>
    <n v="1467935094"/>
    <b v="0"/>
    <n v="1"/>
    <b v="0"/>
    <s v="games/mobile games"/>
    <n v="5"/>
    <n v="50"/>
    <x v="3"/>
    <s v="mobile games"/>
    <x v="3284"/>
    <x v="3262"/>
  </r>
  <r>
    <n v="1153"/>
    <s v="The Cold Spot Mobile Trailer"/>
    <s v="A mobile concession trailer for snow cones, ice cream, smoothies and more"/>
    <n v="8000"/>
    <n v="50"/>
    <x v="2"/>
    <s v="US"/>
    <s v="USD"/>
    <x v="3263"/>
    <n v="1432055305"/>
    <b v="0"/>
    <n v="1"/>
    <b v="0"/>
    <s v="food/food trucks"/>
    <n v="1"/>
    <n v="50"/>
    <x v="4"/>
    <s v="food trucks"/>
    <x v="3285"/>
    <x v="326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3264"/>
    <n v="1467002275"/>
    <b v="0"/>
    <n v="2"/>
    <b v="0"/>
    <s v="publishing/fiction"/>
    <n v="1"/>
    <n v="25"/>
    <x v="1"/>
    <s v="fiction"/>
    <x v="3286"/>
    <x v="326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3265"/>
    <n v="1428974199"/>
    <b v="0"/>
    <n v="1"/>
    <b v="0"/>
    <s v="photography/nature"/>
    <n v="0"/>
    <n v="50"/>
    <x v="2"/>
    <s v="nature"/>
    <x v="3287"/>
    <x v="326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3266"/>
    <n v="1409944412"/>
    <b v="0"/>
    <n v="1"/>
    <b v="0"/>
    <s v="music/faith"/>
    <n v="2"/>
    <n v="50"/>
    <x v="7"/>
    <s v="faith"/>
    <x v="3288"/>
    <x v="326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3267"/>
    <n v="1447864021"/>
    <b v="0"/>
    <n v="2"/>
    <b v="0"/>
    <s v="technology/gadgets"/>
    <n v="0"/>
    <n v="25"/>
    <x v="0"/>
    <s v="gadgets"/>
    <x v="3289"/>
    <x v="326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3268"/>
    <n v="1478881208"/>
    <b v="0"/>
    <n v="1"/>
    <b v="0"/>
    <s v="photography/people"/>
    <n v="1"/>
    <n v="50"/>
    <x v="2"/>
    <s v="people"/>
    <x v="3290"/>
    <x v="32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3269"/>
    <n v="1263982307"/>
    <b v="0"/>
    <n v="5"/>
    <b v="0"/>
    <s v="games/video games"/>
    <n v="10"/>
    <n v="10"/>
    <x v="3"/>
    <s v="video games"/>
    <x v="3291"/>
    <x v="326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3270"/>
    <n v="1392321509"/>
    <b v="0"/>
    <n v="4"/>
    <b v="0"/>
    <s v="games/video games"/>
    <n v="0"/>
    <n v="12.5"/>
    <x v="3"/>
    <s v="video games"/>
    <x v="3292"/>
    <x v="3270"/>
  </r>
  <r>
    <n v="2373"/>
    <s v="Cykelauktion.com (Canceled)"/>
    <s v="We want to create a safe marketplace for buying and selling bicycles."/>
    <n v="850000"/>
    <n v="50"/>
    <x v="1"/>
    <s v="SE"/>
    <s v="SEK"/>
    <x v="3271"/>
    <n v="1438271624"/>
    <b v="0"/>
    <n v="1"/>
    <b v="0"/>
    <s v="technology/web"/>
    <n v="0"/>
    <n v="50"/>
    <x v="0"/>
    <s v="web"/>
    <x v="3293"/>
    <x v="327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3272"/>
    <n v="1436456017"/>
    <b v="0"/>
    <n v="1"/>
    <b v="0"/>
    <s v="technology/web"/>
    <n v="0"/>
    <n v="50"/>
    <x v="0"/>
    <s v="web"/>
    <x v="3294"/>
    <x v="327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3273"/>
    <n v="1444341462"/>
    <b v="0"/>
    <n v="1"/>
    <b v="0"/>
    <s v="food/food trucks"/>
    <n v="0"/>
    <n v="50"/>
    <x v="4"/>
    <s v="food trucks"/>
    <x v="3295"/>
    <x v="32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3274"/>
    <n v="1470153594"/>
    <b v="0"/>
    <n v="1"/>
    <b v="0"/>
    <s v="food/food trucks"/>
    <n v="1"/>
    <n v="50"/>
    <x v="4"/>
    <s v="food trucks"/>
    <x v="3296"/>
    <x v="32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3275"/>
    <n v="1402009632"/>
    <b v="0"/>
    <n v="1"/>
    <b v="0"/>
    <s v="food/food trucks"/>
    <n v="0"/>
    <n v="50"/>
    <x v="4"/>
    <s v="food trucks"/>
    <x v="3297"/>
    <x v="327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3276"/>
    <n v="1409944421"/>
    <b v="0"/>
    <n v="1"/>
    <b v="0"/>
    <s v="food/food trucks"/>
    <n v="0"/>
    <n v="50"/>
    <x v="4"/>
    <s v="food trucks"/>
    <x v="3298"/>
    <x v="32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277"/>
    <n v="1434643559"/>
    <b v="0"/>
    <n v="3"/>
    <b v="0"/>
    <s v="theater/spaces"/>
    <n v="0"/>
    <n v="16.670000000000002"/>
    <x v="6"/>
    <s v="spaces"/>
    <x v="3299"/>
    <x v="327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278"/>
    <n v="1464827780"/>
    <b v="0"/>
    <n v="1"/>
    <b v="0"/>
    <s v="theater/spaces"/>
    <n v="0"/>
    <n v="50"/>
    <x v="6"/>
    <s v="spaces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279"/>
    <n v="1489439669"/>
    <b v="0"/>
    <n v="1"/>
    <b v="0"/>
    <s v="theater/plays"/>
    <n v="3"/>
    <n v="50"/>
    <x v="6"/>
    <s v="plays"/>
    <x v="3301"/>
    <x v="32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280"/>
    <n v="1431093354"/>
    <b v="0"/>
    <n v="1"/>
    <b v="0"/>
    <s v="theater/musical"/>
    <n v="1"/>
    <n v="50"/>
    <x v="6"/>
    <s v="musical"/>
    <x v="3302"/>
    <x v="328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281"/>
    <n v="1422424818"/>
    <b v="0"/>
    <n v="1"/>
    <b v="0"/>
    <s v="theater/plays"/>
    <n v="5"/>
    <n v="50"/>
    <x v="6"/>
    <s v="plays"/>
    <x v="3303"/>
    <x v="328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282"/>
    <n v="1414505137"/>
    <b v="0"/>
    <n v="2"/>
    <b v="0"/>
    <s v="theater/plays"/>
    <n v="1"/>
    <n v="25"/>
    <x v="6"/>
    <s v="plays"/>
    <x v="3304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3283"/>
    <n v="1468959873"/>
    <b v="0"/>
    <n v="1"/>
    <b v="0"/>
    <s v="theater/plays"/>
    <n v="1"/>
    <n v="50"/>
    <x v="6"/>
    <s v="plays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3284"/>
    <n v="1422417761"/>
    <b v="0"/>
    <n v="3"/>
    <b v="0"/>
    <s v="publishing/fiction"/>
    <n v="0"/>
    <n v="16"/>
    <x v="1"/>
    <s v="fiction"/>
    <x v="3306"/>
    <x v="3284"/>
  </r>
  <r>
    <n v="2136"/>
    <s v="Dark Paradise"/>
    <s v="A dark and twisted game with physiological madness and corruption as a man becomes the ultimate bio weapon."/>
    <n v="80000"/>
    <n v="47.69"/>
    <x v="2"/>
    <s v="US"/>
    <s v="USD"/>
    <x v="3285"/>
    <n v="1379592786"/>
    <b v="0"/>
    <n v="4"/>
    <b v="0"/>
    <s v="games/video games"/>
    <n v="0"/>
    <n v="11.92"/>
    <x v="3"/>
    <s v="video games"/>
    <x v="3307"/>
    <x v="3285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3286"/>
    <n v="1390330877"/>
    <b v="0"/>
    <n v="7"/>
    <b v="0"/>
    <s v="games/video games"/>
    <n v="0"/>
    <n v="6.71"/>
    <x v="3"/>
    <s v="video games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3287"/>
    <n v="1445985299"/>
    <b v="0"/>
    <n v="5"/>
    <b v="0"/>
    <s v="theater/plays"/>
    <n v="5"/>
    <n v="9.4"/>
    <x v="6"/>
    <s v="plays"/>
    <x v="3309"/>
    <x v="328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3288"/>
    <n v="1379425085"/>
    <b v="0"/>
    <n v="5"/>
    <b v="0"/>
    <s v="film &amp; video/animation"/>
    <n v="2"/>
    <n v="9"/>
    <x v="5"/>
    <s v="animation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3289"/>
    <n v="1330733022"/>
    <b v="0"/>
    <n v="2"/>
    <b v="0"/>
    <s v="film &amp; video/animation"/>
    <n v="0"/>
    <n v="22.5"/>
    <x v="5"/>
    <s v="animation"/>
    <x v="3311"/>
    <x v="32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3290"/>
    <n v="1353177197"/>
    <b v="0"/>
    <n v="2"/>
    <b v="0"/>
    <s v="music/jazz"/>
    <n v="2"/>
    <n v="22.5"/>
    <x v="7"/>
    <s v="jazz"/>
    <x v="3312"/>
    <x v="3290"/>
  </r>
  <r>
    <n v="873"/>
    <s v="The Dreamer-An Original Jazz CD"/>
    <s v="Fall in love with &quot;The Dreamer&quot;, new original music from trumpeter Freddie Dunn!"/>
    <n v="3500"/>
    <n v="45"/>
    <x v="2"/>
    <s v="US"/>
    <s v="USD"/>
    <x v="3291"/>
    <n v="1349150440"/>
    <b v="0"/>
    <n v="5"/>
    <b v="0"/>
    <s v="music/jazz"/>
    <n v="1"/>
    <n v="9"/>
    <x v="7"/>
    <s v="jazz"/>
    <x v="3313"/>
    <x v="329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3292"/>
    <n v="1457686464"/>
    <b v="0"/>
    <n v="4"/>
    <b v="0"/>
    <s v="games/video games"/>
    <n v="0"/>
    <n v="11.25"/>
    <x v="3"/>
    <s v="video games"/>
    <x v="3314"/>
    <x v="3292"/>
  </r>
  <r>
    <n v="1075"/>
    <s v="Towers Of The Apocalypse"/>
    <s v="Fully 3D, post Apocalyptic themed tower defense video game. New take on the genre."/>
    <n v="1000"/>
    <n v="45"/>
    <x v="2"/>
    <s v="US"/>
    <s v="USD"/>
    <x v="3293"/>
    <n v="1333748516"/>
    <b v="0"/>
    <n v="3"/>
    <b v="0"/>
    <s v="games/video games"/>
    <n v="5"/>
    <n v="15"/>
    <x v="3"/>
    <s v="video games"/>
    <x v="3315"/>
    <x v="32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3294"/>
    <n v="1307421721"/>
    <b v="0"/>
    <n v="5"/>
    <b v="0"/>
    <s v="games/video games"/>
    <n v="8"/>
    <n v="9"/>
    <x v="3"/>
    <s v="video games"/>
    <x v="3316"/>
    <x v="329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3295"/>
    <n v="1476900190"/>
    <b v="0"/>
    <n v="3"/>
    <b v="0"/>
    <s v="games/video games"/>
    <n v="0"/>
    <n v="15"/>
    <x v="3"/>
    <s v="video games"/>
    <x v="3317"/>
    <x v="32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3296"/>
    <n v="1456996017"/>
    <b v="0"/>
    <n v="3"/>
    <b v="0"/>
    <s v="publishing/translations"/>
    <n v="5"/>
    <n v="15"/>
    <x v="1"/>
    <s v="translations"/>
    <x v="3318"/>
    <x v="3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3297"/>
    <n v="1448894770"/>
    <b v="0"/>
    <n v="2"/>
    <b v="0"/>
    <s v="food/food trucks"/>
    <n v="0"/>
    <n v="22.5"/>
    <x v="4"/>
    <s v="food trucks"/>
    <x v="3319"/>
    <x v="329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3298"/>
    <n v="1335855631"/>
    <b v="0"/>
    <n v="4"/>
    <b v="0"/>
    <s v="publishing/children's books"/>
    <n v="1"/>
    <n v="11.25"/>
    <x v="1"/>
    <s v="children's books"/>
    <x v="3320"/>
    <x v="329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3299"/>
    <n v="1473893721"/>
    <b v="0"/>
    <n v="2"/>
    <b v="0"/>
    <s v="theater/plays"/>
    <n v="1"/>
    <n v="22.5"/>
    <x v="6"/>
    <s v="plays"/>
    <x v="3321"/>
    <x v="329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300"/>
    <n v="1487333939"/>
    <b v="0"/>
    <n v="3"/>
    <b v="0"/>
    <s v="theater/plays"/>
    <n v="2"/>
    <n v="15"/>
    <x v="6"/>
    <s v="plays"/>
    <x v="3322"/>
    <x v="33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301"/>
    <n v="1449260256"/>
    <b v="0"/>
    <n v="4"/>
    <b v="0"/>
    <s v="theater/plays"/>
    <n v="2"/>
    <n v="11.25"/>
    <x v="6"/>
    <s v="plays"/>
    <x v="3323"/>
    <x v="33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302"/>
    <n v="1446562494"/>
    <b v="0"/>
    <n v="3"/>
    <b v="0"/>
    <s v="theater/plays"/>
    <n v="3"/>
    <n v="15"/>
    <x v="6"/>
    <s v="plays"/>
    <x v="3324"/>
    <x v="330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303"/>
    <n v="1402506278"/>
    <b v="0"/>
    <n v="2"/>
    <b v="0"/>
    <s v="theater/plays"/>
    <n v="1"/>
    <n v="22.5"/>
    <x v="6"/>
    <s v="plays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3304"/>
    <n v="1453936937"/>
    <b v="0"/>
    <n v="4"/>
    <b v="0"/>
    <s v="games/video games"/>
    <n v="14"/>
    <n v="10.56"/>
    <x v="3"/>
    <s v="video games"/>
    <x v="3326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3305"/>
    <n v="1482609088"/>
    <b v="0"/>
    <n v="4"/>
    <b v="0"/>
    <s v="food/food trucks"/>
    <n v="4"/>
    <n v="10.5"/>
    <x v="4"/>
    <s v="food trucks"/>
    <x v="3327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3306"/>
    <n v="1407535994"/>
    <b v="0"/>
    <n v="4"/>
    <b v="0"/>
    <s v="technology/gadgets"/>
    <n v="0"/>
    <n v="10.5"/>
    <x v="0"/>
    <s v="gadgets"/>
    <x v="3328"/>
    <x v="3306"/>
  </r>
  <r>
    <n v="1101"/>
    <s v="Strain Wars"/>
    <s v="Different strains of marijuana leafs battling to the death to see which one is the top strain."/>
    <n v="100000"/>
    <n v="41"/>
    <x v="2"/>
    <s v="US"/>
    <s v="USD"/>
    <x v="3307"/>
    <n v="1466188338"/>
    <b v="0"/>
    <n v="6"/>
    <b v="0"/>
    <s v="games/video games"/>
    <n v="0"/>
    <n v="6.83"/>
    <x v="3"/>
    <s v="video games"/>
    <x v="3329"/>
    <x v="33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308"/>
    <n v="1440497876"/>
    <b v="0"/>
    <n v="4"/>
    <b v="0"/>
    <s v="theater/spaces"/>
    <n v="4"/>
    <n v="10.25"/>
    <x v="6"/>
    <s v="spaces"/>
    <x v="3330"/>
    <x v="330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3309"/>
    <n v="1409608801"/>
    <b v="0"/>
    <n v="4"/>
    <b v="0"/>
    <s v="theater/plays"/>
    <n v="2"/>
    <n v="10.25"/>
    <x v="6"/>
    <s v="plays"/>
    <x v="3331"/>
    <x v="33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3310"/>
    <n v="1453963536"/>
    <b v="0"/>
    <n v="2"/>
    <b v="0"/>
    <s v="film &amp; video/science fiction"/>
    <n v="0"/>
    <n v="20"/>
    <x v="5"/>
    <s v="science fiction"/>
    <x v="3332"/>
    <x v="33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3311"/>
    <n v="1429621695"/>
    <b v="0"/>
    <n v="3"/>
    <b v="0"/>
    <s v="film &amp; video/science fiction"/>
    <n v="3"/>
    <n v="13.33"/>
    <x v="5"/>
    <s v="science fiction"/>
    <x v="3333"/>
    <x v="33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3312"/>
    <n v="1380913757"/>
    <b v="0"/>
    <n v="2"/>
    <b v="0"/>
    <s v="music/jazz"/>
    <n v="1"/>
    <n v="20"/>
    <x v="7"/>
    <s v="jazz"/>
    <x v="3334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3313"/>
    <n v="1369246738"/>
    <b v="0"/>
    <n v="2"/>
    <b v="0"/>
    <s v="music/jazz"/>
    <n v="1"/>
    <n v="20"/>
    <x v="7"/>
    <s v="jazz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3314"/>
    <n v="1377030070"/>
    <b v="0"/>
    <n v="1"/>
    <b v="0"/>
    <s v="music/world music"/>
    <n v="1"/>
    <n v="40"/>
    <x v="7"/>
    <s v="world music"/>
    <x v="3336"/>
    <x v="33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3315"/>
    <n v="1415858403"/>
    <b v="1"/>
    <n v="4"/>
    <b v="0"/>
    <s v="photography/photobooks"/>
    <n v="1"/>
    <n v="10"/>
    <x v="2"/>
    <s v="photobooks"/>
    <x v="3337"/>
    <x v="33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3316"/>
    <n v="1414531440"/>
    <b v="1"/>
    <n v="2"/>
    <b v="0"/>
    <s v="photography/photobooks"/>
    <n v="1"/>
    <n v="20"/>
    <x v="2"/>
    <s v="photobooks"/>
    <x v="3338"/>
    <x v="3316"/>
  </r>
  <r>
    <n v="1811"/>
    <s v="The Year of Sunsets"/>
    <s v="A collection of 365 color photographs of sunsets in 2014, beautifully presented in a hardcover book."/>
    <n v="54000"/>
    <n v="40"/>
    <x v="2"/>
    <s v="US"/>
    <s v="USD"/>
    <x v="3317"/>
    <n v="1408962270"/>
    <b v="0"/>
    <n v="26"/>
    <b v="0"/>
    <s v="photography/photobooks"/>
    <n v="0"/>
    <n v="1.54"/>
    <x v="2"/>
    <s v="photobooks"/>
    <x v="3339"/>
    <x v="331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3318"/>
    <n v="1405307966"/>
    <b v="0"/>
    <n v="3"/>
    <b v="0"/>
    <s v="food/food trucks"/>
    <n v="1"/>
    <n v="13.33"/>
    <x v="4"/>
    <s v="food trucks"/>
    <x v="3340"/>
    <x v="3318"/>
  </r>
  <r>
    <n v="2864"/>
    <s v="'Haunting Julia' by Alan Ayckbourn"/>
    <s v="Accessible, original theatre for all!"/>
    <n v="2500"/>
    <n v="40"/>
    <x v="2"/>
    <s v="GB"/>
    <s v="GBP"/>
    <x v="3319"/>
    <n v="1434552207"/>
    <b v="0"/>
    <n v="3"/>
    <b v="0"/>
    <s v="theater/plays"/>
    <n v="2"/>
    <n v="13.33"/>
    <x v="6"/>
    <s v="plays"/>
    <x v="3341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320"/>
    <n v="1407781013"/>
    <b v="0"/>
    <n v="3"/>
    <b v="0"/>
    <s v="theater/spaces"/>
    <n v="0"/>
    <n v="13.33"/>
    <x v="6"/>
    <s v="spaces"/>
    <x v="3342"/>
    <x v="332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321"/>
    <n v="1485629050"/>
    <b v="0"/>
    <n v="3"/>
    <b v="0"/>
    <s v="theater/musical"/>
    <n v="3"/>
    <n v="13.33"/>
    <x v="6"/>
    <s v="musical"/>
    <x v="3343"/>
    <x v="332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322"/>
    <n v="1408648985"/>
    <b v="0"/>
    <n v="2"/>
    <b v="0"/>
    <s v="theater/plays"/>
    <n v="1"/>
    <n v="20"/>
    <x v="6"/>
    <s v="plays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3323"/>
    <n v="1472843431"/>
    <b v="0"/>
    <n v="3"/>
    <b v="0"/>
    <s v="technology/web"/>
    <n v="0"/>
    <n v="13"/>
    <x v="0"/>
    <s v="web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3324"/>
    <n v="1436587218"/>
    <b v="0"/>
    <n v="4"/>
    <b v="0"/>
    <s v="theater/plays"/>
    <n v="1"/>
    <n v="9.75"/>
    <x v="6"/>
    <s v="plays"/>
    <x v="3346"/>
    <x v="3324"/>
  </r>
  <r>
    <n v="3850"/>
    <s v="The Vagina Monologues 2015"/>
    <s v="V-Day is a global activist movement to end violence against women and girls."/>
    <n v="1000"/>
    <n v="38"/>
    <x v="2"/>
    <s v="US"/>
    <s v="USD"/>
    <x v="3325"/>
    <n v="1417489143"/>
    <b v="1"/>
    <n v="4"/>
    <b v="0"/>
    <s v="theater/plays"/>
    <n v="4"/>
    <n v="9.5"/>
    <x v="6"/>
    <s v="plays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3326"/>
    <n v="1426407426"/>
    <b v="0"/>
    <n v="2"/>
    <b v="0"/>
    <s v="theater/plays"/>
    <n v="1"/>
    <n v="18.5"/>
    <x v="6"/>
    <s v="plays"/>
    <x v="3348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3327"/>
    <n v="1433861210"/>
    <b v="0"/>
    <n v="2"/>
    <b v="0"/>
    <s v="games/mobile games"/>
    <n v="0"/>
    <n v="18"/>
    <x v="3"/>
    <s v="mobile games"/>
    <x v="3349"/>
    <x v="33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3328"/>
    <n v="1436941019"/>
    <b v="0"/>
    <n v="3"/>
    <b v="0"/>
    <s v="technology/space exploration"/>
    <n v="1"/>
    <n v="12"/>
    <x v="0"/>
    <s v="space exploration"/>
    <x v="3350"/>
    <x v="33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3329"/>
    <n v="1422641240"/>
    <b v="0"/>
    <n v="3"/>
    <b v="0"/>
    <s v="food/food trucks"/>
    <n v="0"/>
    <n v="12"/>
    <x v="4"/>
    <s v="food trucks"/>
    <x v="3351"/>
    <x v="332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3330"/>
    <n v="1354584693"/>
    <b v="0"/>
    <n v="4"/>
    <b v="0"/>
    <s v="publishing/children's books"/>
    <n v="1"/>
    <n v="9"/>
    <x v="1"/>
    <s v="children's books"/>
    <x v="3352"/>
    <x v="33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3331"/>
    <n v="1484756245"/>
    <b v="0"/>
    <n v="4"/>
    <b v="0"/>
    <s v="technology/web"/>
    <n v="1"/>
    <n v="8.75"/>
    <x v="0"/>
    <s v="web"/>
    <x v="3353"/>
    <x v="33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3332"/>
    <n v="1415499128"/>
    <b v="0"/>
    <n v="3"/>
    <b v="0"/>
    <s v="food/food trucks"/>
    <n v="0"/>
    <n v="11.67"/>
    <x v="4"/>
    <s v="food trucks"/>
    <x v="3354"/>
    <x v="33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3333"/>
    <n v="1408983864"/>
    <b v="0"/>
    <n v="2"/>
    <b v="0"/>
    <s v="food/food trucks"/>
    <n v="0"/>
    <n v="17.5"/>
    <x v="4"/>
    <s v="food trucks"/>
    <x v="3355"/>
    <x v="33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3334"/>
    <n v="1435656759"/>
    <b v="0"/>
    <n v="3"/>
    <b v="0"/>
    <s v="photography/nature"/>
    <n v="5"/>
    <n v="11.67"/>
    <x v="2"/>
    <s v="nature"/>
    <x v="3356"/>
    <x v="33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3335"/>
    <n v="1408366191"/>
    <b v="0"/>
    <n v="3"/>
    <b v="0"/>
    <s v="music/faith"/>
    <n v="1"/>
    <n v="11.67"/>
    <x v="7"/>
    <s v="faith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3336"/>
    <n v="1412115762"/>
    <b v="0"/>
    <n v="4"/>
    <b v="0"/>
    <s v="music/faith"/>
    <n v="1"/>
    <n v="8.75"/>
    <x v="7"/>
    <s v="faith"/>
    <x v="3358"/>
    <x v="3336"/>
  </r>
  <r>
    <n v="2691"/>
    <s v="Cook"/>
    <s v="A Great New local Food Truck serving up ethnic fusion inspired eats in Ottawa."/>
    <n v="65000"/>
    <n v="35"/>
    <x v="2"/>
    <s v="CA"/>
    <s v="CAD"/>
    <x v="3337"/>
    <n v="1427390557"/>
    <b v="0"/>
    <n v="2"/>
    <b v="0"/>
    <s v="food/food trucks"/>
    <n v="0"/>
    <n v="17.5"/>
    <x v="4"/>
    <s v="food trucks"/>
    <x v="3359"/>
    <x v="3337"/>
  </r>
  <r>
    <n v="2741"/>
    <s v="Mrs. Brown and Her Lost Puppy."/>
    <s v="Help me publish my 1st children's book as an aspiring author!"/>
    <n v="8000"/>
    <n v="35"/>
    <x v="2"/>
    <s v="US"/>
    <s v="USD"/>
    <x v="3338"/>
    <n v="1412005602"/>
    <b v="0"/>
    <n v="4"/>
    <b v="0"/>
    <s v="publishing/children's books"/>
    <n v="0"/>
    <n v="8.75"/>
    <x v="1"/>
    <s v="children's books"/>
    <x v="3360"/>
    <x v="3338"/>
  </r>
  <r>
    <n v="2859"/>
    <s v="Grover Theatre Company (GTC)"/>
    <s v="A theatre company that will create works to inspire young people and get everyone involved."/>
    <n v="2000"/>
    <n v="35"/>
    <x v="2"/>
    <s v="AU"/>
    <s v="AUD"/>
    <x v="3339"/>
    <n v="1439800904"/>
    <b v="0"/>
    <n v="1"/>
    <b v="0"/>
    <s v="theater/plays"/>
    <n v="2"/>
    <n v="35"/>
    <x v="6"/>
    <s v="plays"/>
    <x v="3361"/>
    <x v="3339"/>
  </r>
  <r>
    <n v="3792"/>
    <s v="BorikÃ©n: The Show"/>
    <s v="A cultural and historic journey through Puerto Rico's music and dance!"/>
    <n v="12500"/>
    <n v="35"/>
    <x v="2"/>
    <s v="US"/>
    <s v="USD"/>
    <x v="3340"/>
    <n v="1434365022"/>
    <b v="0"/>
    <n v="2"/>
    <b v="0"/>
    <s v="theater/musical"/>
    <n v="0"/>
    <n v="17.5"/>
    <x v="6"/>
    <s v="musical"/>
    <x v="3362"/>
    <x v="33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341"/>
    <n v="1426538129"/>
    <b v="0"/>
    <n v="2"/>
    <b v="0"/>
    <s v="theater/musical"/>
    <n v="2"/>
    <n v="17.5"/>
    <x v="6"/>
    <s v="musical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3342"/>
    <n v="1481756855"/>
    <b v="0"/>
    <n v="1"/>
    <b v="0"/>
    <s v="theater/plays"/>
    <n v="1"/>
    <n v="34.950000000000003"/>
    <x v="6"/>
    <s v="plays"/>
    <x v="3364"/>
    <x v="3342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3343"/>
    <n v="1449151888"/>
    <b v="0"/>
    <n v="1"/>
    <b v="0"/>
    <s v="music/faith"/>
    <n v="1"/>
    <n v="34"/>
    <x v="7"/>
    <s v="faith"/>
    <x v="3365"/>
    <x v="334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3344"/>
    <n v="1417470718"/>
    <b v="0"/>
    <n v="4"/>
    <b v="0"/>
    <s v="games/video games"/>
    <n v="0"/>
    <n v="8.5"/>
    <x v="3"/>
    <s v="video games"/>
    <x v="3366"/>
    <x v="3344"/>
  </r>
  <r>
    <n v="2767"/>
    <s v="the Giant Turnip"/>
    <s v="An animated bedtime story with Dedka, Babka and the rest of the family working together on a BIG problem"/>
    <n v="4000"/>
    <n v="34"/>
    <x v="2"/>
    <s v="CA"/>
    <s v="CAD"/>
    <x v="3345"/>
    <n v="1434582050"/>
    <b v="0"/>
    <n v="3"/>
    <b v="0"/>
    <s v="publishing/children's books"/>
    <n v="1"/>
    <n v="11.33"/>
    <x v="1"/>
    <s v="children's books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3346"/>
    <n v="1428341985"/>
    <b v="0"/>
    <n v="2"/>
    <b v="0"/>
    <s v="publishing/fiction"/>
    <n v="1"/>
    <n v="16"/>
    <x v="1"/>
    <s v="fiction"/>
    <x v="3368"/>
    <x v="3346"/>
  </r>
  <r>
    <n v="3988"/>
    <s v="Folk-Tales: What Stories Do Your Folks Tell?"/>
    <s v="An evening of of stories based both in myth and truth."/>
    <n v="1500"/>
    <n v="32"/>
    <x v="2"/>
    <s v="US"/>
    <s v="USD"/>
    <x v="3347"/>
    <n v="1439517413"/>
    <b v="0"/>
    <n v="4"/>
    <b v="0"/>
    <s v="theater/plays"/>
    <n v="2"/>
    <n v="8"/>
    <x v="6"/>
    <s v="plays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3348"/>
    <n v="1437754137"/>
    <b v="0"/>
    <n v="3"/>
    <b v="0"/>
    <s v="theater/plays"/>
    <n v="3"/>
    <n v="10.67"/>
    <x v="6"/>
    <s v="plays"/>
    <x v="3370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3349"/>
    <n v="1402343765"/>
    <b v="0"/>
    <n v="3"/>
    <b v="0"/>
    <s v="film &amp; video/animation"/>
    <n v="0"/>
    <n v="10.33"/>
    <x v="5"/>
    <s v="animation"/>
    <x v="3371"/>
    <x v="334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3350"/>
    <n v="1423769402"/>
    <b v="0"/>
    <n v="2"/>
    <b v="0"/>
    <s v="technology/web"/>
    <n v="0"/>
    <n v="15.5"/>
    <x v="0"/>
    <s v="web"/>
    <x v="3372"/>
    <x v="3350"/>
  </r>
  <r>
    <n v="152"/>
    <s v="The Great Dark (Canceled)"/>
    <s v="The Great Dark is a journey through the unimaginable...and un foreseeable..."/>
    <n v="380000"/>
    <n v="30"/>
    <x v="1"/>
    <s v="US"/>
    <s v="USD"/>
    <x v="3351"/>
    <n v="1408845100"/>
    <b v="0"/>
    <n v="2"/>
    <b v="0"/>
    <s v="film &amp; video/science fiction"/>
    <n v="0"/>
    <n v="15"/>
    <x v="5"/>
    <s v="science fiction"/>
    <x v="3373"/>
    <x v="3351"/>
  </r>
  <r>
    <n v="497"/>
    <s v="Galaxy Probe Kids"/>
    <s v="live-action/animated series pilot."/>
    <n v="4480"/>
    <n v="30"/>
    <x v="2"/>
    <s v="US"/>
    <s v="USD"/>
    <x v="3352"/>
    <n v="1414889665"/>
    <b v="0"/>
    <n v="3"/>
    <b v="0"/>
    <s v="film &amp; video/animation"/>
    <n v="1"/>
    <n v="10"/>
    <x v="5"/>
    <s v="animation"/>
    <x v="3374"/>
    <x v="335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3353"/>
    <n v="1322632886"/>
    <b v="0"/>
    <n v="1"/>
    <b v="0"/>
    <s v="music/indie rock"/>
    <n v="1"/>
    <n v="30"/>
    <x v="7"/>
    <s v="indie rock"/>
    <x v="3375"/>
    <x v="335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3354"/>
    <n v="1350009447"/>
    <b v="0"/>
    <n v="2"/>
    <b v="0"/>
    <s v="music/jazz"/>
    <n v="1"/>
    <n v="15"/>
    <x v="7"/>
    <s v="jazz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3355"/>
    <n v="1402612730"/>
    <b v="0"/>
    <n v="1"/>
    <b v="0"/>
    <s v="music/jazz"/>
    <n v="1"/>
    <n v="30"/>
    <x v="7"/>
    <s v="jazz"/>
    <x v="3377"/>
    <x v="335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3356"/>
    <n v="1435552057"/>
    <b v="0"/>
    <n v="1"/>
    <b v="0"/>
    <s v="food/food trucks"/>
    <n v="0"/>
    <n v="30"/>
    <x v="4"/>
    <s v="food trucks"/>
    <x v="3378"/>
    <x v="335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3357"/>
    <n v="1305839646"/>
    <b v="0"/>
    <n v="2"/>
    <b v="0"/>
    <s v="publishing/fiction"/>
    <n v="1"/>
    <n v="15"/>
    <x v="1"/>
    <s v="fiction"/>
    <x v="3379"/>
    <x v="33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3358"/>
    <n v="1441479361"/>
    <b v="0"/>
    <n v="4"/>
    <b v="1"/>
    <s v="photography/photobooks"/>
    <n v="120"/>
    <n v="7.5"/>
    <x v="2"/>
    <s v="photobooks"/>
    <x v="3380"/>
    <x v="33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3359"/>
    <n v="1435160452"/>
    <b v="0"/>
    <n v="1"/>
    <b v="0"/>
    <s v="technology/web"/>
    <n v="0"/>
    <n v="30"/>
    <x v="0"/>
    <s v="web"/>
    <x v="3381"/>
    <x v="3359"/>
  </r>
  <r>
    <n v="2408"/>
    <s v="Sabroso On Wheels"/>
    <s v="A US Army Vet trying to get a Peruvian food truck going! Really good Peruvian food now mobile!"/>
    <n v="15000"/>
    <n v="30"/>
    <x v="2"/>
    <s v="US"/>
    <s v="USD"/>
    <x v="3360"/>
    <n v="1412652157"/>
    <b v="0"/>
    <n v="2"/>
    <b v="0"/>
    <s v="food/food trucks"/>
    <n v="0"/>
    <n v="15"/>
    <x v="4"/>
    <s v="food trucks"/>
    <x v="3382"/>
    <x v="336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3361"/>
    <n v="1441955269"/>
    <b v="0"/>
    <n v="2"/>
    <b v="0"/>
    <s v="food/restaurants"/>
    <n v="1"/>
    <n v="15"/>
    <x v="4"/>
    <s v="restaurants"/>
    <x v="3383"/>
    <x v="336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3362"/>
    <n v="1480943180"/>
    <b v="0"/>
    <n v="1"/>
    <b v="0"/>
    <s v="theater/plays"/>
    <n v="5"/>
    <n v="30"/>
    <x v="6"/>
    <s v="plays"/>
    <x v="3384"/>
    <x v="336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363"/>
    <n v="1471370327"/>
    <b v="0"/>
    <n v="2"/>
    <b v="0"/>
    <s v="theater/musical"/>
    <n v="6"/>
    <n v="15"/>
    <x v="6"/>
    <s v="musical"/>
    <x v="3385"/>
    <x v="3363"/>
  </r>
  <r>
    <n v="1121"/>
    <s v="Pwincess"/>
    <s v="An action packed, side scrolling, platform jumping, laser shooting ADVENTURE that will be fun for everyone."/>
    <n v="250000"/>
    <n v="29"/>
    <x v="2"/>
    <s v="US"/>
    <s v="USD"/>
    <x v="3364"/>
    <n v="1455315916"/>
    <b v="0"/>
    <n v="5"/>
    <b v="0"/>
    <s v="games/video games"/>
    <n v="0"/>
    <n v="5.8"/>
    <x v="3"/>
    <s v="video games"/>
    <x v="3386"/>
    <x v="336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3365"/>
    <n v="1373337166"/>
    <b v="0"/>
    <n v="4"/>
    <b v="1"/>
    <s v="music/classical music"/>
    <n v="116"/>
    <n v="7.25"/>
    <x v="7"/>
    <s v="classical music"/>
    <x v="3387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3366"/>
    <n v="1450718661"/>
    <b v="0"/>
    <n v="1"/>
    <b v="0"/>
    <s v="theater/plays"/>
    <n v="0"/>
    <n v="29"/>
    <x v="6"/>
    <s v="plays"/>
    <x v="3388"/>
    <x v="336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367"/>
    <n v="1455725596"/>
    <b v="0"/>
    <n v="4"/>
    <b v="0"/>
    <s v="theater/plays"/>
    <n v="1"/>
    <n v="7.25"/>
    <x v="6"/>
    <s v="plays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3368"/>
    <n v="1426783922"/>
    <b v="0"/>
    <n v="1"/>
    <b v="0"/>
    <s v="technology/wearables"/>
    <n v="1"/>
    <n v="28"/>
    <x v="0"/>
    <s v="wearables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3369"/>
    <n v="1374882891"/>
    <b v="0"/>
    <n v="2"/>
    <b v="0"/>
    <s v="publishing/art books"/>
    <n v="1"/>
    <n v="14"/>
    <x v="1"/>
    <s v="art books"/>
    <x v="3391"/>
    <x v="3369"/>
  </r>
  <r>
    <n v="4065"/>
    <s v="A Midsummer's Night's Dream"/>
    <s v="A classical/ fantasy version of midsummers done by professionally trained actors in Tulsa!"/>
    <n v="4000"/>
    <n v="27"/>
    <x v="2"/>
    <s v="US"/>
    <s v="USD"/>
    <x v="3370"/>
    <n v="1405291811"/>
    <b v="0"/>
    <n v="4"/>
    <b v="0"/>
    <s v="theater/plays"/>
    <n v="1"/>
    <n v="6.75"/>
    <x v="6"/>
    <s v="plays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3371"/>
    <n v="1401312808"/>
    <b v="0"/>
    <n v="2"/>
    <b v="0"/>
    <s v="food/food trucks"/>
    <n v="0"/>
    <n v="13.01"/>
    <x v="4"/>
    <s v="food trucks"/>
    <x v="3393"/>
    <x v="337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3372"/>
    <n v="1422992879"/>
    <b v="0"/>
    <n v="2"/>
    <b v="0"/>
    <s v="film &amp; video/animation"/>
    <n v="0"/>
    <n v="13"/>
    <x v="5"/>
    <s v="animation"/>
    <x v="3394"/>
    <x v="3372"/>
  </r>
  <r>
    <n v="594"/>
    <s v="Unleashed Fitness"/>
    <s v="Creating a fitness site that will change the fitness game forever!"/>
    <n v="25000"/>
    <n v="26"/>
    <x v="2"/>
    <s v="US"/>
    <s v="USD"/>
    <x v="3373"/>
    <n v="1458240206"/>
    <b v="0"/>
    <n v="2"/>
    <b v="0"/>
    <s v="technology/web"/>
    <n v="0"/>
    <n v="13"/>
    <x v="0"/>
    <s v="web"/>
    <x v="3395"/>
    <x v="33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3374"/>
    <n v="1407178164"/>
    <b v="0"/>
    <n v="2"/>
    <b v="0"/>
    <s v="technology/wearables"/>
    <n v="0"/>
    <n v="13"/>
    <x v="0"/>
    <s v="wearables"/>
    <x v="3396"/>
    <x v="33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3375"/>
    <n v="1471844704"/>
    <b v="0"/>
    <n v="2"/>
    <b v="0"/>
    <s v="publishing/translations"/>
    <n v="0"/>
    <n v="13"/>
    <x v="1"/>
    <s v="translations"/>
    <x v="3397"/>
    <x v="33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3376"/>
    <n v="1465427733"/>
    <b v="0"/>
    <n v="2"/>
    <b v="0"/>
    <s v="games/mobile games"/>
    <n v="0"/>
    <n v="13"/>
    <x v="3"/>
    <s v="mobile games"/>
    <x v="3398"/>
    <x v="337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3377"/>
    <n v="1308245574"/>
    <b v="0"/>
    <n v="2"/>
    <b v="0"/>
    <s v="games/video games"/>
    <n v="1"/>
    <n v="13"/>
    <x v="3"/>
    <s v="video games"/>
    <x v="3399"/>
    <x v="337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3378"/>
    <n v="1435206474"/>
    <b v="0"/>
    <n v="2"/>
    <b v="0"/>
    <s v="food/food trucks"/>
    <n v="0"/>
    <n v="13"/>
    <x v="4"/>
    <s v="food trucks"/>
    <x v="3400"/>
    <x v="337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3379"/>
    <n v="1452721524"/>
    <b v="0"/>
    <n v="2"/>
    <b v="0"/>
    <s v="food/food trucks"/>
    <n v="2"/>
    <n v="13"/>
    <x v="4"/>
    <s v="food trucks"/>
    <x v="3401"/>
    <x v="3379"/>
  </r>
  <r>
    <n v="3108"/>
    <s v="Funding a home for our Children's Theater"/>
    <s v="We need a permanent home for the theater!"/>
    <n v="50000"/>
    <n v="26"/>
    <x v="2"/>
    <s v="US"/>
    <s v="USD"/>
    <x v="3380"/>
    <n v="1425053994"/>
    <b v="0"/>
    <n v="2"/>
    <b v="0"/>
    <s v="theater/spaces"/>
    <n v="0"/>
    <n v="13"/>
    <x v="6"/>
    <s v="spaces"/>
    <x v="3402"/>
    <x v="338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381"/>
    <n v="1417718601"/>
    <b v="0"/>
    <n v="4"/>
    <b v="0"/>
    <s v="theater/spaces"/>
    <n v="0"/>
    <n v="6.5"/>
    <x v="6"/>
    <s v="spaces"/>
    <x v="3403"/>
    <x v="338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382"/>
    <n v="1406578178"/>
    <b v="0"/>
    <n v="2"/>
    <b v="0"/>
    <s v="theater/plays"/>
    <n v="0"/>
    <n v="13"/>
    <x v="6"/>
    <s v="plays"/>
    <x v="3404"/>
    <x v="33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383"/>
    <n v="1421478823"/>
    <b v="0"/>
    <n v="2"/>
    <b v="0"/>
    <s v="theater/plays"/>
    <n v="1"/>
    <n v="13"/>
    <x v="6"/>
    <s v="plays"/>
    <x v="3405"/>
    <x v="33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3384"/>
    <n v="1316013727"/>
    <b v="0"/>
    <n v="1"/>
    <b v="0"/>
    <s v="film &amp; video/animation"/>
    <n v="0"/>
    <n v="25"/>
    <x v="5"/>
    <s v="animation"/>
    <x v="3406"/>
    <x v="3384"/>
  </r>
  <r>
    <n v="460"/>
    <s v="Darwin's Kiss"/>
    <s v="An animated web series about biological evolution gone haywire."/>
    <n v="8500"/>
    <n v="25"/>
    <x v="2"/>
    <s v="US"/>
    <s v="USD"/>
    <x v="3385"/>
    <n v="1398862875"/>
    <b v="0"/>
    <n v="2"/>
    <b v="0"/>
    <s v="film &amp; video/animation"/>
    <n v="0"/>
    <n v="12.5"/>
    <x v="5"/>
    <s v="animation"/>
    <x v="3407"/>
    <x v="3385"/>
  </r>
  <r>
    <n v="541"/>
    <s v="Deviations"/>
    <s v="A website dedicated to local Kink Communities; to find others with matching interests and bring them together."/>
    <n v="4500"/>
    <n v="25"/>
    <x v="2"/>
    <s v="US"/>
    <s v="USD"/>
    <x v="3386"/>
    <n v="1443488834"/>
    <b v="0"/>
    <n v="1"/>
    <b v="0"/>
    <s v="technology/web"/>
    <n v="1"/>
    <n v="25"/>
    <x v="0"/>
    <s v="web"/>
    <x v="3408"/>
    <x v="338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3387"/>
    <n v="1343993448"/>
    <b v="0"/>
    <n v="1"/>
    <b v="0"/>
    <s v="music/jazz"/>
    <n v="0"/>
    <n v="25"/>
    <x v="7"/>
    <s v="jazz"/>
    <x v="3409"/>
    <x v="338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3388"/>
    <n v="1457725272"/>
    <b v="0"/>
    <n v="2"/>
    <b v="0"/>
    <s v="games/video games"/>
    <n v="13"/>
    <n v="12.5"/>
    <x v="3"/>
    <s v="video games"/>
    <x v="3410"/>
    <x v="338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3389"/>
    <n v="1428955468"/>
    <b v="0"/>
    <n v="1"/>
    <b v="0"/>
    <s v="games/video games"/>
    <n v="1"/>
    <n v="25"/>
    <x v="3"/>
    <s v="video games"/>
    <x v="3411"/>
    <x v="3389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3390"/>
    <n v="1414351127"/>
    <b v="0"/>
    <n v="1"/>
    <b v="0"/>
    <s v="food/food trucks"/>
    <n v="0"/>
    <n v="25"/>
    <x v="4"/>
    <s v="food trucks"/>
    <x v="3412"/>
    <x v="339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3391"/>
    <n v="1331982127"/>
    <b v="0"/>
    <n v="1"/>
    <b v="0"/>
    <s v="music/world music"/>
    <n v="1"/>
    <n v="25"/>
    <x v="7"/>
    <s v="world music"/>
    <x v="3413"/>
    <x v="33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3392"/>
    <n v="1404151396"/>
    <b v="0"/>
    <n v="4"/>
    <b v="0"/>
    <s v="photography/photobooks"/>
    <n v="2"/>
    <n v="6.25"/>
    <x v="2"/>
    <s v="photobooks"/>
    <x v="3414"/>
    <x v="3392"/>
  </r>
  <r>
    <n v="1988"/>
    <s v="Phillip Michael Photography"/>
    <s v="Expressing art in an image!"/>
    <n v="6000"/>
    <n v="25"/>
    <x v="2"/>
    <s v="US"/>
    <s v="USD"/>
    <x v="3393"/>
    <n v="1437502742"/>
    <b v="0"/>
    <n v="1"/>
    <b v="0"/>
    <s v="photography/people"/>
    <n v="0"/>
    <n v="25"/>
    <x v="2"/>
    <s v="people"/>
    <x v="3415"/>
    <x v="339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3394"/>
    <n v="1406140369"/>
    <b v="0"/>
    <n v="1"/>
    <b v="0"/>
    <s v="games/video games"/>
    <n v="0"/>
    <n v="25"/>
    <x v="3"/>
    <s v="video games"/>
    <x v="3416"/>
    <x v="3394"/>
  </r>
  <r>
    <n v="2131"/>
    <s v="Scout's Honor"/>
    <s v="From frightened girl to empowered woman, Scout's Honor is a tale about facing your fears and overcoming odds."/>
    <n v="500"/>
    <n v="25"/>
    <x v="2"/>
    <s v="US"/>
    <s v="USD"/>
    <x v="3395"/>
    <n v="1434085091"/>
    <b v="0"/>
    <n v="3"/>
    <b v="0"/>
    <s v="games/video games"/>
    <n v="5"/>
    <n v="8.33"/>
    <x v="3"/>
    <s v="video games"/>
    <x v="3417"/>
    <x v="3395"/>
  </r>
  <r>
    <n v="2354"/>
    <s v="Dissertation (Canceled)"/>
    <s v="Almost done with doctorate degree but need funding of $35,000 to complete research of project."/>
    <n v="35000"/>
    <n v="25"/>
    <x v="1"/>
    <s v="US"/>
    <s v="USD"/>
    <x v="3396"/>
    <n v="1415726460"/>
    <b v="0"/>
    <n v="1"/>
    <b v="0"/>
    <s v="technology/web"/>
    <n v="0"/>
    <n v="25"/>
    <x v="0"/>
    <s v="web"/>
    <x v="3418"/>
    <x v="339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3397"/>
    <n v="1425236644"/>
    <b v="0"/>
    <n v="1"/>
    <b v="0"/>
    <s v="technology/web"/>
    <n v="0"/>
    <n v="25"/>
    <x v="0"/>
    <s v="web"/>
    <x v="3419"/>
    <x v="339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3398"/>
    <n v="1398911882"/>
    <b v="0"/>
    <n v="3"/>
    <b v="0"/>
    <s v="food/food trucks"/>
    <n v="1"/>
    <n v="8.33"/>
    <x v="4"/>
    <s v="food trucks"/>
    <x v="3420"/>
    <x v="339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3399"/>
    <n v="1424678460"/>
    <b v="0"/>
    <n v="1"/>
    <b v="0"/>
    <s v="food/food trucks"/>
    <n v="1"/>
    <n v="25"/>
    <x v="4"/>
    <s v="food trucks"/>
    <x v="3421"/>
    <x v="339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3400"/>
    <n v="1326934395"/>
    <b v="0"/>
    <n v="1"/>
    <b v="0"/>
    <s v="publishing/children's books"/>
    <n v="1"/>
    <n v="25"/>
    <x v="1"/>
    <s v="children's books"/>
    <x v="3422"/>
    <x v="3400"/>
  </r>
  <r>
    <n v="2893"/>
    <s v="REDISCOVERING KIA THE PLAY"/>
    <s v="Fundraising for REDISCOVERING KIA THE PLAY"/>
    <n v="5000"/>
    <n v="25"/>
    <x v="2"/>
    <s v="US"/>
    <s v="USD"/>
    <x v="3401"/>
    <n v="1415644395"/>
    <b v="0"/>
    <n v="2"/>
    <b v="0"/>
    <s v="theater/plays"/>
    <n v="1"/>
    <n v="12.5"/>
    <x v="6"/>
    <s v="plays"/>
    <x v="3423"/>
    <x v="34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3402"/>
    <n v="1437820396"/>
    <b v="0"/>
    <n v="1"/>
    <b v="0"/>
    <s v="theater/plays"/>
    <n v="0"/>
    <n v="25"/>
    <x v="6"/>
    <s v="plays"/>
    <x v="3424"/>
    <x v="340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3403"/>
    <n v="1445370317"/>
    <b v="0"/>
    <n v="2"/>
    <b v="0"/>
    <s v="theater/spaces"/>
    <n v="3"/>
    <n v="12.5"/>
    <x v="6"/>
    <s v="spaces"/>
    <x v="3425"/>
    <x v="340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404"/>
    <n v="1437591956"/>
    <b v="0"/>
    <n v="1"/>
    <b v="0"/>
    <s v="theater/spaces"/>
    <n v="0"/>
    <n v="25"/>
    <x v="6"/>
    <s v="spaces"/>
    <x v="3426"/>
    <x v="34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405"/>
    <n v="1407695077"/>
    <b v="0"/>
    <n v="2"/>
    <b v="0"/>
    <s v="theater/musical"/>
    <n v="1"/>
    <n v="12.5"/>
    <x v="6"/>
    <s v="musical"/>
    <x v="3427"/>
    <x v="3405"/>
  </r>
  <r>
    <n v="3747"/>
    <s v="Counting Stars"/>
    <s v="The world premiere of an astonishing new play by acclaimed writer Atiha Sen Gupta."/>
    <n v="2500"/>
    <n v="25"/>
    <x v="2"/>
    <s v="GB"/>
    <s v="GBP"/>
    <x v="3406"/>
    <n v="1433833896"/>
    <b v="0"/>
    <n v="1"/>
    <b v="0"/>
    <s v="theater/plays"/>
    <n v="1"/>
    <n v="25"/>
    <x v="6"/>
    <s v="plays"/>
    <x v="3428"/>
    <x v="340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407"/>
    <n v="1424819871"/>
    <b v="0"/>
    <n v="1"/>
    <b v="0"/>
    <s v="theater/plays"/>
    <n v="3"/>
    <n v="25"/>
    <x v="6"/>
    <s v="plays"/>
    <x v="3429"/>
    <x v="3407"/>
  </r>
  <r>
    <n v="3881"/>
    <s v="My Real Mother's Name is... (Canceled)"/>
    <s v="A musical journey coming to the Blue Venue at the 2017 Orlando Fringe Festival!"/>
    <n v="500"/>
    <n v="25"/>
    <x v="1"/>
    <s v="US"/>
    <s v="USD"/>
    <x v="3408"/>
    <n v="1484958399"/>
    <b v="0"/>
    <n v="1"/>
    <b v="0"/>
    <s v="theater/musical"/>
    <n v="5"/>
    <n v="25"/>
    <x v="6"/>
    <s v="musical"/>
    <x v="3430"/>
    <x v="340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409"/>
    <n v="1447098599"/>
    <b v="0"/>
    <n v="1"/>
    <b v="0"/>
    <s v="theater/plays"/>
    <n v="1"/>
    <n v="25"/>
    <x v="6"/>
    <s v="plays"/>
    <x v="3431"/>
    <x v="34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410"/>
    <n v="1404973504"/>
    <b v="0"/>
    <n v="2"/>
    <b v="0"/>
    <s v="theater/plays"/>
    <n v="1"/>
    <n v="12.5"/>
    <x v="6"/>
    <s v="plays"/>
    <x v="3432"/>
    <x v="34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411"/>
    <n v="1457628680"/>
    <b v="0"/>
    <n v="1"/>
    <b v="0"/>
    <s v="theater/plays"/>
    <n v="1"/>
    <n v="25"/>
    <x v="6"/>
    <s v="plays"/>
    <x v="3433"/>
    <x v="34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412"/>
    <n v="1440701890"/>
    <b v="0"/>
    <n v="1"/>
    <b v="0"/>
    <s v="theater/plays"/>
    <n v="0"/>
    <n v="25"/>
    <x v="6"/>
    <s v="plays"/>
    <x v="3434"/>
    <x v="34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3413"/>
    <n v="1461027388"/>
    <b v="0"/>
    <n v="1"/>
    <b v="0"/>
    <s v="theater/plays"/>
    <n v="0"/>
    <n v="25"/>
    <x v="6"/>
    <s v="plays"/>
    <x v="3435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3414"/>
    <n v="1377570867"/>
    <b v="0"/>
    <n v="5"/>
    <b v="0"/>
    <s v="film &amp; video/animation"/>
    <n v="2"/>
    <n v="4.8"/>
    <x v="5"/>
    <s v="animation"/>
    <x v="3436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3415"/>
    <n v="1428075293"/>
    <b v="0"/>
    <n v="9"/>
    <b v="0"/>
    <s v="theater/spaces"/>
    <n v="0"/>
    <n v="2.67"/>
    <x v="6"/>
    <s v="spaces"/>
    <x v="3437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3416"/>
    <n v="1403356792"/>
    <b v="0"/>
    <n v="4"/>
    <b v="0"/>
    <s v="theater/plays"/>
    <n v="5"/>
    <n v="5.75"/>
    <x v="6"/>
    <s v="plays"/>
    <x v="3438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417"/>
    <n v="1409187761"/>
    <b v="0"/>
    <n v="4"/>
    <b v="0"/>
    <s v="theater/plays"/>
    <n v="2"/>
    <n v="5.75"/>
    <x v="6"/>
    <s v="plays"/>
    <x v="3439"/>
    <x v="3417"/>
  </r>
  <r>
    <n v="1736"/>
    <s v="In His Presence"/>
    <s v="A unique meditative album reflecting on the life of Christ, inviting Him into your presence"/>
    <n v="3000"/>
    <n v="22"/>
    <x v="2"/>
    <s v="US"/>
    <s v="USD"/>
    <x v="3418"/>
    <n v="1444423233"/>
    <b v="0"/>
    <n v="1"/>
    <b v="0"/>
    <s v="music/faith"/>
    <n v="1"/>
    <n v="22"/>
    <x v="7"/>
    <s v="faith"/>
    <x v="3440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419"/>
    <n v="1455025359"/>
    <b v="0"/>
    <n v="3"/>
    <b v="0"/>
    <s v="theater/spaces"/>
    <n v="0"/>
    <n v="7.33"/>
    <x v="6"/>
    <s v="spaces"/>
    <x v="3441"/>
    <x v="34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3420"/>
    <n v="1372721577"/>
    <b v="0"/>
    <n v="3"/>
    <b v="0"/>
    <s v="publishing/fiction"/>
    <n v="1"/>
    <n v="7"/>
    <x v="1"/>
    <s v="fiction"/>
    <x v="3442"/>
    <x v="342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3421"/>
    <n v="1456777402"/>
    <b v="0"/>
    <n v="2"/>
    <b v="0"/>
    <s v="music/jazz"/>
    <n v="0"/>
    <n v="10.5"/>
    <x v="7"/>
    <s v="jazz"/>
    <x v="3443"/>
    <x v="34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3422"/>
    <n v="1354840638"/>
    <b v="0"/>
    <n v="7"/>
    <b v="0"/>
    <s v="games/video games"/>
    <n v="1"/>
    <n v="3"/>
    <x v="3"/>
    <s v="video games"/>
    <x v="3444"/>
    <x v="34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3423"/>
    <n v="1462515693"/>
    <b v="0"/>
    <n v="2"/>
    <b v="0"/>
    <s v="games/mobile games"/>
    <n v="0"/>
    <n v="10.5"/>
    <x v="3"/>
    <s v="mobile games"/>
    <x v="3445"/>
    <x v="34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3424"/>
    <n v="1452654504"/>
    <b v="0"/>
    <n v="2"/>
    <b v="0"/>
    <s v="food/food trucks"/>
    <n v="1"/>
    <n v="10.5"/>
    <x v="4"/>
    <s v="food trucks"/>
    <x v="3446"/>
    <x v="34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3425"/>
    <n v="1405100992"/>
    <b v="0"/>
    <n v="3"/>
    <b v="0"/>
    <s v="theater/plays"/>
    <n v="1"/>
    <n v="7"/>
    <x v="6"/>
    <s v="plays"/>
    <x v="3447"/>
    <x v="34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426"/>
    <n v="1397683410"/>
    <b v="0"/>
    <n v="2"/>
    <b v="0"/>
    <s v="theater/plays"/>
    <n v="0"/>
    <n v="10.5"/>
    <x v="6"/>
    <s v="plays"/>
    <x v="3448"/>
    <x v="3426"/>
  </r>
  <r>
    <n v="4041"/>
    <s v="In the Land of Gold"/>
    <s v="A bold, colouful, vibrant play centred around the last remaining monarchy of Africa."/>
    <n v="5000"/>
    <n v="21"/>
    <x v="2"/>
    <s v="GB"/>
    <s v="GBP"/>
    <x v="3427"/>
    <n v="1467976954"/>
    <b v="0"/>
    <n v="2"/>
    <b v="0"/>
    <s v="theater/plays"/>
    <n v="0"/>
    <n v="10.5"/>
    <x v="6"/>
    <s v="plays"/>
    <x v="3449"/>
    <x v="342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3428"/>
    <n v="1419213664"/>
    <b v="0"/>
    <n v="3"/>
    <b v="0"/>
    <s v="theater/plays"/>
    <n v="0"/>
    <n v="7"/>
    <x v="6"/>
    <s v="plays"/>
    <x v="3450"/>
    <x v="342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3429"/>
    <n v="1437142547"/>
    <b v="0"/>
    <n v="1"/>
    <b v="0"/>
    <s v="film &amp; video/drama"/>
    <n v="0"/>
    <n v="20"/>
    <x v="5"/>
    <s v="drama"/>
    <x v="3451"/>
    <x v="3429"/>
  </r>
  <r>
    <n v="569"/>
    <s v="Mioti"/>
    <s v="Mioti is an indie game marketplace that doubles as a community for developers to join networks and discuss projects."/>
    <n v="2500"/>
    <n v="20"/>
    <x v="2"/>
    <s v="CA"/>
    <s v="CAD"/>
    <x v="3430"/>
    <n v="1449087612"/>
    <b v="0"/>
    <n v="1"/>
    <b v="0"/>
    <s v="technology/web"/>
    <n v="1"/>
    <n v="20"/>
    <x v="0"/>
    <s v="web"/>
    <x v="3452"/>
    <x v="34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3431"/>
    <n v="1466787335"/>
    <b v="0"/>
    <n v="2"/>
    <b v="0"/>
    <s v="technology/web"/>
    <n v="0"/>
    <n v="10"/>
    <x v="0"/>
    <s v="web"/>
    <x v="3453"/>
    <x v="343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3432"/>
    <n v="1331666146"/>
    <b v="0"/>
    <n v="2"/>
    <b v="0"/>
    <s v="music/indie rock"/>
    <n v="1"/>
    <n v="10"/>
    <x v="7"/>
    <s v="indie rock"/>
    <x v="3454"/>
    <x v="34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3433"/>
    <n v="1404207981"/>
    <b v="0"/>
    <n v="1"/>
    <b v="0"/>
    <s v="games/mobile games"/>
    <n v="1"/>
    <n v="20"/>
    <x v="3"/>
    <s v="mobile games"/>
    <x v="3455"/>
    <x v="343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3434"/>
    <n v="1434412500"/>
    <b v="0"/>
    <n v="1"/>
    <b v="0"/>
    <s v="photography/nature"/>
    <n v="4"/>
    <n v="20"/>
    <x v="2"/>
    <s v="nature"/>
    <x v="3456"/>
    <x v="3434"/>
  </r>
  <r>
    <n v="1738"/>
    <s v="The Flashing Lights"/>
    <s v="Music that inspires and gives hope for overcoming and change. And it is good music."/>
    <n v="5000"/>
    <n v="20"/>
    <x v="2"/>
    <s v="US"/>
    <s v="USD"/>
    <x v="3435"/>
    <n v="1409691542"/>
    <b v="0"/>
    <n v="1"/>
    <b v="0"/>
    <s v="music/faith"/>
    <n v="0"/>
    <n v="20"/>
    <x v="7"/>
    <s v="faith"/>
    <x v="3457"/>
    <x v="343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3436"/>
    <n v="1405095123"/>
    <b v="0"/>
    <n v="1"/>
    <b v="0"/>
    <s v="theater/plays"/>
    <n v="0"/>
    <n v="20"/>
    <x v="6"/>
    <s v="plays"/>
    <x v="3458"/>
    <x v="34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3437"/>
    <n v="1413527001"/>
    <b v="0"/>
    <n v="1"/>
    <b v="0"/>
    <s v="theater/plays"/>
    <n v="0"/>
    <n v="20"/>
    <x v="6"/>
    <s v="plays"/>
    <x v="3459"/>
    <x v="3437"/>
  </r>
  <r>
    <n v="3735"/>
    <s v="Women Beware Women"/>
    <s v="Young Actor's taking on a Jacobean tragedy. Family, betrayal, love, lust, sex and death."/>
    <n v="150"/>
    <n v="20"/>
    <x v="2"/>
    <s v="GB"/>
    <s v="GBP"/>
    <x v="3438"/>
    <n v="1430239089"/>
    <b v="0"/>
    <n v="2"/>
    <b v="0"/>
    <s v="theater/plays"/>
    <n v="13"/>
    <n v="10"/>
    <x v="6"/>
    <s v="plays"/>
    <x v="3460"/>
    <x v="34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439"/>
    <n v="1425270876"/>
    <b v="0"/>
    <n v="2"/>
    <b v="0"/>
    <s v="theater/plays"/>
    <n v="0"/>
    <n v="10"/>
    <x v="6"/>
    <s v="plays"/>
    <x v="3461"/>
    <x v="343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3440"/>
    <n v="1423024847"/>
    <b v="0"/>
    <n v="1"/>
    <b v="0"/>
    <s v="theater/plays"/>
    <n v="0"/>
    <n v="20"/>
    <x v="6"/>
    <s v="plays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3441"/>
    <n v="1443200818"/>
    <b v="0"/>
    <n v="5"/>
    <b v="0"/>
    <s v="technology/space exploration"/>
    <n v="0"/>
    <n v="3.8"/>
    <x v="0"/>
    <s v="space exploration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442"/>
    <n v="1419858278"/>
    <b v="0"/>
    <n v="4"/>
    <b v="0"/>
    <s v="theater/plays"/>
    <n v="8"/>
    <n v="4.75"/>
    <x v="6"/>
    <s v="plays"/>
    <x v="3464"/>
    <x v="3442"/>
  </r>
  <r>
    <n v="638"/>
    <s v="W (Canceled)"/>
    <s v="O0"/>
    <n v="200000"/>
    <n v="18"/>
    <x v="1"/>
    <s v="DE"/>
    <s v="EUR"/>
    <x v="3443"/>
    <n v="1485267262"/>
    <b v="0"/>
    <n v="6"/>
    <b v="0"/>
    <s v="technology/web"/>
    <n v="0"/>
    <n v="3"/>
    <x v="0"/>
    <s v="web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3444"/>
    <n v="1488140119"/>
    <b v="0"/>
    <n v="1"/>
    <b v="0"/>
    <s v="music/faith"/>
    <n v="0"/>
    <n v="18"/>
    <x v="7"/>
    <s v="faith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3445"/>
    <n v="1410980432"/>
    <b v="0"/>
    <n v="3"/>
    <b v="0"/>
    <s v="film &amp; video/drama"/>
    <n v="0"/>
    <n v="5.67"/>
    <x v="5"/>
    <s v="drama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3446"/>
    <n v="1422001763"/>
    <b v="0"/>
    <n v="3"/>
    <b v="0"/>
    <s v="food/food trucks"/>
    <n v="0"/>
    <n v="5.67"/>
    <x v="4"/>
    <s v="food trucks"/>
    <x v="3468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3447"/>
    <n v="1300328399"/>
    <b v="0"/>
    <n v="3"/>
    <b v="0"/>
    <s v="games/video games"/>
    <n v="2"/>
    <n v="5.33"/>
    <x v="3"/>
    <s v="video games"/>
    <x v="3469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3448"/>
    <n v="1434322815"/>
    <b v="0"/>
    <n v="1"/>
    <b v="0"/>
    <s v="theater/plays"/>
    <n v="0"/>
    <n v="16"/>
    <x v="6"/>
    <s v="plays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3449"/>
    <n v="1402627627"/>
    <b v="0"/>
    <n v="2"/>
    <b v="0"/>
    <s v="technology/wearables"/>
    <n v="0"/>
    <n v="7.5"/>
    <x v="0"/>
    <s v="wearables"/>
    <x v="3471"/>
    <x v="344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3450"/>
    <n v="1486613332"/>
    <b v="0"/>
    <n v="1"/>
    <b v="0"/>
    <s v="journalism/audio"/>
    <n v="1"/>
    <n v="15"/>
    <x v="8"/>
    <s v="audio"/>
    <x v="3472"/>
    <x v="3450"/>
  </r>
  <r>
    <n v="1086"/>
    <s v="Cyber Universe Online"/>
    <s v="Humanity's future in the Galaxy"/>
    <n v="18000"/>
    <n v="15"/>
    <x v="2"/>
    <s v="US"/>
    <s v="USD"/>
    <x v="3451"/>
    <n v="1406321291"/>
    <b v="0"/>
    <n v="2"/>
    <b v="0"/>
    <s v="games/video games"/>
    <n v="0"/>
    <n v="7.5"/>
    <x v="3"/>
    <s v="video games"/>
    <x v="3473"/>
    <x v="3451"/>
  </r>
  <r>
    <n v="1406"/>
    <s v="Man Down! Translation project"/>
    <s v="The White coat and the battle dress uniform"/>
    <n v="12000"/>
    <n v="15"/>
    <x v="2"/>
    <s v="IT"/>
    <s v="EUR"/>
    <x v="3452"/>
    <n v="1445336607"/>
    <b v="0"/>
    <n v="3"/>
    <b v="0"/>
    <s v="publishing/translations"/>
    <n v="0"/>
    <n v="5"/>
    <x v="1"/>
    <s v="translations"/>
    <x v="3474"/>
    <x v="34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3453"/>
    <n v="1405687978"/>
    <b v="0"/>
    <n v="2"/>
    <b v="0"/>
    <s v="publishing/translations"/>
    <n v="1"/>
    <n v="7.5"/>
    <x v="1"/>
    <s v="translations"/>
    <x v="3475"/>
    <x v="345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3454"/>
    <n v="1441997020"/>
    <b v="0"/>
    <n v="2"/>
    <b v="0"/>
    <s v="publishing/translations"/>
    <n v="0"/>
    <n v="7.5"/>
    <x v="1"/>
    <s v="translations"/>
    <x v="3476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3455"/>
    <n v="1459716480"/>
    <b v="0"/>
    <n v="1"/>
    <b v="0"/>
    <s v="publishing/translations"/>
    <n v="1"/>
    <n v="15"/>
    <x v="1"/>
    <s v="translations"/>
    <x v="3477"/>
    <x v="34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3456"/>
    <n v="1409089391"/>
    <b v="0"/>
    <n v="1"/>
    <b v="0"/>
    <s v="photography/places"/>
    <n v="0"/>
    <n v="15"/>
    <x v="2"/>
    <s v="places"/>
    <x v="3478"/>
    <x v="3456"/>
  </r>
  <r>
    <n v="1810"/>
    <s v="Film Speed"/>
    <s v="Film Speed is a series of Zines focusing on architecture shot completely on 35 and 120mm film."/>
    <n v="450"/>
    <n v="15"/>
    <x v="2"/>
    <s v="US"/>
    <s v="USD"/>
    <x v="3457"/>
    <n v="1407621026"/>
    <b v="0"/>
    <n v="2"/>
    <b v="0"/>
    <s v="photography/photobooks"/>
    <n v="3"/>
    <n v="7.5"/>
    <x v="2"/>
    <s v="photobooks"/>
    <x v="3479"/>
    <x v="345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3458"/>
    <n v="1469543676"/>
    <b v="0"/>
    <n v="1"/>
    <b v="0"/>
    <s v="technology/web"/>
    <n v="2"/>
    <n v="15"/>
    <x v="0"/>
    <s v="web"/>
    <x v="3480"/>
    <x v="345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3459"/>
    <n v="1409341863"/>
    <b v="0"/>
    <n v="1"/>
    <b v="0"/>
    <s v="technology/space exploration"/>
    <n v="1"/>
    <n v="15"/>
    <x v="0"/>
    <s v="space exploration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460"/>
    <n v="1445369727"/>
    <b v="0"/>
    <n v="2"/>
    <b v="0"/>
    <s v="theater/musical"/>
    <n v="2"/>
    <n v="7.5"/>
    <x v="6"/>
    <s v="musical"/>
    <x v="3482"/>
    <x v="346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461"/>
    <n v="1404161639"/>
    <b v="0"/>
    <n v="3"/>
    <b v="0"/>
    <s v="theater/plays"/>
    <n v="10"/>
    <n v="5"/>
    <x v="6"/>
    <s v="plays"/>
    <x v="3483"/>
    <x v="346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462"/>
    <n v="1417053748"/>
    <b v="0"/>
    <n v="1"/>
    <b v="0"/>
    <s v="theater/plays"/>
    <n v="0"/>
    <n v="15"/>
    <x v="6"/>
    <s v="plays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3463"/>
    <n v="1392183631"/>
    <b v="0"/>
    <n v="3"/>
    <b v="0"/>
    <s v="film &amp; video/animation"/>
    <n v="0"/>
    <n v="4.83"/>
    <x v="5"/>
    <s v="animation"/>
    <x v="3485"/>
    <x v="3463"/>
  </r>
  <r>
    <n v="578"/>
    <s v="weBuy Crowdsourced Shopping"/>
    <s v="weBuy trade built on technology and Crowd Sourced Power"/>
    <n v="125000"/>
    <n v="14"/>
    <x v="2"/>
    <s v="GB"/>
    <s v="GBP"/>
    <x v="3464"/>
    <n v="1439560393"/>
    <b v="0"/>
    <n v="7"/>
    <b v="0"/>
    <s v="technology/web"/>
    <n v="0"/>
    <n v="2"/>
    <x v="0"/>
    <s v="web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465"/>
    <n v="1452193234"/>
    <b v="0"/>
    <n v="1"/>
    <b v="1"/>
    <s v="film &amp; video/television"/>
    <n v="100"/>
    <n v="13"/>
    <x v="5"/>
    <s v="television"/>
    <x v="3487"/>
    <x v="3465"/>
  </r>
  <r>
    <n v="3600"/>
    <s v="Pariah"/>
    <s v="The First Play From The Man Who Brought You The Black James Bond!"/>
    <n v="10"/>
    <n v="13"/>
    <x v="0"/>
    <s v="US"/>
    <s v="USD"/>
    <x v="3466"/>
    <n v="1473970964"/>
    <b v="0"/>
    <n v="4"/>
    <b v="1"/>
    <s v="theater/plays"/>
    <n v="130"/>
    <n v="3.25"/>
    <x v="6"/>
    <s v="plays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3467"/>
    <n v="1416249045"/>
    <b v="0"/>
    <n v="3"/>
    <b v="0"/>
    <s v="technology/web"/>
    <n v="0"/>
    <n v="4"/>
    <x v="0"/>
    <s v="web"/>
    <x v="3489"/>
    <x v="3467"/>
  </r>
  <r>
    <n v="1081"/>
    <s v="The Creature"/>
    <s v="Finishing your last job before you retire until a disaster strikes the cargo ship can you survive The Creature?"/>
    <n v="68000"/>
    <n v="12"/>
    <x v="2"/>
    <s v="US"/>
    <s v="USD"/>
    <x v="3468"/>
    <n v="1419891292"/>
    <b v="0"/>
    <n v="4"/>
    <b v="0"/>
    <s v="games/video games"/>
    <n v="0"/>
    <n v="3"/>
    <x v="3"/>
    <s v="video games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3469"/>
    <n v="1422903447"/>
    <b v="0"/>
    <n v="3"/>
    <b v="0"/>
    <s v="technology/gadgets"/>
    <n v="1"/>
    <n v="4"/>
    <x v="0"/>
    <s v="gadgets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3470"/>
    <n v="1433542535"/>
    <b v="0"/>
    <n v="2"/>
    <b v="0"/>
    <s v="film &amp; video/drama"/>
    <n v="0"/>
    <n v="5.5"/>
    <x v="5"/>
    <s v="drama"/>
    <x v="3492"/>
    <x v="347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3471"/>
    <n v="1475776127"/>
    <b v="0"/>
    <n v="2"/>
    <b v="0"/>
    <s v="film &amp; video/animation"/>
    <n v="0"/>
    <n v="5.5"/>
    <x v="5"/>
    <s v="animation"/>
    <x v="3493"/>
    <x v="347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3472"/>
    <n v="1405032222"/>
    <b v="0"/>
    <n v="4"/>
    <b v="0"/>
    <s v="technology/wearables"/>
    <n v="0"/>
    <n v="2.75"/>
    <x v="0"/>
    <s v="wearables"/>
    <x v="3494"/>
    <x v="347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3473"/>
    <n v="1395318848"/>
    <b v="0"/>
    <n v="3"/>
    <b v="0"/>
    <s v="games/video games"/>
    <n v="0"/>
    <n v="3.67"/>
    <x v="3"/>
    <s v="video games"/>
    <x v="3495"/>
    <x v="347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3474"/>
    <n v="1411775700"/>
    <b v="0"/>
    <n v="3"/>
    <b v="0"/>
    <s v="games/mobile games"/>
    <n v="0"/>
    <n v="3.67"/>
    <x v="3"/>
    <s v="mobile games"/>
    <x v="3496"/>
    <x v="347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3475"/>
    <n v="1425186785"/>
    <b v="0"/>
    <n v="2"/>
    <b v="0"/>
    <s v="music/faith"/>
    <n v="0"/>
    <n v="5.5"/>
    <x v="7"/>
    <s v="faith"/>
    <x v="3497"/>
    <x v="3475"/>
  </r>
  <r>
    <n v="3103"/>
    <s v="Professional Venue for local artists!!"/>
    <s v="Creating a place for local artists to perform, at substantially less cost for them"/>
    <n v="4100"/>
    <n v="11"/>
    <x v="2"/>
    <s v="US"/>
    <s v="USD"/>
    <x v="3476"/>
    <n v="1428896706"/>
    <b v="0"/>
    <n v="2"/>
    <b v="0"/>
    <s v="theater/spaces"/>
    <n v="0"/>
    <n v="5.5"/>
    <x v="6"/>
    <s v="spaces"/>
    <x v="3498"/>
    <x v="3476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477"/>
    <n v="1454453021"/>
    <b v="0"/>
    <n v="2"/>
    <b v="0"/>
    <s v="theater/plays"/>
    <n v="1"/>
    <n v="5.5"/>
    <x v="6"/>
    <s v="plays"/>
    <x v="3499"/>
    <x v="3477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478"/>
    <n v="1416311351"/>
    <b v="0"/>
    <n v="2"/>
    <b v="0"/>
    <s v="theater/plays"/>
    <n v="0"/>
    <n v="5.5"/>
    <x v="6"/>
    <s v="plays"/>
    <x v="3500"/>
    <x v="347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479"/>
    <n v="1458333811"/>
    <b v="0"/>
    <n v="2"/>
    <b v="0"/>
    <s v="theater/plays"/>
    <n v="0"/>
    <n v="5.5"/>
    <x v="6"/>
    <s v="plays"/>
    <x v="3501"/>
    <x v="347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3480"/>
    <n v="1472865107"/>
    <b v="0"/>
    <n v="1"/>
    <b v="0"/>
    <s v="film &amp; video/science fiction"/>
    <n v="0"/>
    <n v="10"/>
    <x v="5"/>
    <s v="science fiction"/>
    <x v="3502"/>
    <x v="348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3481"/>
    <n v="1414358778"/>
    <b v="0"/>
    <n v="1"/>
    <b v="0"/>
    <s v="film &amp; video/science fiction"/>
    <n v="0"/>
    <n v="10"/>
    <x v="5"/>
    <s v="science fiction"/>
    <x v="3503"/>
    <x v="348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3482"/>
    <n v="1464085545"/>
    <b v="0"/>
    <n v="1"/>
    <b v="0"/>
    <s v="film &amp; video/science fiction"/>
    <n v="0"/>
    <n v="10"/>
    <x v="5"/>
    <s v="science fiction"/>
    <x v="3504"/>
    <x v="348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3483"/>
    <n v="1452058282"/>
    <b v="0"/>
    <n v="1"/>
    <b v="0"/>
    <s v="film &amp; video/drama"/>
    <n v="0"/>
    <n v="10"/>
    <x v="5"/>
    <s v="drama"/>
    <x v="3505"/>
    <x v="348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3484"/>
    <n v="1389399701"/>
    <b v="0"/>
    <n v="2"/>
    <b v="0"/>
    <s v="film &amp; video/animation"/>
    <n v="0"/>
    <n v="5"/>
    <x v="5"/>
    <s v="animation"/>
    <x v="3506"/>
    <x v="348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3485"/>
    <n v="1458336690"/>
    <b v="0"/>
    <n v="1"/>
    <b v="0"/>
    <s v="film &amp; video/animation"/>
    <n v="0"/>
    <n v="10"/>
    <x v="5"/>
    <s v="animation"/>
    <x v="3507"/>
    <x v="348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3486"/>
    <n v="1432912170"/>
    <b v="0"/>
    <n v="1"/>
    <b v="0"/>
    <s v="film &amp; video/animation"/>
    <n v="0"/>
    <n v="10"/>
    <x v="5"/>
    <s v="animation"/>
    <x v="3508"/>
    <x v="348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3487"/>
    <n v="1458569302"/>
    <b v="0"/>
    <n v="1"/>
    <b v="0"/>
    <s v="technology/web"/>
    <n v="0"/>
    <n v="10"/>
    <x v="0"/>
    <s v="web"/>
    <x v="3509"/>
    <x v="348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3488"/>
    <n v="1423933916"/>
    <b v="0"/>
    <n v="2"/>
    <b v="0"/>
    <s v="technology/web"/>
    <n v="1"/>
    <n v="5"/>
    <x v="0"/>
    <s v="web"/>
    <x v="3510"/>
    <x v="348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3489"/>
    <n v="1428507409"/>
    <b v="0"/>
    <n v="1"/>
    <b v="0"/>
    <s v="technology/web"/>
    <n v="0"/>
    <n v="10"/>
    <x v="0"/>
    <s v="web"/>
    <x v="3511"/>
    <x v="348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3490"/>
    <n v="1438959121"/>
    <b v="0"/>
    <n v="1"/>
    <b v="0"/>
    <s v="technology/web"/>
    <n v="0"/>
    <n v="10"/>
    <x v="0"/>
    <s v="web"/>
    <x v="3512"/>
    <x v="349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3491"/>
    <n v="1449863202"/>
    <b v="0"/>
    <n v="1"/>
    <b v="0"/>
    <s v="publishing/fiction"/>
    <n v="0"/>
    <n v="10"/>
    <x v="1"/>
    <s v="fiction"/>
    <x v="3513"/>
    <x v="3491"/>
  </r>
  <r>
    <n v="847"/>
    <s v="CENTROPYMUSIC"/>
    <s v="MUSIC WITH MEANING!  MUSIC THAT MATTERS!!!"/>
    <n v="10"/>
    <n v="10"/>
    <x v="0"/>
    <s v="US"/>
    <s v="USD"/>
    <x v="3492"/>
    <n v="1433963376"/>
    <b v="0"/>
    <n v="1"/>
    <b v="1"/>
    <s v="music/metal"/>
    <n v="100"/>
    <n v="10"/>
    <x v="7"/>
    <s v="metal"/>
    <x v="3514"/>
    <x v="349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3493"/>
    <n v="1406824948"/>
    <b v="0"/>
    <n v="1"/>
    <b v="0"/>
    <s v="journalism/audio"/>
    <n v="2"/>
    <n v="10"/>
    <x v="8"/>
    <s v="audio"/>
    <x v="3515"/>
    <x v="3493"/>
  </r>
  <r>
    <n v="1073"/>
    <s v="Rainbow Ball to the Iphone"/>
    <s v="We want to bring our Game Rainbow Ball to the iphone and to do that we need a little help"/>
    <n v="750"/>
    <n v="10"/>
    <x v="2"/>
    <s v="US"/>
    <s v="USD"/>
    <x v="3494"/>
    <n v="1316214541"/>
    <b v="0"/>
    <n v="1"/>
    <b v="0"/>
    <s v="games/video games"/>
    <n v="1"/>
    <n v="10"/>
    <x v="3"/>
    <s v="video games"/>
    <x v="3516"/>
    <x v="349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3495"/>
    <n v="1378714687"/>
    <b v="0"/>
    <n v="3"/>
    <b v="0"/>
    <s v="games/video games"/>
    <n v="0"/>
    <n v="3.33"/>
    <x v="3"/>
    <s v="video games"/>
    <x v="3517"/>
    <x v="3495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3496"/>
    <n v="1465890694"/>
    <b v="0"/>
    <n v="2"/>
    <b v="0"/>
    <s v="games/mobile games"/>
    <n v="1"/>
    <n v="5"/>
    <x v="3"/>
    <s v="mobile games"/>
    <x v="3518"/>
    <x v="349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3497"/>
    <n v="1484094498"/>
    <b v="0"/>
    <n v="1"/>
    <b v="0"/>
    <s v="food/food trucks"/>
    <n v="0"/>
    <n v="10"/>
    <x v="4"/>
    <s v="food trucks"/>
    <x v="3519"/>
    <x v="349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3498"/>
    <n v="1414066434"/>
    <b v="0"/>
    <n v="1"/>
    <b v="0"/>
    <s v="photography/nature"/>
    <n v="0"/>
    <n v="10"/>
    <x v="2"/>
    <s v="nature"/>
    <x v="3520"/>
    <x v="349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3499"/>
    <n v="1430124509"/>
    <b v="0"/>
    <n v="1"/>
    <b v="0"/>
    <s v="publishing/art books"/>
    <n v="0"/>
    <n v="10"/>
    <x v="1"/>
    <s v="art books"/>
    <x v="3521"/>
    <x v="34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3500"/>
    <n v="1418745405"/>
    <b v="0"/>
    <n v="2"/>
    <b v="0"/>
    <s v="music/faith"/>
    <n v="0"/>
    <n v="5"/>
    <x v="7"/>
    <s v="faith"/>
    <x v="3522"/>
    <x v="3500"/>
  </r>
  <r>
    <n v="1863"/>
    <s v="Project: 20M813"/>
    <s v="This is an Android game where you take control of the zombies and try to eat your way to world domination!"/>
    <n v="2500"/>
    <n v="10"/>
    <x v="2"/>
    <s v="US"/>
    <s v="USD"/>
    <x v="3501"/>
    <n v="1400008085"/>
    <b v="0"/>
    <n v="2"/>
    <b v="0"/>
    <s v="games/mobile games"/>
    <n v="0"/>
    <n v="5"/>
    <x v="3"/>
    <s v="mobile games"/>
    <x v="3523"/>
    <x v="350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3502"/>
    <n v="1475791912"/>
    <b v="0"/>
    <n v="1"/>
    <b v="0"/>
    <s v="games/mobile games"/>
    <n v="0"/>
    <n v="10"/>
    <x v="3"/>
    <s v="mobile games"/>
    <x v="3524"/>
    <x v="350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3503"/>
    <n v="1404953334"/>
    <b v="0"/>
    <n v="1"/>
    <b v="0"/>
    <s v="technology/gadgets"/>
    <n v="0"/>
    <n v="10"/>
    <x v="0"/>
    <s v="gadgets"/>
    <x v="3525"/>
    <x v="350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3504"/>
    <n v="1415488887"/>
    <b v="0"/>
    <n v="2"/>
    <b v="0"/>
    <s v="games/video games"/>
    <n v="0"/>
    <n v="5"/>
    <x v="3"/>
    <s v="video games"/>
    <x v="3526"/>
    <x v="350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3505"/>
    <n v="1429127379"/>
    <b v="0"/>
    <n v="1"/>
    <b v="1"/>
    <s v="music/electronic music"/>
    <n v="200"/>
    <n v="10"/>
    <x v="7"/>
    <s v="electronic music"/>
    <x v="3527"/>
    <x v="350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3506"/>
    <n v="1421180060"/>
    <b v="0"/>
    <n v="1"/>
    <b v="0"/>
    <s v="technology/web"/>
    <n v="0"/>
    <n v="10"/>
    <x v="0"/>
    <s v="web"/>
    <x v="3528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3507"/>
    <n v="1442348558"/>
    <b v="0"/>
    <n v="1"/>
    <b v="0"/>
    <s v="technology/web"/>
    <n v="0"/>
    <n v="10"/>
    <x v="0"/>
    <s v="web"/>
    <x v="3529"/>
    <x v="3507"/>
  </r>
  <r>
    <n v="2440"/>
    <s v="The first green Food Truck in Phnom Penh"/>
    <s v="Starting a entire clean energy food truck and set a new standard for Cambodia"/>
    <n v="5000"/>
    <n v="10"/>
    <x v="2"/>
    <s v="BE"/>
    <s v="EUR"/>
    <x v="3508"/>
    <n v="1452807313"/>
    <b v="0"/>
    <n v="2"/>
    <b v="0"/>
    <s v="food/food trucks"/>
    <n v="0"/>
    <n v="5"/>
    <x v="4"/>
    <s v="food trucks"/>
    <x v="3530"/>
    <x v="350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3509"/>
    <n v="1424968930"/>
    <b v="0"/>
    <n v="1"/>
    <b v="0"/>
    <s v="food/food trucks"/>
    <n v="0"/>
    <n v="10"/>
    <x v="4"/>
    <s v="food trucks"/>
    <x v="3531"/>
    <x v="3509"/>
  </r>
  <r>
    <n v="2757"/>
    <s v="C is for Crooked"/>
    <s v="A children's letter book that Lampoons Hillary Clinton"/>
    <n v="1500"/>
    <n v="10"/>
    <x v="2"/>
    <s v="US"/>
    <s v="USD"/>
    <x v="3510"/>
    <n v="1469202332"/>
    <b v="0"/>
    <n v="2"/>
    <b v="0"/>
    <s v="publishing/children's books"/>
    <n v="1"/>
    <n v="5"/>
    <x v="1"/>
    <s v="children's books"/>
    <x v="3532"/>
    <x v="35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3511"/>
    <n v="1434557004"/>
    <b v="0"/>
    <n v="1"/>
    <b v="0"/>
    <s v="publishing/children's books"/>
    <n v="0"/>
    <n v="10"/>
    <x v="1"/>
    <s v="children's books"/>
    <x v="3533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3512"/>
    <n v="1444844697"/>
    <b v="0"/>
    <n v="1"/>
    <b v="0"/>
    <s v="theater/plays"/>
    <n v="1"/>
    <n v="10"/>
    <x v="6"/>
    <s v="plays"/>
    <x v="3534"/>
    <x v="35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3513"/>
    <n v="1442243484"/>
    <b v="0"/>
    <n v="1"/>
    <b v="0"/>
    <s v="theater/plays"/>
    <n v="5"/>
    <n v="10"/>
    <x v="6"/>
    <s v="plays"/>
    <x v="3535"/>
    <x v="351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514"/>
    <n v="1404523172"/>
    <b v="0"/>
    <n v="2"/>
    <b v="0"/>
    <s v="theater/spaces"/>
    <n v="0"/>
    <n v="5"/>
    <x v="6"/>
    <s v="spaces"/>
    <x v="3536"/>
    <x v="35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515"/>
    <n v="1484009119"/>
    <b v="0"/>
    <n v="1"/>
    <b v="0"/>
    <s v="theater/spaces"/>
    <n v="0"/>
    <n v="10"/>
    <x v="6"/>
    <s v="spaces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516"/>
    <n v="1406564335"/>
    <b v="0"/>
    <n v="1"/>
    <b v="0"/>
    <s v="theater/spaces"/>
    <n v="1"/>
    <n v="10"/>
    <x v="6"/>
    <s v="spaces"/>
    <x v="3538"/>
    <x v="35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517"/>
    <n v="1489090419"/>
    <b v="0"/>
    <n v="1"/>
    <b v="0"/>
    <s v="theater/plays"/>
    <n v="1"/>
    <n v="10"/>
    <x v="6"/>
    <s v="plays"/>
    <x v="3539"/>
    <x v="3517"/>
  </r>
  <r>
    <n v="3132"/>
    <s v="A Bite of a Snake Play"/>
    <s v="Smells Like Money, Drips Like Honey, Taste Like Mocha, Better Run AWAY"/>
    <n v="30000"/>
    <n v="10"/>
    <x v="3"/>
    <s v="US"/>
    <s v="USD"/>
    <x v="3518"/>
    <n v="1487579060"/>
    <b v="0"/>
    <n v="1"/>
    <b v="0"/>
    <s v="theater/plays"/>
    <n v="0"/>
    <n v="10"/>
    <x v="6"/>
    <s v="plays"/>
    <x v="3540"/>
    <x v="351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519"/>
    <n v="1423847093"/>
    <b v="0"/>
    <n v="1"/>
    <b v="0"/>
    <s v="theater/plays"/>
    <n v="1"/>
    <n v="10"/>
    <x v="6"/>
    <s v="plays"/>
    <x v="3541"/>
    <x v="3519"/>
  </r>
  <r>
    <n v="3745"/>
    <s v="Tyke Theatre Web Show"/>
    <s v="Tyke wants to expand her puppet theater show to weekly online web shows and is looking for backers."/>
    <n v="100"/>
    <n v="10"/>
    <x v="2"/>
    <s v="US"/>
    <s v="USD"/>
    <x v="3520"/>
    <n v="1405097102"/>
    <b v="0"/>
    <n v="1"/>
    <b v="0"/>
    <s v="theater/plays"/>
    <n v="10"/>
    <n v="10"/>
    <x v="6"/>
    <s v="plays"/>
    <x v="3542"/>
    <x v="3520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521"/>
    <n v="1437042490"/>
    <b v="0"/>
    <n v="2"/>
    <b v="0"/>
    <s v="theater/musical"/>
    <n v="2"/>
    <n v="5"/>
    <x v="6"/>
    <s v="musical"/>
    <x v="3543"/>
    <x v="35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522"/>
    <n v="1430734844"/>
    <b v="0"/>
    <n v="1"/>
    <b v="0"/>
    <s v="theater/plays"/>
    <n v="2"/>
    <n v="10"/>
    <x v="6"/>
    <s v="plays"/>
    <x v="3544"/>
    <x v="3522"/>
  </r>
  <r>
    <n v="3868"/>
    <s v="1000 words (Canceled)"/>
    <s v="New collection of music by Scott Evan Davis!"/>
    <n v="5000"/>
    <n v="10"/>
    <x v="1"/>
    <s v="GB"/>
    <s v="GBP"/>
    <x v="3523"/>
    <n v="1408031405"/>
    <b v="0"/>
    <n v="1"/>
    <b v="0"/>
    <s v="theater/musical"/>
    <n v="0"/>
    <n v="10"/>
    <x v="6"/>
    <s v="musical"/>
    <x v="3545"/>
    <x v="35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524"/>
    <n v="1433014746"/>
    <b v="0"/>
    <n v="1"/>
    <b v="0"/>
    <s v="theater/musical"/>
    <n v="0"/>
    <n v="10"/>
    <x v="6"/>
    <s v="musical"/>
    <x v="3546"/>
    <x v="352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525"/>
    <n v="1407847161"/>
    <b v="0"/>
    <n v="1"/>
    <b v="0"/>
    <s v="theater/plays"/>
    <n v="0"/>
    <n v="10"/>
    <x v="6"/>
    <s v="plays"/>
    <x v="3547"/>
    <x v="3525"/>
  </r>
  <r>
    <n v="4000"/>
    <s v="The Escorts"/>
    <s v="An Enticing Trip into the World of Assisted Dying"/>
    <n v="8000"/>
    <n v="10"/>
    <x v="2"/>
    <s v="US"/>
    <s v="USD"/>
    <x v="3526"/>
    <n v="1457450958"/>
    <b v="0"/>
    <n v="1"/>
    <b v="0"/>
    <s v="theater/plays"/>
    <n v="0"/>
    <n v="10"/>
    <x v="6"/>
    <s v="plays"/>
    <x v="3548"/>
    <x v="35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3527"/>
    <n v="1438445097"/>
    <b v="0"/>
    <n v="1"/>
    <b v="0"/>
    <s v="theater/plays"/>
    <n v="1"/>
    <n v="10"/>
    <x v="6"/>
    <s v="plays"/>
    <x v="3549"/>
    <x v="352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3528"/>
    <n v="1473416906"/>
    <b v="0"/>
    <n v="1"/>
    <b v="0"/>
    <s v="theater/plays"/>
    <n v="0"/>
    <n v="10"/>
    <x v="6"/>
    <s v="plays"/>
    <x v="3550"/>
    <x v="352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3529"/>
    <n v="1424701775"/>
    <b v="0"/>
    <n v="1"/>
    <b v="0"/>
    <s v="theater/plays"/>
    <n v="0"/>
    <n v="10"/>
    <x v="6"/>
    <s v="plays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3530"/>
    <n v="1443562848"/>
    <b v="0"/>
    <n v="1"/>
    <b v="0"/>
    <s v="technology/web"/>
    <n v="0"/>
    <n v="9"/>
    <x v="0"/>
    <s v="web"/>
    <x v="3552"/>
    <x v="353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3531"/>
    <n v="1453931572"/>
    <b v="0"/>
    <n v="2"/>
    <b v="0"/>
    <s v="film &amp; video/science fiction"/>
    <n v="0"/>
    <n v="4"/>
    <x v="5"/>
    <s v="science fiction"/>
    <x v="3553"/>
    <x v="353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3532"/>
    <n v="1405713498"/>
    <b v="0"/>
    <n v="4"/>
    <b v="0"/>
    <s v="technology/wearables"/>
    <n v="0"/>
    <n v="2"/>
    <x v="0"/>
    <s v="wearables"/>
    <x v="3554"/>
    <x v="353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3533"/>
    <n v="1407892222"/>
    <b v="0"/>
    <n v="4"/>
    <b v="0"/>
    <s v="technology/gadgets"/>
    <n v="2"/>
    <n v="2"/>
    <x v="0"/>
    <s v="gadgets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3534"/>
    <n v="1413337043"/>
    <b v="0"/>
    <n v="8"/>
    <b v="0"/>
    <s v="technology/web"/>
    <n v="1"/>
    <n v="1"/>
    <x v="0"/>
    <s v="web"/>
    <x v="3556"/>
    <x v="3534"/>
  </r>
  <r>
    <n v="2423"/>
    <s v="FBTR BBQ"/>
    <s v="FBTR is a Texas-style, North Carolina based, homemade BBQ company looking to bring good meat to the masses."/>
    <n v="60000"/>
    <n v="8"/>
    <x v="2"/>
    <s v="US"/>
    <s v="USD"/>
    <x v="3535"/>
    <n v="1417452890"/>
    <b v="0"/>
    <n v="1"/>
    <b v="0"/>
    <s v="food/food trucks"/>
    <n v="0"/>
    <n v="8"/>
    <x v="4"/>
    <s v="food trucks"/>
    <x v="3557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3536"/>
    <n v="1420766700"/>
    <b v="0"/>
    <n v="3"/>
    <b v="0"/>
    <s v="publishing/translations"/>
    <n v="0"/>
    <n v="2.33"/>
    <x v="1"/>
    <s v="translations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3537"/>
    <n v="1459825493"/>
    <b v="0"/>
    <n v="3"/>
    <b v="0"/>
    <s v="theater/plays"/>
    <n v="0"/>
    <n v="2.33"/>
    <x v="6"/>
    <s v="plays"/>
    <x v="3559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538"/>
    <n v="1464045954"/>
    <b v="0"/>
    <n v="1"/>
    <b v="0"/>
    <s v="theater/plays"/>
    <n v="0"/>
    <n v="7"/>
    <x v="6"/>
    <s v="plays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3539"/>
    <n v="1443472804"/>
    <b v="0"/>
    <n v="2"/>
    <b v="0"/>
    <s v="film &amp; video/animation"/>
    <n v="0"/>
    <n v="3"/>
    <x v="5"/>
    <s v="animation"/>
    <x v="3561"/>
    <x v="35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3540"/>
    <n v="1465055160"/>
    <b v="0"/>
    <n v="2"/>
    <b v="0"/>
    <s v="technology/web"/>
    <n v="1"/>
    <n v="3"/>
    <x v="0"/>
    <s v="web"/>
    <x v="3562"/>
    <x v="3540"/>
  </r>
  <r>
    <n v="596"/>
    <s v="DigitaliBook free library"/>
    <s v="We present digitaibook,com site which can become a free electronic library with your help,"/>
    <n v="20000"/>
    <n v="6"/>
    <x v="2"/>
    <s v="US"/>
    <s v="USD"/>
    <x v="3541"/>
    <n v="1475530292"/>
    <b v="0"/>
    <n v="2"/>
    <b v="0"/>
    <s v="technology/web"/>
    <n v="0"/>
    <n v="3"/>
    <x v="0"/>
    <s v="web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3542"/>
    <n v="1420668801"/>
    <b v="0"/>
    <n v="2"/>
    <b v="0"/>
    <s v="journalism/audio"/>
    <n v="0"/>
    <n v="3"/>
    <x v="8"/>
    <s v="audio"/>
    <x v="3564"/>
    <x v="354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3543"/>
    <n v="1453805834"/>
    <b v="0"/>
    <n v="1"/>
    <b v="0"/>
    <s v="publishing/translations"/>
    <n v="0"/>
    <n v="6"/>
    <x v="1"/>
    <s v="translations"/>
    <x v="3565"/>
    <x v="354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3544"/>
    <n v="1417453538"/>
    <b v="0"/>
    <n v="2"/>
    <b v="0"/>
    <s v="photography/nature"/>
    <n v="0"/>
    <n v="3"/>
    <x v="2"/>
    <s v="nature"/>
    <x v="3566"/>
    <x v="354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3545"/>
    <n v="1455377729"/>
    <b v="0"/>
    <n v="2"/>
    <b v="0"/>
    <s v="games/mobile games"/>
    <n v="0"/>
    <n v="3"/>
    <x v="3"/>
    <s v="mobile games"/>
    <x v="3567"/>
    <x v="354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3546"/>
    <n v="1418161339"/>
    <b v="0"/>
    <n v="2"/>
    <b v="0"/>
    <s v="theater/plays"/>
    <n v="1"/>
    <n v="3"/>
    <x v="6"/>
    <s v="plays"/>
    <x v="3568"/>
    <x v="3546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3547"/>
    <n v="1401726595"/>
    <b v="0"/>
    <n v="1"/>
    <b v="0"/>
    <s v="film &amp; video/drama"/>
    <n v="0"/>
    <n v="5"/>
    <x v="5"/>
    <s v="drama"/>
    <x v="3569"/>
    <x v="3547"/>
  </r>
  <r>
    <n v="440"/>
    <s v="Consumed"/>
    <s v="A stop-motion animation made by a one girl team, with a camera, creativity, and a lot of determination."/>
    <n v="5000"/>
    <n v="5"/>
    <x v="2"/>
    <s v="US"/>
    <s v="USD"/>
    <x v="3548"/>
    <n v="1456270753"/>
    <b v="0"/>
    <n v="1"/>
    <b v="0"/>
    <s v="film &amp; video/animation"/>
    <n v="0"/>
    <n v="5"/>
    <x v="5"/>
    <s v="animation"/>
    <x v="3570"/>
    <x v="35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3549"/>
    <n v="1361884763"/>
    <b v="0"/>
    <n v="1"/>
    <b v="0"/>
    <s v="film &amp; video/animation"/>
    <n v="0"/>
    <n v="5"/>
    <x v="5"/>
    <s v="animation"/>
    <x v="3571"/>
    <x v="354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3550"/>
    <n v="1446166144"/>
    <b v="0"/>
    <n v="1"/>
    <b v="0"/>
    <s v="technology/web"/>
    <n v="1"/>
    <n v="5"/>
    <x v="0"/>
    <s v="web"/>
    <x v="3572"/>
    <x v="35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3551"/>
    <n v="1373971408"/>
    <b v="0"/>
    <n v="1"/>
    <b v="0"/>
    <s v="publishing/fiction"/>
    <n v="0"/>
    <n v="5"/>
    <x v="1"/>
    <s v="fiction"/>
    <x v="3573"/>
    <x v="355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3552"/>
    <n v="1430281653"/>
    <b v="0"/>
    <n v="1"/>
    <b v="0"/>
    <s v="games/video games"/>
    <n v="0"/>
    <n v="5"/>
    <x v="3"/>
    <s v="video games"/>
    <x v="3574"/>
    <x v="355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3553"/>
    <n v="1405466820"/>
    <b v="0"/>
    <n v="1"/>
    <b v="0"/>
    <s v="games/video games"/>
    <n v="1"/>
    <n v="5"/>
    <x v="3"/>
    <s v="video games"/>
    <x v="3575"/>
    <x v="35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3554"/>
    <n v="1395687664"/>
    <b v="0"/>
    <n v="1"/>
    <b v="0"/>
    <s v="games/video games"/>
    <n v="0"/>
    <n v="5"/>
    <x v="3"/>
    <s v="video games"/>
    <x v="3576"/>
    <x v="355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3555"/>
    <n v="1417508426"/>
    <b v="0"/>
    <n v="1"/>
    <b v="0"/>
    <s v="games/mobile games"/>
    <n v="0"/>
    <n v="5"/>
    <x v="3"/>
    <s v="mobile games"/>
    <x v="3577"/>
    <x v="35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3556"/>
    <n v="1405633452"/>
    <b v="0"/>
    <n v="1"/>
    <b v="0"/>
    <s v="food/food trucks"/>
    <n v="0"/>
    <n v="5"/>
    <x v="4"/>
    <s v="food trucks"/>
    <x v="3578"/>
    <x v="35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3557"/>
    <n v="1314417502"/>
    <b v="0"/>
    <n v="1"/>
    <b v="0"/>
    <s v="music/world music"/>
    <n v="1"/>
    <n v="5"/>
    <x v="7"/>
    <s v="world music"/>
    <x v="3579"/>
    <x v="35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3558"/>
    <n v="1345062936"/>
    <b v="0"/>
    <n v="1"/>
    <b v="0"/>
    <s v="publishing/fiction"/>
    <n v="0"/>
    <n v="5"/>
    <x v="1"/>
    <s v="fiction"/>
    <x v="3580"/>
    <x v="355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3559"/>
    <n v="1465171833"/>
    <b v="0"/>
    <n v="1"/>
    <b v="0"/>
    <s v="publishing/fiction"/>
    <n v="0"/>
    <n v="5"/>
    <x v="1"/>
    <s v="fiction"/>
    <x v="3581"/>
    <x v="355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3560"/>
    <n v="1447757190"/>
    <b v="0"/>
    <n v="1"/>
    <b v="0"/>
    <s v="photography/places"/>
    <n v="1"/>
    <n v="5"/>
    <x v="2"/>
    <s v="places"/>
    <x v="3582"/>
    <x v="356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3561"/>
    <n v="1488038674"/>
    <b v="0"/>
    <n v="1"/>
    <b v="0"/>
    <s v="music/faith"/>
    <n v="0"/>
    <n v="5"/>
    <x v="7"/>
    <s v="faith"/>
    <x v="3583"/>
    <x v="356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3562"/>
    <n v="1421343743"/>
    <b v="0"/>
    <n v="1"/>
    <b v="0"/>
    <s v="food/food trucks"/>
    <n v="0"/>
    <n v="5"/>
    <x v="4"/>
    <s v="food trucks"/>
    <x v="3584"/>
    <x v="3562"/>
  </r>
  <r>
    <n v="2418"/>
    <s v="Mexican food truck"/>
    <s v="I want to start my food truck business."/>
    <n v="25000"/>
    <n v="5"/>
    <x v="2"/>
    <s v="US"/>
    <s v="USD"/>
    <x v="3563"/>
    <n v="1422045244"/>
    <b v="0"/>
    <n v="5"/>
    <b v="0"/>
    <s v="food/food trucks"/>
    <n v="0"/>
    <n v="1"/>
    <x v="4"/>
    <s v="food trucks"/>
    <x v="3585"/>
    <x v="3563"/>
  </r>
  <r>
    <n v="2583"/>
    <s v="Crazy Daisy Food Truck"/>
    <s v="Crazy Daisy will become the newest member of the food truck distributors in Kansas City, Missouri."/>
    <n v="1000"/>
    <n v="5"/>
    <x v="2"/>
    <s v="US"/>
    <s v="USD"/>
    <x v="3564"/>
    <n v="1421346480"/>
    <b v="0"/>
    <n v="5"/>
    <b v="0"/>
    <s v="food/food trucks"/>
    <n v="1"/>
    <n v="1"/>
    <x v="4"/>
    <s v="food trucks"/>
    <x v="3586"/>
    <x v="3564"/>
  </r>
  <r>
    <n v="2586"/>
    <s v="Inspire Healthy Eating"/>
    <s v="I would like to bring fresh salad and food to the streets of London at a reasonable price."/>
    <n v="3000"/>
    <n v="5"/>
    <x v="2"/>
    <s v="GB"/>
    <s v="GBP"/>
    <x v="3565"/>
    <n v="1448438136"/>
    <b v="0"/>
    <n v="1"/>
    <b v="0"/>
    <s v="food/food trucks"/>
    <n v="0"/>
    <n v="5"/>
    <x v="4"/>
    <s v="food trucks"/>
    <x v="3587"/>
    <x v="356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3566"/>
    <n v="1456145527"/>
    <b v="0"/>
    <n v="1"/>
    <b v="0"/>
    <s v="food/food trucks"/>
    <n v="0"/>
    <n v="5"/>
    <x v="4"/>
    <s v="food trucks"/>
    <x v="3588"/>
    <x v="356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3567"/>
    <n v="1458814600"/>
    <b v="0"/>
    <n v="1"/>
    <b v="0"/>
    <s v="theater/plays"/>
    <n v="1"/>
    <n v="5"/>
    <x v="6"/>
    <s v="plays"/>
    <x v="3589"/>
    <x v="35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3568"/>
    <n v="1418379324"/>
    <b v="0"/>
    <n v="1"/>
    <b v="0"/>
    <s v="theater/plays"/>
    <n v="0"/>
    <n v="5"/>
    <x v="6"/>
    <s v="plays"/>
    <x v="3590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569"/>
    <n v="1424826332"/>
    <b v="0"/>
    <n v="1"/>
    <b v="0"/>
    <s v="theater/spaces"/>
    <n v="0"/>
    <n v="5"/>
    <x v="6"/>
    <s v="spaces"/>
    <x v="3591"/>
    <x v="3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570"/>
    <n v="1402294381"/>
    <b v="0"/>
    <n v="1"/>
    <b v="0"/>
    <s v="theater/musical"/>
    <n v="0"/>
    <n v="5"/>
    <x v="6"/>
    <s v="musical"/>
    <x v="3592"/>
    <x v="357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571"/>
    <n v="1462232309"/>
    <b v="0"/>
    <n v="1"/>
    <b v="0"/>
    <s v="theater/plays"/>
    <n v="0"/>
    <n v="5"/>
    <x v="6"/>
    <s v="plays"/>
    <x v="3593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572"/>
    <n v="1412328979"/>
    <b v="0"/>
    <n v="1"/>
    <b v="0"/>
    <s v="theater/plays"/>
    <n v="0"/>
    <n v="5"/>
    <x v="6"/>
    <s v="plays"/>
    <x v="3594"/>
    <x v="35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573"/>
    <n v="1429125268"/>
    <b v="0"/>
    <n v="1"/>
    <b v="0"/>
    <s v="theater/plays"/>
    <n v="0"/>
    <n v="5"/>
    <x v="6"/>
    <s v="plays"/>
    <x v="3595"/>
    <x v="3573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574"/>
    <n v="1403169690"/>
    <b v="0"/>
    <n v="1"/>
    <b v="0"/>
    <s v="theater/plays"/>
    <n v="0"/>
    <n v="5"/>
    <x v="6"/>
    <s v="plays"/>
    <x v="3596"/>
    <x v="357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575"/>
    <n v="1406572381"/>
    <b v="0"/>
    <n v="1"/>
    <b v="0"/>
    <s v="theater/plays"/>
    <n v="0"/>
    <n v="5"/>
    <x v="6"/>
    <s v="plays"/>
    <x v="3597"/>
    <x v="35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3576"/>
    <n v="1463783521"/>
    <b v="0"/>
    <n v="1"/>
    <b v="0"/>
    <s v="theater/plays"/>
    <n v="0"/>
    <n v="5"/>
    <x v="6"/>
    <s v="plays"/>
    <x v="3598"/>
    <x v="3576"/>
  </r>
  <r>
    <n v="636"/>
    <s v="Keto Advice (Canceled)"/>
    <s v="With no central location for keto knowledge, keto advice will be a community run knowledge base."/>
    <n v="2000"/>
    <n v="4"/>
    <x v="1"/>
    <s v="GB"/>
    <s v="GBP"/>
    <x v="3577"/>
    <n v="1430996150"/>
    <b v="0"/>
    <n v="1"/>
    <b v="0"/>
    <s v="technology/web"/>
    <n v="0"/>
    <n v="4"/>
    <x v="0"/>
    <s v="web"/>
    <x v="3599"/>
    <x v="3577"/>
  </r>
  <r>
    <n v="1181"/>
    <s v="Gringo Loco Tacos Food Truck"/>
    <s v="Bringing the best tacos to the streets of Chicago!"/>
    <n v="50000"/>
    <n v="4"/>
    <x v="2"/>
    <s v="US"/>
    <s v="USD"/>
    <x v="3578"/>
    <n v="1422605321"/>
    <b v="0"/>
    <n v="3"/>
    <b v="0"/>
    <s v="food/food trucks"/>
    <n v="0"/>
    <n v="1.33"/>
    <x v="4"/>
    <s v="food trucks"/>
    <x v="3600"/>
    <x v="357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3579"/>
    <n v="1475398147"/>
    <b v="0"/>
    <n v="2"/>
    <b v="0"/>
    <s v="games/mobile games"/>
    <n v="0"/>
    <n v="2"/>
    <x v="3"/>
    <s v="mobile games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3580"/>
    <n v="1403462111"/>
    <b v="0"/>
    <n v="2"/>
    <b v="0"/>
    <s v="theater/plays"/>
    <n v="0"/>
    <n v="2"/>
    <x v="6"/>
    <s v="plays"/>
    <x v="3602"/>
    <x v="358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3581"/>
    <n v="1452124531"/>
    <b v="0"/>
    <n v="3"/>
    <b v="0"/>
    <s v="film &amp; video/drama"/>
    <n v="0"/>
    <n v="1"/>
    <x v="5"/>
    <s v="drama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3582"/>
    <n v="1376502980"/>
    <b v="0"/>
    <n v="3"/>
    <b v="0"/>
    <s v="film &amp; video/animation"/>
    <n v="0"/>
    <n v="1"/>
    <x v="5"/>
    <s v="animation"/>
    <x v="3604"/>
    <x v="3582"/>
  </r>
  <r>
    <n v="982"/>
    <s v="Smart 2-in-1 I-PHONE HANDLE/WALLETtm"/>
    <s v="revolutonary ultra-slim 2-in-1 Smart  2-in-1 I-PHONE handle/WALLETtm with 360 rotatiion"/>
    <n v="17500"/>
    <n v="3"/>
    <x v="2"/>
    <s v="US"/>
    <s v="USD"/>
    <x v="3583"/>
    <n v="1472839486"/>
    <b v="0"/>
    <n v="3"/>
    <b v="0"/>
    <s v="technology/wearables"/>
    <n v="0"/>
    <n v="1"/>
    <x v="0"/>
    <s v="wearables"/>
    <x v="3605"/>
    <x v="3583"/>
  </r>
  <r>
    <n v="1420"/>
    <s v="Shakespeare in the Hood - Romeo and Juliet"/>
    <s v="Help me butcher Shakespeare in a satirical fashion."/>
    <n v="110"/>
    <n v="3"/>
    <x v="2"/>
    <s v="US"/>
    <s v="USD"/>
    <x v="3584"/>
    <n v="1464969686"/>
    <b v="0"/>
    <n v="3"/>
    <b v="0"/>
    <s v="publishing/translations"/>
    <n v="3"/>
    <n v="1"/>
    <x v="1"/>
    <s v="translations"/>
    <x v="3606"/>
    <x v="3584"/>
  </r>
  <r>
    <n v="1593"/>
    <s v="Picturing Italy"/>
    <s v="A trip to fulfill a dream of capturing the wonders and history of ancient Italy in person."/>
    <n v="22000"/>
    <n v="3"/>
    <x v="2"/>
    <s v="US"/>
    <s v="USD"/>
    <x v="3585"/>
    <n v="1422562655"/>
    <b v="0"/>
    <n v="3"/>
    <b v="0"/>
    <s v="photography/places"/>
    <n v="0"/>
    <n v="1"/>
    <x v="2"/>
    <s v="places"/>
    <x v="3607"/>
    <x v="358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3586"/>
    <n v="1422348093"/>
    <b v="0"/>
    <n v="2"/>
    <b v="0"/>
    <s v="technology/web"/>
    <n v="0"/>
    <n v="1.5"/>
    <x v="0"/>
    <s v="web"/>
    <x v="3608"/>
    <x v="358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587"/>
    <n v="1459414740"/>
    <b v="0"/>
    <n v="3"/>
    <b v="0"/>
    <s v="theater/spaces"/>
    <n v="0"/>
    <n v="1"/>
    <x v="6"/>
    <s v="spaces"/>
    <x v="3609"/>
    <x v="35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588"/>
    <n v="1406668640"/>
    <b v="0"/>
    <n v="2"/>
    <b v="0"/>
    <s v="theater/musical"/>
    <n v="0"/>
    <n v="1.5"/>
    <x v="6"/>
    <s v="musical"/>
    <x v="3610"/>
    <x v="3588"/>
  </r>
  <r>
    <n v="3904"/>
    <s v="Black America from Prophets to Pimps"/>
    <s v="A play that will cover 4000 years of black history."/>
    <n v="10000"/>
    <n v="3"/>
    <x v="2"/>
    <s v="US"/>
    <s v="USD"/>
    <x v="3589"/>
    <n v="1427866200"/>
    <b v="0"/>
    <n v="2"/>
    <b v="0"/>
    <s v="theater/plays"/>
    <n v="0"/>
    <n v="1.5"/>
    <x v="6"/>
    <s v="plays"/>
    <x v="3611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590"/>
    <n v="1428957912"/>
    <b v="0"/>
    <n v="1"/>
    <b v="0"/>
    <s v="theater/plays"/>
    <n v="0"/>
    <n v="3"/>
    <x v="6"/>
    <s v="plays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3591"/>
    <n v="1446179553"/>
    <b v="0"/>
    <n v="2"/>
    <b v="0"/>
    <s v="theater/plays"/>
    <n v="2"/>
    <n v="1.5"/>
    <x v="6"/>
    <s v="plays"/>
    <x v="3613"/>
    <x v="359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3592"/>
    <n v="1450619123"/>
    <b v="0"/>
    <n v="3"/>
    <b v="0"/>
    <s v="theater/plays"/>
    <n v="0"/>
    <n v="1"/>
    <x v="6"/>
    <s v="plays"/>
    <x v="3614"/>
    <x v="35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3593"/>
    <n v="1430899375"/>
    <b v="0"/>
    <n v="2"/>
    <b v="0"/>
    <s v="film &amp; video/animation"/>
    <n v="0"/>
    <n v="1"/>
    <x v="5"/>
    <s v="animation"/>
    <x v="3615"/>
    <x v="3593"/>
  </r>
  <r>
    <n v="635"/>
    <s v="Pleero, A Technology Team Building Website (Canceled)"/>
    <s v="Network used for building technology development teams."/>
    <n v="25000"/>
    <n v="2"/>
    <x v="1"/>
    <s v="US"/>
    <s v="USD"/>
    <x v="3594"/>
    <n v="1426212762"/>
    <b v="0"/>
    <n v="1"/>
    <b v="0"/>
    <s v="technology/web"/>
    <n v="0"/>
    <n v="2"/>
    <x v="0"/>
    <s v="web"/>
    <x v="3616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3595"/>
    <n v="1396284680"/>
    <b v="0"/>
    <n v="1"/>
    <b v="0"/>
    <s v="publishing/fiction"/>
    <n v="0"/>
    <n v="2"/>
    <x v="1"/>
    <s v="fiction"/>
    <x v="3617"/>
    <x v="359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3596"/>
    <n v="1413759659"/>
    <b v="0"/>
    <n v="2"/>
    <b v="0"/>
    <s v="publishing/translations"/>
    <n v="0"/>
    <n v="1"/>
    <x v="1"/>
    <s v="translations"/>
    <x v="3618"/>
    <x v="3596"/>
  </r>
  <r>
    <n v="1992"/>
    <s v="The Wonderful World of Princes &amp; Princesses"/>
    <s v="A complete revamp of all the Disney Princes &amp; Princesses!"/>
    <n v="1500"/>
    <n v="2"/>
    <x v="2"/>
    <s v="US"/>
    <s v="USD"/>
    <x v="3597"/>
    <n v="1421637991"/>
    <b v="0"/>
    <n v="2"/>
    <b v="0"/>
    <s v="photography/people"/>
    <n v="0"/>
    <n v="1"/>
    <x v="2"/>
    <s v="people"/>
    <x v="3619"/>
    <x v="3597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3598"/>
    <n v="1425404182"/>
    <b v="0"/>
    <n v="2"/>
    <b v="0"/>
    <s v="games/video games"/>
    <n v="2"/>
    <n v="1"/>
    <x v="3"/>
    <s v="video games"/>
    <x v="3620"/>
    <x v="3598"/>
  </r>
  <r>
    <n v="2154"/>
    <s v="Demigods - Rise of the Children - Part 1 (Design)"/>
    <s v="A Real Time Strategy game based on Greek mythology in a fictional world."/>
    <n v="250"/>
    <n v="2"/>
    <x v="2"/>
    <s v="US"/>
    <s v="USD"/>
    <x v="3599"/>
    <n v="1389193827"/>
    <b v="0"/>
    <n v="2"/>
    <b v="0"/>
    <s v="games/video games"/>
    <n v="1"/>
    <n v="1"/>
    <x v="3"/>
    <s v="video games"/>
    <x v="3621"/>
    <x v="359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3600"/>
    <n v="1452272280"/>
    <b v="0"/>
    <n v="1"/>
    <b v="0"/>
    <s v="technology/web"/>
    <n v="0"/>
    <n v="2"/>
    <x v="0"/>
    <s v="web"/>
    <x v="3622"/>
    <x v="3600"/>
  </r>
  <r>
    <n v="2431"/>
    <s v="Murphy's good eatin'"/>
    <s v="Go to Colorado and run a food truck with homemade food of all kinds."/>
    <n v="100000"/>
    <n v="2"/>
    <x v="2"/>
    <s v="US"/>
    <s v="USD"/>
    <x v="3601"/>
    <n v="1461896613"/>
    <b v="0"/>
    <n v="2"/>
    <b v="0"/>
    <s v="food/food trucks"/>
    <n v="0"/>
    <n v="1"/>
    <x v="4"/>
    <s v="food trucks"/>
    <x v="3623"/>
    <x v="360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3602"/>
    <n v="1423199697"/>
    <b v="0"/>
    <n v="2"/>
    <b v="0"/>
    <s v="food/food trucks"/>
    <n v="0"/>
    <n v="1"/>
    <x v="4"/>
    <s v="food trucks"/>
    <x v="3624"/>
    <x v="360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3603"/>
    <n v="1397677790"/>
    <b v="0"/>
    <n v="2"/>
    <b v="0"/>
    <s v="publishing/children's books"/>
    <n v="0"/>
    <n v="1"/>
    <x v="1"/>
    <s v="children's books"/>
    <x v="3625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3604"/>
    <n v="1458075837"/>
    <b v="0"/>
    <n v="2"/>
    <b v="0"/>
    <s v="theater/plays"/>
    <n v="0"/>
    <n v="1"/>
    <x v="6"/>
    <s v="plays"/>
    <x v="3626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3605"/>
    <n v="1404857339"/>
    <b v="0"/>
    <n v="2"/>
    <b v="0"/>
    <s v="theater/plays"/>
    <n v="0"/>
    <n v="1"/>
    <x v="6"/>
    <s v="plays"/>
    <x v="3627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3606"/>
    <n v="1468673092"/>
    <b v="0"/>
    <n v="2"/>
    <b v="0"/>
    <s v="theater/spaces"/>
    <n v="0"/>
    <n v="1"/>
    <x v="6"/>
    <s v="spaces"/>
    <x v="3628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607"/>
    <n v="1476549262"/>
    <b v="0"/>
    <n v="2"/>
    <b v="0"/>
    <s v="theater/spaces"/>
    <n v="0"/>
    <n v="1"/>
    <x v="6"/>
    <s v="spaces"/>
    <x v="3629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08"/>
    <n v="1457403364"/>
    <b v="0"/>
    <n v="2"/>
    <b v="0"/>
    <s v="theater/musical"/>
    <n v="0"/>
    <n v="1"/>
    <x v="6"/>
    <s v="musical"/>
    <x v="3630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609"/>
    <n v="1453487587"/>
    <b v="0"/>
    <n v="1"/>
    <b v="0"/>
    <s v="theater/plays"/>
    <n v="0"/>
    <n v="2"/>
    <x v="6"/>
    <s v="plays"/>
    <x v="3631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3610"/>
    <n v="1427993710"/>
    <b v="0"/>
    <n v="1"/>
    <b v="0"/>
    <s v="film &amp; video/science fiction"/>
    <n v="0"/>
    <n v="1"/>
    <x v="5"/>
    <s v="science fiction"/>
    <x v="3632"/>
    <x v="361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3611"/>
    <n v="1465791614"/>
    <b v="0"/>
    <n v="1"/>
    <b v="0"/>
    <s v="film &amp; video/drama"/>
    <n v="0"/>
    <n v="1"/>
    <x v="5"/>
    <s v="drama"/>
    <x v="3633"/>
    <x v="36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3612"/>
    <n v="1455656920"/>
    <b v="0"/>
    <n v="1"/>
    <b v="0"/>
    <s v="film &amp; video/drama"/>
    <n v="0"/>
    <n v="1"/>
    <x v="5"/>
    <s v="drama"/>
    <x v="3634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3613"/>
    <n v="1420471349"/>
    <b v="0"/>
    <n v="1"/>
    <b v="0"/>
    <s v="film &amp; video/drama"/>
    <n v="0"/>
    <n v="1"/>
    <x v="5"/>
    <s v="drama"/>
    <x v="3635"/>
    <x v="361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3614"/>
    <n v="1461874935"/>
    <b v="0"/>
    <n v="1"/>
    <b v="0"/>
    <s v="film &amp; video/animation"/>
    <n v="0"/>
    <n v="1"/>
    <x v="5"/>
    <s v="animation"/>
    <x v="3636"/>
    <x v="36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3615"/>
    <n v="1484726029"/>
    <b v="0"/>
    <n v="1"/>
    <b v="0"/>
    <s v="film &amp; video/animation"/>
    <n v="0"/>
    <n v="1"/>
    <x v="5"/>
    <s v="animation"/>
    <x v="3637"/>
    <x v="3615"/>
  </r>
  <r>
    <n v="496"/>
    <s v="Airships and Anatasia: The Movie"/>
    <s v="The movie is about the adventures of Ethan, Danna, The mysterious inventor and more."/>
    <n v="60000"/>
    <n v="1"/>
    <x v="2"/>
    <s v="US"/>
    <s v="USD"/>
    <x v="3616"/>
    <n v="1386886874"/>
    <b v="0"/>
    <n v="1"/>
    <b v="0"/>
    <s v="film &amp; video/animation"/>
    <n v="0"/>
    <n v="1"/>
    <x v="5"/>
    <s v="animation"/>
    <x v="3638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3617"/>
    <n v="1420486606"/>
    <b v="0"/>
    <n v="1"/>
    <b v="0"/>
    <s v="technology/web"/>
    <n v="0"/>
    <n v="1"/>
    <x v="0"/>
    <s v="web"/>
    <x v="3639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3618"/>
    <n v="1457113316"/>
    <b v="0"/>
    <n v="1"/>
    <b v="0"/>
    <s v="technology/web"/>
    <n v="0"/>
    <n v="1"/>
    <x v="0"/>
    <s v="web"/>
    <x v="3640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3619"/>
    <n v="1455230275"/>
    <b v="0"/>
    <n v="1"/>
    <b v="0"/>
    <s v="technology/web"/>
    <n v="0"/>
    <n v="1"/>
    <x v="0"/>
    <s v="web"/>
    <x v="3641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3620"/>
    <n v="1465921533"/>
    <b v="0"/>
    <n v="1"/>
    <b v="0"/>
    <s v="technology/web"/>
    <n v="0"/>
    <n v="1"/>
    <x v="0"/>
    <s v="web"/>
    <x v="3642"/>
    <x v="3620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3621"/>
    <n v="1422357552"/>
    <b v="0"/>
    <n v="1"/>
    <b v="0"/>
    <s v="technology/web"/>
    <n v="0"/>
    <n v="1"/>
    <x v="0"/>
    <s v="web"/>
    <x v="3643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3622"/>
    <n v="1471988867"/>
    <b v="0"/>
    <n v="1"/>
    <b v="0"/>
    <s v="technology/web"/>
    <n v="0"/>
    <n v="1"/>
    <x v="0"/>
    <s v="web"/>
    <x v="3644"/>
    <x v="3622"/>
  </r>
  <r>
    <n v="583"/>
    <s v="HackersArchive.com"/>
    <s v="HackersArchive.com will help rid the web of viruses and scams found everywhere else you look!"/>
    <n v="9000"/>
    <n v="1"/>
    <x v="2"/>
    <s v="US"/>
    <s v="USD"/>
    <x v="3623"/>
    <n v="1424212287"/>
    <b v="0"/>
    <n v="1"/>
    <b v="0"/>
    <s v="technology/web"/>
    <n v="0"/>
    <n v="1"/>
    <x v="0"/>
    <s v="web"/>
    <x v="3645"/>
    <x v="3623"/>
  </r>
  <r>
    <n v="589"/>
    <s v="Get Neighborly"/>
    <s v="Services closer than you think..."/>
    <n v="7500"/>
    <n v="1"/>
    <x v="2"/>
    <s v="US"/>
    <s v="USD"/>
    <x v="3624"/>
    <n v="1435070699"/>
    <b v="0"/>
    <n v="1"/>
    <b v="0"/>
    <s v="technology/web"/>
    <n v="0"/>
    <n v="1"/>
    <x v="0"/>
    <s v="web"/>
    <x v="3646"/>
    <x v="3624"/>
  </r>
  <r>
    <n v="619"/>
    <s v="Big Data (Canceled)"/>
    <s v="Big Data Sets for researchers interested in improving the quality of life."/>
    <n v="2500000"/>
    <n v="1"/>
    <x v="1"/>
    <s v="US"/>
    <s v="USD"/>
    <x v="3625"/>
    <n v="1411745790"/>
    <b v="0"/>
    <n v="1"/>
    <b v="0"/>
    <s v="technology/web"/>
    <n v="0"/>
    <n v="1"/>
    <x v="0"/>
    <s v="web"/>
    <x v="3647"/>
    <x v="3625"/>
  </r>
  <r>
    <n v="634"/>
    <s v="pitchtograndma (Canceled)"/>
    <s v="We help companies to explain what they do in simple, grandma-would-understand terms."/>
    <n v="5000"/>
    <n v="1"/>
    <x v="1"/>
    <s v="US"/>
    <s v="USD"/>
    <x v="3626"/>
    <n v="1422397029"/>
    <b v="0"/>
    <n v="1"/>
    <b v="0"/>
    <s v="technology/web"/>
    <n v="0"/>
    <n v="1"/>
    <x v="0"/>
    <s v="web"/>
    <x v="3648"/>
    <x v="3626"/>
  </r>
  <r>
    <n v="639"/>
    <s v="Kids Educational Social Media Site (Canceled)"/>
    <s v="Development of a Safe and Educational Social Media site for kids."/>
    <n v="1000000"/>
    <n v="1"/>
    <x v="1"/>
    <s v="US"/>
    <s v="USD"/>
    <x v="3627"/>
    <n v="1408024795"/>
    <b v="0"/>
    <n v="1"/>
    <b v="0"/>
    <s v="technology/web"/>
    <n v="0"/>
    <n v="1"/>
    <x v="0"/>
    <s v="web"/>
    <x v="3649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3628"/>
    <n v="1474917604"/>
    <b v="0"/>
    <n v="1"/>
    <b v="0"/>
    <s v="technology/wearables"/>
    <n v="0"/>
    <n v="1"/>
    <x v="0"/>
    <s v="wearables"/>
    <x v="3650"/>
    <x v="3628"/>
  </r>
  <r>
    <n v="696"/>
    <s v="trustee"/>
    <s v="Show your fidelity by wearing the Trustee rings! Show where you are (at)!"/>
    <n v="175000"/>
    <n v="1"/>
    <x v="2"/>
    <s v="NL"/>
    <s v="EUR"/>
    <x v="3629"/>
    <n v="1403734502"/>
    <b v="0"/>
    <n v="1"/>
    <b v="0"/>
    <s v="technology/wearables"/>
    <n v="0"/>
    <n v="1"/>
    <x v="0"/>
    <s v="wearables"/>
    <x v="3651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3630"/>
    <n v="1412624315"/>
    <b v="0"/>
    <n v="1"/>
    <b v="0"/>
    <s v="journalism/audio"/>
    <n v="0"/>
    <n v="1"/>
    <x v="8"/>
    <s v="audio"/>
    <x v="3652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3631"/>
    <n v="1449636790"/>
    <b v="0"/>
    <n v="1"/>
    <b v="0"/>
    <s v="games/video games"/>
    <n v="0"/>
    <n v="1"/>
    <x v="3"/>
    <s v="video games"/>
    <x v="3653"/>
    <x v="3631"/>
  </r>
  <r>
    <n v="1128"/>
    <s v="Flying Turds"/>
    <s v="#havingfunFTW"/>
    <n v="1000"/>
    <n v="1"/>
    <x v="2"/>
    <s v="GB"/>
    <s v="GBP"/>
    <x v="3632"/>
    <n v="1404833717"/>
    <b v="0"/>
    <n v="1"/>
    <b v="0"/>
    <s v="games/mobile games"/>
    <n v="0"/>
    <n v="1"/>
    <x v="3"/>
    <s v="mobile games"/>
    <x v="3654"/>
    <x v="363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3633"/>
    <n v="1416034228"/>
    <b v="0"/>
    <n v="1"/>
    <b v="0"/>
    <s v="games/mobile games"/>
    <n v="0"/>
    <n v="1"/>
    <x v="3"/>
    <s v="mobile games"/>
    <x v="3655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3634"/>
    <n v="1453676709"/>
    <b v="0"/>
    <n v="1"/>
    <b v="0"/>
    <s v="technology/wearables"/>
    <n v="0"/>
    <n v="1"/>
    <x v="0"/>
    <s v="wearables"/>
    <x v="3656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3635"/>
    <n v="1461051520"/>
    <b v="0"/>
    <n v="1"/>
    <b v="0"/>
    <s v="publishing/translations"/>
    <n v="0"/>
    <n v="1"/>
    <x v="1"/>
    <s v="translations"/>
    <x v="3657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3636"/>
    <n v="1480831467"/>
    <b v="0"/>
    <n v="1"/>
    <b v="0"/>
    <s v="publishing/translations"/>
    <n v="0"/>
    <n v="1"/>
    <x v="1"/>
    <s v="translations"/>
    <x v="3658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3637"/>
    <n v="1461693463"/>
    <b v="0"/>
    <n v="1"/>
    <b v="0"/>
    <s v="publishing/translations"/>
    <n v="0"/>
    <n v="1"/>
    <x v="1"/>
    <s v="translations"/>
    <x v="3659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3638"/>
    <n v="1453349197"/>
    <b v="0"/>
    <n v="1"/>
    <b v="0"/>
    <s v="publishing/translations"/>
    <n v="0"/>
    <n v="1"/>
    <x v="1"/>
    <s v="translations"/>
    <x v="3660"/>
    <x v="363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3639"/>
    <n v="1371655522"/>
    <b v="0"/>
    <n v="1"/>
    <b v="0"/>
    <s v="publishing/fiction"/>
    <n v="0"/>
    <n v="1"/>
    <x v="1"/>
    <s v="fiction"/>
    <x v="3661"/>
    <x v="3639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3640"/>
    <n v="1422393234"/>
    <b v="0"/>
    <n v="1"/>
    <b v="0"/>
    <s v="photography/nature"/>
    <n v="0"/>
    <n v="1"/>
    <x v="2"/>
    <s v="nature"/>
    <x v="3662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3641"/>
    <n v="1415918965"/>
    <b v="0"/>
    <n v="1"/>
    <b v="0"/>
    <s v="photography/places"/>
    <n v="0"/>
    <n v="1"/>
    <x v="2"/>
    <s v="places"/>
    <x v="3663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3642"/>
    <n v="1432742458"/>
    <b v="0"/>
    <n v="1"/>
    <b v="0"/>
    <s v="photography/places"/>
    <n v="0"/>
    <n v="1"/>
    <x v="2"/>
    <s v="places"/>
    <x v="3664"/>
    <x v="3642"/>
  </r>
  <r>
    <n v="1702"/>
    <s v="lyndale lewis and new vision prosper cd release"/>
    <s v="I can do all things through christ jesus"/>
    <n v="16500"/>
    <n v="1"/>
    <x v="2"/>
    <s v="US"/>
    <s v="USD"/>
    <x v="3643"/>
    <n v="1425156750"/>
    <b v="0"/>
    <n v="1"/>
    <b v="0"/>
    <s v="music/faith"/>
    <n v="0"/>
    <n v="1"/>
    <x v="7"/>
    <s v="faith"/>
    <x v="3665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3644"/>
    <n v="1456441429"/>
    <b v="0"/>
    <n v="1"/>
    <b v="0"/>
    <s v="music/faith"/>
    <n v="0"/>
    <n v="1"/>
    <x v="7"/>
    <s v="faith"/>
    <x v="3666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3645"/>
    <n v="1423520177"/>
    <b v="0"/>
    <n v="1"/>
    <b v="0"/>
    <s v="music/faith"/>
    <n v="0"/>
    <n v="1"/>
    <x v="7"/>
    <s v="faith"/>
    <x v="3667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3646"/>
    <n v="1428454356"/>
    <b v="0"/>
    <n v="1"/>
    <b v="0"/>
    <s v="music/faith"/>
    <n v="0"/>
    <n v="1"/>
    <x v="7"/>
    <s v="faith"/>
    <x v="3668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3647"/>
    <n v="1457297932"/>
    <b v="0"/>
    <n v="1"/>
    <b v="0"/>
    <s v="music/faith"/>
    <n v="0"/>
    <n v="1"/>
    <x v="7"/>
    <s v="faith"/>
    <x v="3669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3648"/>
    <n v="1455359083"/>
    <b v="0"/>
    <n v="1"/>
    <b v="0"/>
    <s v="photography/people"/>
    <n v="0"/>
    <n v="1"/>
    <x v="2"/>
    <s v="people"/>
    <x v="3670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3649"/>
    <n v="1453997910"/>
    <b v="0"/>
    <n v="1"/>
    <b v="0"/>
    <s v="games/video games"/>
    <n v="0"/>
    <n v="1"/>
    <x v="3"/>
    <s v="video games"/>
    <x v="3671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3650"/>
    <n v="1464197269"/>
    <b v="0"/>
    <n v="1"/>
    <b v="0"/>
    <s v="technology/web"/>
    <n v="0"/>
    <n v="1"/>
    <x v="0"/>
    <s v="web"/>
    <x v="3672"/>
    <x v="3650"/>
  </r>
  <r>
    <n v="2421"/>
    <s v="hot dog cart"/>
    <s v="help me start Merrill's first hot dog cart in this empty lot"/>
    <n v="6000"/>
    <n v="1"/>
    <x v="2"/>
    <s v="US"/>
    <s v="USD"/>
    <x v="3651"/>
    <n v="1421944196"/>
    <b v="0"/>
    <n v="1"/>
    <b v="0"/>
    <s v="food/food trucks"/>
    <n v="0"/>
    <n v="1"/>
    <x v="4"/>
    <s v="food trucks"/>
    <x v="3673"/>
    <x v="3651"/>
  </r>
  <r>
    <n v="2422"/>
    <s v="Help starting a family owned food truck"/>
    <s v="Family owned business serving BBQ and seafood to the public"/>
    <n v="500"/>
    <n v="1"/>
    <x v="2"/>
    <s v="US"/>
    <s v="USD"/>
    <x v="3652"/>
    <n v="1423502636"/>
    <b v="0"/>
    <n v="1"/>
    <b v="0"/>
    <s v="food/food trucks"/>
    <n v="0"/>
    <n v="1"/>
    <x v="4"/>
    <s v="food trucks"/>
    <x v="3674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3653"/>
    <n v="1463090149"/>
    <b v="0"/>
    <n v="1"/>
    <b v="0"/>
    <s v="food/food trucks"/>
    <n v="0"/>
    <n v="1"/>
    <x v="4"/>
    <s v="food trucks"/>
    <x v="3675"/>
    <x v="3653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3654"/>
    <n v="1455262733"/>
    <b v="0"/>
    <n v="1"/>
    <b v="0"/>
    <s v="food/food trucks"/>
    <n v="0"/>
    <n v="1"/>
    <x v="4"/>
    <s v="food trucks"/>
    <x v="3676"/>
    <x v="3654"/>
  </r>
  <r>
    <n v="2428"/>
    <s v="Premium Burgers"/>
    <s v="From Moo 2 You! We want to offer premium burgers to a taco flooded environment."/>
    <n v="35000"/>
    <n v="1"/>
    <x v="2"/>
    <s v="US"/>
    <s v="USD"/>
    <x v="3655"/>
    <n v="1423594151"/>
    <b v="0"/>
    <n v="1"/>
    <b v="0"/>
    <s v="food/food trucks"/>
    <n v="0"/>
    <n v="1"/>
    <x v="4"/>
    <s v="food trucks"/>
    <x v="3677"/>
    <x v="3655"/>
  </r>
  <r>
    <n v="2582"/>
    <s v="Drunken Wings"/>
    <s v="The place where chicken meets liquor for the first time!"/>
    <n v="90000"/>
    <n v="1"/>
    <x v="2"/>
    <s v="US"/>
    <s v="USD"/>
    <x v="3656"/>
    <n v="1475192634"/>
    <b v="0"/>
    <n v="1"/>
    <b v="0"/>
    <s v="food/food trucks"/>
    <n v="0"/>
    <n v="1"/>
    <x v="4"/>
    <s v="food trucks"/>
    <x v="3678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3657"/>
    <n v="1404861228"/>
    <b v="0"/>
    <n v="1"/>
    <b v="0"/>
    <s v="food/food trucks"/>
    <n v="0"/>
    <n v="1"/>
    <x v="4"/>
    <s v="food trucks"/>
    <x v="3679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3658"/>
    <n v="1467327890"/>
    <b v="0"/>
    <n v="1"/>
    <b v="0"/>
    <s v="food/food trucks"/>
    <n v="0"/>
    <n v="1"/>
    <x v="4"/>
    <s v="food trucks"/>
    <x v="368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3659"/>
    <n v="1409109739"/>
    <b v="0"/>
    <n v="1"/>
    <b v="0"/>
    <s v="food/food trucks"/>
    <n v="0"/>
    <n v="1"/>
    <x v="4"/>
    <s v="food trucks"/>
    <x v="3681"/>
    <x v="365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3660"/>
    <n v="1460666721"/>
    <b v="0"/>
    <n v="1"/>
    <b v="0"/>
    <s v="publishing/children's books"/>
    <n v="0"/>
    <n v="1"/>
    <x v="1"/>
    <s v="children's books"/>
    <x v="3682"/>
    <x v="366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3661"/>
    <n v="1428955887"/>
    <b v="0"/>
    <n v="1"/>
    <b v="0"/>
    <s v="theater/plays"/>
    <n v="0"/>
    <n v="1"/>
    <x v="6"/>
    <s v="plays"/>
    <x v="3683"/>
    <x v="3661"/>
  </r>
  <r>
    <n v="2914"/>
    <s v="Hercules the Panto"/>
    <s v="Hercules must complete four challenges in order to meet the father he never knew"/>
    <n v="25000"/>
    <n v="1"/>
    <x v="2"/>
    <s v="GB"/>
    <s v="GBP"/>
    <x v="3662"/>
    <n v="1421185594"/>
    <b v="0"/>
    <n v="1"/>
    <b v="0"/>
    <s v="theater/plays"/>
    <n v="0"/>
    <n v="1"/>
    <x v="6"/>
    <s v="plays"/>
    <x v="368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3663"/>
    <n v="1422658955"/>
    <b v="0"/>
    <n v="1"/>
    <b v="0"/>
    <s v="theater/spaces"/>
    <n v="0"/>
    <n v="1"/>
    <x v="6"/>
    <s v="spaces"/>
    <x v="3685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664"/>
    <n v="1415660390"/>
    <b v="0"/>
    <n v="1"/>
    <b v="0"/>
    <s v="theater/spaces"/>
    <n v="0"/>
    <n v="1"/>
    <x v="6"/>
    <s v="spaces"/>
    <x v="3686"/>
    <x v="3664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665"/>
    <n v="1463648360"/>
    <b v="0"/>
    <n v="1"/>
    <b v="0"/>
    <s v="theater/spaces"/>
    <n v="0"/>
    <n v="1"/>
    <x v="6"/>
    <s v="spaces"/>
    <x v="3687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666"/>
    <n v="1459410101"/>
    <b v="0"/>
    <n v="1"/>
    <b v="0"/>
    <s v="theater/musical"/>
    <n v="0"/>
    <n v="1"/>
    <x v="6"/>
    <s v="musical"/>
    <x v="3688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67"/>
    <n v="1414700390"/>
    <b v="0"/>
    <n v="1"/>
    <b v="0"/>
    <s v="theater/musical"/>
    <n v="0"/>
    <n v="1"/>
    <x v="6"/>
    <s v="musical"/>
    <x v="3689"/>
    <x v="366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68"/>
    <n v="1470672906"/>
    <b v="0"/>
    <n v="1"/>
    <b v="0"/>
    <s v="theater/musical"/>
    <n v="0"/>
    <n v="1"/>
    <x v="6"/>
    <s v="musical"/>
    <x v="3690"/>
    <x v="366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69"/>
    <n v="1477178238"/>
    <b v="0"/>
    <n v="1"/>
    <b v="0"/>
    <s v="theater/musical"/>
    <n v="0"/>
    <n v="1"/>
    <x v="6"/>
    <s v="musical"/>
    <x v="3691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670"/>
    <n v="1479170556"/>
    <b v="0"/>
    <n v="1"/>
    <b v="0"/>
    <s v="theater/musical"/>
    <n v="0"/>
    <n v="1"/>
    <x v="6"/>
    <s v="musical"/>
    <x v="3692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671"/>
    <n v="1423245003"/>
    <b v="0"/>
    <n v="1"/>
    <b v="0"/>
    <s v="theater/plays"/>
    <n v="0"/>
    <n v="1"/>
    <x v="6"/>
    <s v="plays"/>
    <x v="3693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672"/>
    <n v="1401485207"/>
    <b v="0"/>
    <n v="1"/>
    <b v="0"/>
    <s v="theater/plays"/>
    <n v="0"/>
    <n v="1"/>
    <x v="6"/>
    <s v="plays"/>
    <x v="3694"/>
    <x v="3672"/>
  </r>
  <r>
    <n v="3862"/>
    <s v="The Container Play"/>
    <s v="The hit immersive theatre experience of England comes to Corpus Christi!"/>
    <n v="7500"/>
    <n v="1"/>
    <x v="2"/>
    <s v="US"/>
    <s v="USD"/>
    <x v="3673"/>
    <n v="1472451356"/>
    <b v="0"/>
    <n v="1"/>
    <b v="0"/>
    <s v="theater/plays"/>
    <n v="0"/>
    <n v="1"/>
    <x v="6"/>
    <s v="plays"/>
    <x v="3695"/>
    <x v="367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674"/>
    <n v="1424759330"/>
    <b v="0"/>
    <n v="1"/>
    <b v="0"/>
    <s v="theater/plays"/>
    <n v="0"/>
    <n v="1"/>
    <x v="6"/>
    <s v="plays"/>
    <x v="3696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675"/>
    <n v="1455508964"/>
    <b v="0"/>
    <n v="1"/>
    <b v="0"/>
    <s v="theater/plays"/>
    <n v="0"/>
    <n v="1"/>
    <x v="6"/>
    <s v="plays"/>
    <x v="3697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676"/>
    <n v="1457120942"/>
    <b v="0"/>
    <n v="1"/>
    <b v="0"/>
    <s v="theater/plays"/>
    <n v="0"/>
    <n v="1"/>
    <x v="6"/>
    <s v="plays"/>
    <x v="3698"/>
    <x v="3676"/>
  </r>
  <r>
    <n v="4004"/>
    <s v="South Florida Tours"/>
    <s v="Help Launch The Queen Into South Florida!"/>
    <n v="500"/>
    <n v="1"/>
    <x v="2"/>
    <s v="US"/>
    <s v="USD"/>
    <x v="3677"/>
    <n v="1410148457"/>
    <b v="0"/>
    <n v="1"/>
    <b v="0"/>
    <s v="theater/plays"/>
    <n v="0"/>
    <n v="1"/>
    <x v="6"/>
    <s v="plays"/>
    <x v="3699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678"/>
    <n v="1434739463"/>
    <b v="0"/>
    <n v="1"/>
    <b v="0"/>
    <s v="theater/plays"/>
    <n v="0"/>
    <n v="1"/>
    <x v="6"/>
    <s v="plays"/>
    <x v="3700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3679"/>
    <n v="1406004589"/>
    <b v="0"/>
    <n v="1"/>
    <b v="0"/>
    <s v="theater/plays"/>
    <n v="0"/>
    <n v="1"/>
    <x v="6"/>
    <s v="plays"/>
    <x v="3701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3680"/>
    <n v="1411485391"/>
    <b v="0"/>
    <n v="1"/>
    <b v="0"/>
    <s v="theater/plays"/>
    <n v="0"/>
    <n v="1"/>
    <x v="6"/>
    <s v="plays"/>
    <x v="3702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3681"/>
    <n v="1454280186"/>
    <b v="0"/>
    <n v="1"/>
    <b v="0"/>
    <s v="theater/plays"/>
    <n v="0"/>
    <n v="1"/>
    <x v="6"/>
    <s v="plays"/>
    <x v="3703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x v="3682"/>
    <n v="1470910907"/>
    <b v="0"/>
    <n v="0"/>
    <b v="0"/>
    <s v="film &amp; video/science fiction"/>
    <n v="0"/>
    <n v="0"/>
    <x v="5"/>
    <s v="science fiction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3683"/>
    <n v="1429568242"/>
    <b v="0"/>
    <n v="0"/>
    <b v="0"/>
    <s v="film &amp; video/science fiction"/>
    <n v="0"/>
    <n v="0"/>
    <x v="5"/>
    <s v="science fiction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3684"/>
    <n v="1409524183"/>
    <b v="0"/>
    <n v="0"/>
    <b v="0"/>
    <s v="film &amp; video/science fiction"/>
    <n v="0"/>
    <n v="0"/>
    <x v="5"/>
    <s v="science fiction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3685"/>
    <n v="1400536692"/>
    <b v="0"/>
    <n v="0"/>
    <b v="0"/>
    <s v="film &amp; video/science fiction"/>
    <n v="0"/>
    <n v="0"/>
    <x v="5"/>
    <s v="science fiction"/>
    <x v="3707"/>
    <x v="3685"/>
  </r>
  <r>
    <n v="131"/>
    <s v="I (Canceled)"/>
    <s v="I"/>
    <n v="1200"/>
    <n v="0"/>
    <x v="1"/>
    <s v="US"/>
    <s v="USD"/>
    <x v="3686"/>
    <n v="1466453161"/>
    <b v="0"/>
    <n v="0"/>
    <b v="0"/>
    <s v="film &amp; video/science fiction"/>
    <n v="0"/>
    <n v="0"/>
    <x v="5"/>
    <s v="science fiction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3687"/>
    <n v="1462130584"/>
    <b v="0"/>
    <n v="0"/>
    <b v="0"/>
    <s v="film &amp; video/science fiction"/>
    <n v="0"/>
    <n v="0"/>
    <x v="5"/>
    <s v="science fiction"/>
    <x v="3709"/>
    <x v="3687"/>
  </r>
  <r>
    <n v="134"/>
    <s v="MARLEY'S GHOST (AMBASSADORS OF STEAM) (Canceled)"/>
    <s v="steampunk  remake of &quot;a Christmas carol&quot;"/>
    <n v="5000"/>
    <n v="0"/>
    <x v="1"/>
    <s v="US"/>
    <s v="USD"/>
    <x v="3688"/>
    <n v="1438811418"/>
    <b v="0"/>
    <n v="0"/>
    <b v="0"/>
    <s v="film &amp; video/science fiction"/>
    <n v="0"/>
    <n v="0"/>
    <x v="5"/>
    <s v="science fiction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3689"/>
    <n v="1427968234"/>
    <b v="0"/>
    <n v="0"/>
    <b v="0"/>
    <s v="film &amp; video/science fiction"/>
    <n v="0"/>
    <n v="0"/>
    <x v="5"/>
    <s v="science fiction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3690"/>
    <n v="1440337593"/>
    <b v="0"/>
    <n v="0"/>
    <b v="0"/>
    <s v="film &amp; video/science fiction"/>
    <n v="0"/>
    <n v="0"/>
    <x v="5"/>
    <s v="science fiction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3691"/>
    <n v="1424234732"/>
    <b v="0"/>
    <n v="0"/>
    <b v="0"/>
    <s v="film &amp; video/science fiction"/>
    <n v="0"/>
    <n v="0"/>
    <x v="5"/>
    <s v="science fiction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3692"/>
    <n v="1467941542"/>
    <b v="0"/>
    <n v="0"/>
    <b v="0"/>
    <s v="film &amp; video/science fiction"/>
    <n v="0"/>
    <n v="0"/>
    <x v="5"/>
    <s v="science fiction"/>
    <x v="3714"/>
    <x v="3692"/>
  </r>
  <r>
    <n v="147"/>
    <s v="Consumed (Static Air) (Canceled)"/>
    <s v="Film makers catch live footage beyond their wildest dreams."/>
    <n v="7000"/>
    <n v="0"/>
    <x v="1"/>
    <s v="GB"/>
    <s v="GBP"/>
    <x v="3693"/>
    <n v="1417026340"/>
    <b v="0"/>
    <n v="0"/>
    <b v="0"/>
    <s v="film &amp; video/science fiction"/>
    <n v="0"/>
    <n v="0"/>
    <x v="5"/>
    <s v="science fiction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3694"/>
    <n v="1411350628"/>
    <b v="0"/>
    <n v="0"/>
    <b v="0"/>
    <s v="film &amp; video/science fiction"/>
    <n v="0"/>
    <n v="0"/>
    <x v="5"/>
    <s v="science fiction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3695"/>
    <n v="1434491691"/>
    <b v="0"/>
    <n v="0"/>
    <b v="0"/>
    <s v="film &amp; video/drama"/>
    <n v="0"/>
    <n v="0"/>
    <x v="5"/>
    <s v="drama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3696"/>
    <n v="1440716654"/>
    <b v="0"/>
    <n v="0"/>
    <b v="0"/>
    <s v="film &amp; video/drama"/>
    <n v="0"/>
    <n v="0"/>
    <x v="5"/>
    <s v="drama"/>
    <x v="3718"/>
    <x v="3696"/>
  </r>
  <r>
    <n v="165"/>
    <s v="NET"/>
    <s v="A teacher. A boy. The beach and a heatwave that drove them all insane."/>
    <n v="17000"/>
    <n v="0"/>
    <x v="2"/>
    <s v="GB"/>
    <s v="GBP"/>
    <x v="3697"/>
    <n v="1450021724"/>
    <b v="0"/>
    <n v="0"/>
    <b v="0"/>
    <s v="film &amp; video/drama"/>
    <n v="0"/>
    <n v="0"/>
    <x v="5"/>
    <s v="drama"/>
    <x v="3719"/>
    <x v="3697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3698"/>
    <n v="1423733323"/>
    <b v="0"/>
    <n v="0"/>
    <b v="0"/>
    <s v="film &amp; video/drama"/>
    <n v="0"/>
    <n v="0"/>
    <x v="5"/>
    <s v="drama"/>
    <x v="3720"/>
    <x v="369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3699"/>
    <n v="1422539108"/>
    <b v="0"/>
    <n v="0"/>
    <b v="0"/>
    <s v="film &amp; video/drama"/>
    <n v="0"/>
    <n v="0"/>
    <x v="5"/>
    <s v="drama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3700"/>
    <n v="1425924776"/>
    <b v="0"/>
    <n v="0"/>
    <b v="0"/>
    <s v="film &amp; video/drama"/>
    <n v="0"/>
    <n v="0"/>
    <x v="5"/>
    <s v="drama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3701"/>
    <n v="1436211999"/>
    <b v="0"/>
    <n v="0"/>
    <b v="0"/>
    <s v="film &amp; video/drama"/>
    <n v="0"/>
    <n v="0"/>
    <x v="5"/>
    <s v="drama"/>
    <x v="3723"/>
    <x v="3701"/>
  </r>
  <r>
    <n v="178"/>
    <s v="El viaje de LucÃ­a"/>
    <s v="El viaje de LucÃ­a es un largometraje de ficciÃ³n con temÃ¡tica sobre el cÃ¡ncer infantil."/>
    <n v="500000"/>
    <n v="0"/>
    <x v="2"/>
    <s v="ES"/>
    <s v="EUR"/>
    <x v="3702"/>
    <n v="1445986545"/>
    <b v="0"/>
    <n v="0"/>
    <b v="0"/>
    <s v="film &amp; video/drama"/>
    <n v="0"/>
    <n v="0"/>
    <x v="5"/>
    <s v="drama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3703"/>
    <n v="1481156232"/>
    <b v="0"/>
    <n v="0"/>
    <b v="0"/>
    <s v="film &amp; video/drama"/>
    <n v="0"/>
    <n v="0"/>
    <x v="5"/>
    <s v="drama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3704"/>
    <n v="1485977434"/>
    <b v="0"/>
    <n v="0"/>
    <b v="0"/>
    <s v="film &amp; video/drama"/>
    <n v="0"/>
    <n v="0"/>
    <x v="5"/>
    <s v="drama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3705"/>
    <n v="1407299015"/>
    <b v="0"/>
    <n v="0"/>
    <b v="0"/>
    <s v="film &amp; video/drama"/>
    <n v="0"/>
    <n v="0"/>
    <x v="5"/>
    <s v="drama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3706"/>
    <n v="1412029566"/>
    <b v="0"/>
    <n v="0"/>
    <b v="0"/>
    <s v="film &amp; video/drama"/>
    <n v="0"/>
    <n v="0"/>
    <x v="5"/>
    <s v="drama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3707"/>
    <n v="1431360332"/>
    <b v="0"/>
    <n v="0"/>
    <b v="0"/>
    <s v="film &amp; video/drama"/>
    <n v="0"/>
    <n v="0"/>
    <x v="5"/>
    <s v="drama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3708"/>
    <n v="1470106702"/>
    <b v="0"/>
    <n v="0"/>
    <b v="0"/>
    <s v="film &amp; video/drama"/>
    <n v="0"/>
    <n v="0"/>
    <x v="5"/>
    <s v="drama"/>
    <x v="3730"/>
    <x v="3708"/>
  </r>
  <r>
    <n v="202"/>
    <s v="Modern Gangsters"/>
    <s v="new web series created by jonney terry"/>
    <n v="6000"/>
    <n v="0"/>
    <x v="2"/>
    <s v="US"/>
    <s v="USD"/>
    <x v="3709"/>
    <n v="1441750564"/>
    <b v="0"/>
    <n v="0"/>
    <b v="0"/>
    <s v="film &amp; video/drama"/>
    <n v="0"/>
    <n v="0"/>
    <x v="5"/>
    <s v="drama"/>
    <x v="3731"/>
    <x v="3709"/>
  </r>
  <r>
    <n v="206"/>
    <s v="Blood Bond Movie Development"/>
    <s v="A love story featuring adoption,struggle,dysfunction,grace, healing, and restoration."/>
    <n v="12700"/>
    <n v="0"/>
    <x v="2"/>
    <s v="US"/>
    <s v="USD"/>
    <x v="3710"/>
    <n v="1468627583"/>
    <b v="0"/>
    <n v="0"/>
    <b v="0"/>
    <s v="film &amp; video/drama"/>
    <n v="0"/>
    <n v="0"/>
    <x v="5"/>
    <s v="drama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3711"/>
    <n v="1416127967"/>
    <b v="0"/>
    <n v="0"/>
    <b v="0"/>
    <s v="film &amp; video/drama"/>
    <n v="0"/>
    <n v="0"/>
    <x v="5"/>
    <s v="drama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3712"/>
    <n v="1433974135"/>
    <b v="0"/>
    <n v="0"/>
    <b v="0"/>
    <s v="film &amp; video/drama"/>
    <n v="0"/>
    <n v="0"/>
    <x v="5"/>
    <s v="drama"/>
    <x v="3734"/>
    <x v="3712"/>
  </r>
  <r>
    <n v="221"/>
    <s v="Archetypes"/>
    <s v="Film about Schizophrenia with Surreal Twists!"/>
    <n v="50000"/>
    <n v="0"/>
    <x v="2"/>
    <s v="US"/>
    <s v="USD"/>
    <x v="3713"/>
    <n v="1422389164"/>
    <b v="0"/>
    <n v="0"/>
    <b v="0"/>
    <s v="film &amp; video/drama"/>
    <n v="0"/>
    <n v="0"/>
    <x v="5"/>
    <s v="drama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3714"/>
    <n v="1461287350"/>
    <b v="0"/>
    <n v="0"/>
    <b v="0"/>
    <s v="film &amp; video/drama"/>
    <n v="0"/>
    <n v="0"/>
    <x v="5"/>
    <s v="drama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3715"/>
    <n v="1431322726"/>
    <b v="0"/>
    <n v="0"/>
    <b v="0"/>
    <s v="film &amp; video/drama"/>
    <n v="0"/>
    <n v="0"/>
    <x v="5"/>
    <s v="drama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3716"/>
    <n v="1457564654"/>
    <b v="0"/>
    <n v="0"/>
    <b v="0"/>
    <s v="film &amp; video/drama"/>
    <n v="0"/>
    <n v="0"/>
    <x v="5"/>
    <s v="drama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3717"/>
    <n v="1433885241"/>
    <b v="0"/>
    <n v="0"/>
    <b v="0"/>
    <s v="film &amp; video/drama"/>
    <n v="0"/>
    <n v="0"/>
    <x v="5"/>
    <s v="drama"/>
    <x v="3739"/>
    <x v="3717"/>
  </r>
  <r>
    <n v="228"/>
    <s v="Facets of a Geek life"/>
    <s v="I am making a film from one one of my books called facets of a Geek life."/>
    <n v="8000"/>
    <n v="0"/>
    <x v="2"/>
    <s v="GB"/>
    <s v="GBP"/>
    <x v="3718"/>
    <n v="1427992105"/>
    <b v="0"/>
    <n v="0"/>
    <b v="0"/>
    <s v="film &amp; video/drama"/>
    <n v="0"/>
    <n v="0"/>
    <x v="5"/>
    <s v="drama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3719"/>
    <n v="1452810297"/>
    <b v="0"/>
    <n v="0"/>
    <b v="0"/>
    <s v="film &amp; video/drama"/>
    <n v="0"/>
    <n v="0"/>
    <x v="5"/>
    <s v="drama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3720"/>
    <n v="1449183651"/>
    <b v="0"/>
    <n v="0"/>
    <b v="0"/>
    <s v="film &amp; video/drama"/>
    <n v="0"/>
    <n v="0"/>
    <x v="5"/>
    <s v="drama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3721"/>
    <n v="1472593972"/>
    <b v="0"/>
    <n v="0"/>
    <b v="0"/>
    <s v="film &amp; video/drama"/>
    <n v="0"/>
    <n v="0"/>
    <x v="5"/>
    <s v="drama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3722"/>
    <n v="1433886497"/>
    <b v="0"/>
    <n v="0"/>
    <b v="0"/>
    <s v="film &amp; video/drama"/>
    <n v="0"/>
    <n v="0"/>
    <x v="5"/>
    <s v="drama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3723"/>
    <n v="1447380099"/>
    <b v="0"/>
    <n v="0"/>
    <b v="0"/>
    <s v="film &amp; video/drama"/>
    <n v="0"/>
    <n v="0"/>
    <x v="5"/>
    <s v="drama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3724"/>
    <n v="1481324760"/>
    <b v="0"/>
    <n v="0"/>
    <b v="0"/>
    <s v="film &amp; video/drama"/>
    <n v="0"/>
    <n v="0"/>
    <x v="5"/>
    <s v="drama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3725"/>
    <n v="1444340940"/>
    <b v="0"/>
    <n v="0"/>
    <b v="0"/>
    <s v="film &amp; video/animation"/>
    <n v="0"/>
    <n v="0"/>
    <x v="5"/>
    <s v="animation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3726"/>
    <n v="1252964282"/>
    <b v="0"/>
    <n v="0"/>
    <b v="0"/>
    <s v="film &amp; video/animation"/>
    <n v="0"/>
    <n v="0"/>
    <x v="5"/>
    <s v="animation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3727"/>
    <n v="1439392022"/>
    <b v="0"/>
    <n v="0"/>
    <b v="0"/>
    <s v="film &amp; video/animation"/>
    <n v="0"/>
    <n v="0"/>
    <x v="5"/>
    <s v="animation"/>
    <x v="3749"/>
    <x v="372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3728"/>
    <n v="1372668113"/>
    <b v="0"/>
    <n v="0"/>
    <b v="0"/>
    <s v="film &amp; video/animation"/>
    <n v="0"/>
    <n v="0"/>
    <x v="5"/>
    <s v="animation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3729"/>
    <n v="1470728326"/>
    <b v="0"/>
    <n v="0"/>
    <b v="0"/>
    <s v="film &amp; video/animation"/>
    <n v="0"/>
    <n v="0"/>
    <x v="5"/>
    <s v="animation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3730"/>
    <n v="1412705818"/>
    <b v="0"/>
    <n v="0"/>
    <b v="0"/>
    <s v="film &amp; video/animation"/>
    <n v="0"/>
    <n v="0"/>
    <x v="5"/>
    <s v="animation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3731"/>
    <n v="1380826996"/>
    <b v="0"/>
    <n v="0"/>
    <b v="0"/>
    <s v="film &amp; video/animation"/>
    <n v="0"/>
    <n v="0"/>
    <x v="5"/>
    <s v="animation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3732"/>
    <n v="1388077791"/>
    <b v="0"/>
    <n v="0"/>
    <b v="0"/>
    <s v="film &amp; video/animation"/>
    <n v="0"/>
    <n v="0"/>
    <x v="5"/>
    <s v="animation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3733"/>
    <n v="1405621512"/>
    <b v="0"/>
    <n v="0"/>
    <b v="0"/>
    <s v="film &amp; video/animation"/>
    <n v="0"/>
    <n v="0"/>
    <x v="5"/>
    <s v="animation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3734"/>
    <n v="1368476367"/>
    <b v="0"/>
    <n v="0"/>
    <b v="0"/>
    <s v="film &amp; video/animation"/>
    <n v="0"/>
    <n v="0"/>
    <x v="5"/>
    <s v="animation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3735"/>
    <n v="1307761341"/>
    <b v="0"/>
    <n v="0"/>
    <b v="0"/>
    <s v="film &amp; video/animation"/>
    <n v="0"/>
    <n v="0"/>
    <x v="5"/>
    <s v="animation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3736"/>
    <n v="1336795283"/>
    <b v="0"/>
    <n v="0"/>
    <b v="0"/>
    <s v="film &amp; video/animation"/>
    <n v="0"/>
    <n v="0"/>
    <x v="5"/>
    <s v="animation"/>
    <x v="3758"/>
    <x v="3736"/>
  </r>
  <r>
    <n v="469"/>
    <s v="Dreamland PERSONALISED Animated Shorts Film"/>
    <s v="Create a personalised animation film using your child's name and photo."/>
    <n v="6000"/>
    <n v="0"/>
    <x v="2"/>
    <s v="GB"/>
    <s v="GBP"/>
    <x v="3737"/>
    <n v="1404776724"/>
    <b v="0"/>
    <n v="0"/>
    <b v="0"/>
    <s v="film &amp; video/animation"/>
    <n v="0"/>
    <n v="0"/>
    <x v="5"/>
    <s v="animation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3738"/>
    <n v="1428285843"/>
    <b v="0"/>
    <n v="0"/>
    <b v="0"/>
    <s v="film &amp; video/animation"/>
    <n v="0"/>
    <n v="0"/>
    <x v="5"/>
    <s v="animation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3739"/>
    <n v="1332187334"/>
    <b v="0"/>
    <n v="0"/>
    <b v="0"/>
    <s v="film &amp; video/animation"/>
    <n v="0"/>
    <n v="0"/>
    <x v="5"/>
    <s v="animation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3740"/>
    <n v="1425333109"/>
    <b v="0"/>
    <n v="0"/>
    <b v="0"/>
    <s v="film &amp; video/animation"/>
    <n v="0"/>
    <n v="0"/>
    <x v="5"/>
    <s v="animation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3741"/>
    <n v="1477491394"/>
    <b v="0"/>
    <n v="0"/>
    <b v="0"/>
    <s v="film &amp; video/animation"/>
    <n v="0"/>
    <n v="0"/>
    <x v="5"/>
    <s v="animation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3742"/>
    <n v="1481332700"/>
    <b v="0"/>
    <n v="0"/>
    <b v="0"/>
    <s v="film &amp; video/animation"/>
    <n v="0"/>
    <n v="0"/>
    <x v="5"/>
    <s v="animation"/>
    <x v="3764"/>
    <x v="3742"/>
  </r>
  <r>
    <n v="490"/>
    <s v="PROJECT IS CANCELLED"/>
    <s v="Cancelled"/>
    <n v="1000"/>
    <n v="0"/>
    <x v="2"/>
    <s v="US"/>
    <s v="USD"/>
    <x v="3743"/>
    <n v="1343085285"/>
    <b v="0"/>
    <n v="0"/>
    <b v="0"/>
    <s v="film &amp; video/animation"/>
    <n v="0"/>
    <n v="0"/>
    <x v="5"/>
    <s v="animation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3744"/>
    <n v="1451345699"/>
    <b v="0"/>
    <n v="0"/>
    <b v="0"/>
    <s v="film &amp; video/animation"/>
    <n v="0"/>
    <n v="0"/>
    <x v="5"/>
    <s v="animation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3745"/>
    <n v="1471135830"/>
    <b v="0"/>
    <n v="0"/>
    <b v="0"/>
    <s v="film &amp; video/animation"/>
    <n v="0"/>
    <n v="0"/>
    <x v="5"/>
    <s v="animation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3746"/>
    <n v="1429550738"/>
    <b v="0"/>
    <n v="0"/>
    <b v="0"/>
    <s v="film &amp; video/animation"/>
    <n v="0"/>
    <n v="0"/>
    <x v="5"/>
    <s v="animation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3747"/>
    <n v="1434484305"/>
    <b v="0"/>
    <n v="0"/>
    <b v="0"/>
    <s v="film &amp; video/animation"/>
    <n v="0"/>
    <n v="0"/>
    <x v="5"/>
    <s v="animation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3748"/>
    <n v="1307597851"/>
    <b v="0"/>
    <n v="0"/>
    <b v="0"/>
    <s v="film &amp; video/animation"/>
    <n v="0"/>
    <n v="0"/>
    <x v="5"/>
    <s v="animation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3749"/>
    <n v="1454213639"/>
    <b v="0"/>
    <n v="0"/>
    <b v="0"/>
    <s v="film &amp; video/animation"/>
    <n v="0"/>
    <n v="0"/>
    <x v="5"/>
    <s v="animation"/>
    <x v="3771"/>
    <x v="3749"/>
  </r>
  <r>
    <n v="516"/>
    <s v="Shipmates"/>
    <s v="A big brother style comedy animation series starring famous seafarers"/>
    <n v="5000"/>
    <n v="0"/>
    <x v="2"/>
    <s v="GB"/>
    <s v="GBP"/>
    <x v="3750"/>
    <n v="1427568080"/>
    <b v="0"/>
    <n v="0"/>
    <b v="0"/>
    <s v="film &amp; video/animation"/>
    <n v="0"/>
    <n v="0"/>
    <x v="5"/>
    <s v="animation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3751"/>
    <n v="1438958824"/>
    <b v="0"/>
    <n v="0"/>
    <b v="0"/>
    <s v="film &amp; video/animation"/>
    <n v="0"/>
    <n v="0"/>
    <x v="5"/>
    <s v="animation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3752"/>
    <n v="1452530564"/>
    <b v="0"/>
    <n v="0"/>
    <b v="0"/>
    <s v="technology/web"/>
    <n v="0"/>
    <n v="0"/>
    <x v="0"/>
    <s v="web"/>
    <x v="3774"/>
    <x v="375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3753"/>
    <n v="1447166896"/>
    <b v="0"/>
    <n v="0"/>
    <b v="0"/>
    <s v="technology/web"/>
    <n v="0"/>
    <n v="0"/>
    <x v="0"/>
    <s v="web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3754"/>
    <n v="1463128143"/>
    <b v="0"/>
    <n v="0"/>
    <b v="0"/>
    <s v="technology/web"/>
    <n v="0"/>
    <n v="0"/>
    <x v="0"/>
    <s v="web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3755"/>
    <n v="1424639505"/>
    <b v="0"/>
    <n v="0"/>
    <b v="0"/>
    <s v="technology/web"/>
    <n v="0"/>
    <n v="0"/>
    <x v="0"/>
    <s v="web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3756"/>
    <n v="1479460815"/>
    <b v="0"/>
    <n v="0"/>
    <b v="0"/>
    <s v="technology/web"/>
    <n v="0"/>
    <n v="0"/>
    <x v="0"/>
    <s v="web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3757"/>
    <n v="1433962249"/>
    <b v="0"/>
    <n v="0"/>
    <b v="0"/>
    <s v="technology/web"/>
    <n v="0"/>
    <n v="0"/>
    <x v="0"/>
    <s v="web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3758"/>
    <n v="1417551194"/>
    <b v="0"/>
    <n v="0"/>
    <b v="0"/>
    <s v="technology/web"/>
    <n v="0"/>
    <n v="0"/>
    <x v="0"/>
    <s v="web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3759"/>
    <n v="1444065088"/>
    <b v="0"/>
    <n v="0"/>
    <b v="0"/>
    <s v="technology/web"/>
    <n v="0"/>
    <n v="0"/>
    <x v="0"/>
    <s v="web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3760"/>
    <n v="1435882704"/>
    <b v="0"/>
    <n v="0"/>
    <b v="0"/>
    <s v="technology/web"/>
    <n v="0"/>
    <n v="0"/>
    <x v="0"/>
    <s v="web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3761"/>
    <n v="1424454319"/>
    <b v="0"/>
    <n v="0"/>
    <b v="0"/>
    <s v="technology/web"/>
    <n v="0"/>
    <n v="0"/>
    <x v="0"/>
    <s v="web"/>
    <x v="3783"/>
    <x v="3761"/>
  </r>
  <r>
    <n v="585"/>
    <s v="Link Card"/>
    <s v="SAVE UP TO 40% WHEN YOU SPEND!_x000a__x000a_PRE-ORDER YOUR LINK CARD TODAY"/>
    <n v="9000"/>
    <n v="0"/>
    <x v="2"/>
    <s v="GB"/>
    <s v="GBP"/>
    <x v="3762"/>
    <n v="1444123377"/>
    <b v="0"/>
    <n v="0"/>
    <b v="0"/>
    <s v="technology/web"/>
    <n v="0"/>
    <n v="0"/>
    <x v="0"/>
    <s v="web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3763"/>
    <n v="1432062215"/>
    <b v="0"/>
    <n v="0"/>
    <b v="0"/>
    <s v="technology/web"/>
    <n v="0"/>
    <n v="0"/>
    <x v="0"/>
    <s v="web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3764"/>
    <n v="1406595056"/>
    <b v="0"/>
    <n v="0"/>
    <b v="0"/>
    <s v="technology/web"/>
    <n v="0"/>
    <n v="0"/>
    <x v="0"/>
    <s v="web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3765"/>
    <n v="1445629736"/>
    <b v="0"/>
    <n v="0"/>
    <b v="0"/>
    <s v="technology/web"/>
    <n v="0"/>
    <n v="0"/>
    <x v="0"/>
    <s v="web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3766"/>
    <n v="1427140586"/>
    <b v="0"/>
    <n v="0"/>
    <b v="0"/>
    <s v="technology/web"/>
    <n v="0"/>
    <n v="0"/>
    <x v="0"/>
    <s v="web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3767"/>
    <n v="1448026037"/>
    <b v="0"/>
    <n v="0"/>
    <b v="0"/>
    <s v="technology/web"/>
    <n v="0"/>
    <n v="0"/>
    <x v="0"/>
    <s v="web"/>
    <x v="3789"/>
    <x v="3767"/>
  </r>
  <r>
    <n v="612"/>
    <s v="Web Streaming 2.0 (Canceled)"/>
    <s v="A Fast and Reliable new Web platform to stream videos from Internet"/>
    <n v="10000"/>
    <n v="0"/>
    <x v="1"/>
    <s v="IT"/>
    <s v="EUR"/>
    <x v="3768"/>
    <n v="1470185146"/>
    <b v="0"/>
    <n v="0"/>
    <b v="0"/>
    <s v="technology/web"/>
    <n v="0"/>
    <n v="0"/>
    <x v="0"/>
    <s v="web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3769"/>
    <n v="1464139740"/>
    <b v="0"/>
    <n v="0"/>
    <b v="0"/>
    <s v="technology/web"/>
    <n v="0"/>
    <n v="0"/>
    <x v="0"/>
    <s v="web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3770"/>
    <n v="1440557759"/>
    <b v="0"/>
    <n v="0"/>
    <b v="0"/>
    <s v="technology/web"/>
    <n v="0"/>
    <n v="0"/>
    <x v="0"/>
    <s v="web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3771"/>
    <n v="1485421307"/>
    <b v="0"/>
    <n v="0"/>
    <b v="0"/>
    <s v="technology/web"/>
    <n v="0"/>
    <n v="0"/>
    <x v="0"/>
    <s v="web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3772"/>
    <n v="1447097203"/>
    <b v="0"/>
    <n v="0"/>
    <b v="0"/>
    <s v="technology/web"/>
    <n v="0"/>
    <n v="0"/>
    <x v="0"/>
    <s v="web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3773"/>
    <n v="1430179997"/>
    <b v="0"/>
    <n v="0"/>
    <b v="0"/>
    <s v="technology/web"/>
    <n v="0"/>
    <n v="0"/>
    <x v="0"/>
    <s v="web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3774"/>
    <n v="1429055041"/>
    <b v="0"/>
    <n v="0"/>
    <b v="0"/>
    <s v="technology/web"/>
    <n v="0"/>
    <n v="0"/>
    <x v="0"/>
    <s v="web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3775"/>
    <n v="1487971777"/>
    <b v="0"/>
    <n v="0"/>
    <b v="0"/>
    <s v="technology/web"/>
    <n v="0"/>
    <n v="0"/>
    <x v="0"/>
    <s v="web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3776"/>
    <n v="1402677457"/>
    <b v="0"/>
    <n v="0"/>
    <b v="0"/>
    <s v="technology/web"/>
    <n v="0"/>
    <n v="0"/>
    <x v="0"/>
    <s v="web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3777"/>
    <n v="1445874565"/>
    <b v="0"/>
    <n v="0"/>
    <b v="0"/>
    <s v="technology/web"/>
    <n v="0"/>
    <n v="0"/>
    <x v="0"/>
    <s v="web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3778"/>
    <n v="1485558318"/>
    <b v="0"/>
    <n v="0"/>
    <b v="0"/>
    <s v="technology/web"/>
    <n v="0"/>
    <n v="0"/>
    <x v="0"/>
    <s v="web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3779"/>
    <n v="1436026170"/>
    <b v="0"/>
    <n v="0"/>
    <b v="0"/>
    <s v="technology/wearables"/>
    <n v="0"/>
    <n v="0"/>
    <x v="0"/>
    <s v="wearables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3780"/>
    <n v="1478130783"/>
    <b v="0"/>
    <n v="0"/>
    <b v="0"/>
    <s v="technology/wearables"/>
    <n v="0"/>
    <n v="0"/>
    <x v="0"/>
    <s v="wearables"/>
    <x v="3802"/>
    <x v="3780"/>
  </r>
  <r>
    <n v="710"/>
    <s v="Hate York Shirt 2.0"/>
    <s v="Shirts, so technologically advanced, they connect mentally to their audience upon sight."/>
    <n v="1200"/>
    <n v="0"/>
    <x v="2"/>
    <s v="CA"/>
    <s v="CAD"/>
    <x v="3781"/>
    <n v="1405640302"/>
    <b v="0"/>
    <n v="0"/>
    <b v="0"/>
    <s v="technology/wearables"/>
    <n v="0"/>
    <n v="0"/>
    <x v="0"/>
    <s v="wearables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3782"/>
    <n v="1477592413"/>
    <b v="0"/>
    <n v="0"/>
    <b v="0"/>
    <s v="publishing/fiction"/>
    <n v="0"/>
    <n v="0"/>
    <x v="1"/>
    <s v="fiction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3783"/>
    <n v="1479328570"/>
    <b v="0"/>
    <n v="0"/>
    <b v="0"/>
    <s v="publishing/fiction"/>
    <n v="0"/>
    <n v="0"/>
    <x v="1"/>
    <s v="fiction"/>
    <x v="3805"/>
    <x v="3783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3784"/>
    <n v="1439266161"/>
    <b v="0"/>
    <n v="0"/>
    <b v="0"/>
    <s v="publishing/fiction"/>
    <n v="0"/>
    <n v="0"/>
    <x v="1"/>
    <s v="fiction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3785"/>
    <n v="1421520483"/>
    <b v="0"/>
    <n v="0"/>
    <b v="0"/>
    <s v="publishing/fiction"/>
    <n v="0"/>
    <n v="0"/>
    <x v="1"/>
    <s v="fiction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3786"/>
    <n v="1384577890"/>
    <b v="0"/>
    <n v="0"/>
    <b v="0"/>
    <s v="publishing/fiction"/>
    <n v="0"/>
    <n v="0"/>
    <x v="1"/>
    <s v="fiction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3787"/>
    <n v="1358294369"/>
    <b v="0"/>
    <n v="0"/>
    <b v="0"/>
    <s v="publishing/fiction"/>
    <n v="0"/>
    <n v="0"/>
    <x v="1"/>
    <s v="fiction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3788"/>
    <n v="1441128131"/>
    <b v="0"/>
    <n v="0"/>
    <b v="0"/>
    <s v="music/jazz"/>
    <n v="0"/>
    <n v="0"/>
    <x v="7"/>
    <s v="jazz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3789"/>
    <n v="1335567655"/>
    <b v="0"/>
    <n v="0"/>
    <b v="0"/>
    <s v="music/indie rock"/>
    <n v="0"/>
    <n v="0"/>
    <x v="7"/>
    <s v="indie rock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3790"/>
    <n v="1351528308"/>
    <b v="0"/>
    <n v="0"/>
    <b v="0"/>
    <s v="music/indie rock"/>
    <n v="0"/>
    <n v="0"/>
    <x v="7"/>
    <s v="indie rock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3791"/>
    <n v="1272050914"/>
    <b v="0"/>
    <n v="0"/>
    <b v="0"/>
    <s v="music/jazz"/>
    <n v="0"/>
    <n v="0"/>
    <x v="7"/>
    <s v="jazz"/>
    <x v="3813"/>
    <x v="3791"/>
  </r>
  <r>
    <n v="906"/>
    <s v="24th Music Presents Channeling Motown (Live)"/>
    <s v="The DMV's most respected saxophonist pay tribute to Motown."/>
    <n v="15000"/>
    <n v="0"/>
    <x v="2"/>
    <s v="US"/>
    <s v="USD"/>
    <x v="3792"/>
    <n v="1392093190"/>
    <b v="0"/>
    <n v="0"/>
    <b v="0"/>
    <s v="music/jazz"/>
    <n v="0"/>
    <n v="0"/>
    <x v="7"/>
    <s v="jazz"/>
    <x v="3814"/>
    <x v="3792"/>
  </r>
  <r>
    <n v="907"/>
    <s v="Greg Chambers Saxophone CD"/>
    <s v="Greg Chambers' self-titled CD needs support for post production, replication, and promotion."/>
    <n v="2900"/>
    <n v="0"/>
    <x v="2"/>
    <s v="US"/>
    <s v="USD"/>
    <x v="3793"/>
    <n v="1313123823"/>
    <b v="0"/>
    <n v="0"/>
    <b v="0"/>
    <s v="music/jazz"/>
    <n v="0"/>
    <n v="0"/>
    <x v="7"/>
    <s v="jazz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3794"/>
    <n v="1276283655"/>
    <b v="0"/>
    <n v="0"/>
    <b v="0"/>
    <s v="music/jazz"/>
    <n v="0"/>
    <n v="0"/>
    <x v="7"/>
    <s v="jazz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3795"/>
    <n v="1388707645"/>
    <b v="0"/>
    <n v="0"/>
    <b v="0"/>
    <s v="music/jazz"/>
    <n v="0"/>
    <n v="0"/>
    <x v="7"/>
    <s v="jazz"/>
    <x v="3817"/>
    <x v="379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3796"/>
    <n v="1343326747"/>
    <b v="0"/>
    <n v="0"/>
    <b v="0"/>
    <s v="music/jazz"/>
    <n v="0"/>
    <n v="0"/>
    <x v="7"/>
    <s v="jazz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3797"/>
    <n v="1284409734"/>
    <b v="0"/>
    <n v="0"/>
    <b v="0"/>
    <s v="music/jazz"/>
    <n v="0"/>
    <n v="0"/>
    <x v="7"/>
    <s v="jazz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3798"/>
    <n v="1381853222"/>
    <b v="0"/>
    <n v="0"/>
    <b v="0"/>
    <s v="music/jazz"/>
    <n v="0"/>
    <n v="0"/>
    <x v="7"/>
    <s v="jazz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3799"/>
    <n v="1276043330"/>
    <b v="0"/>
    <n v="0"/>
    <b v="0"/>
    <s v="music/jazz"/>
    <n v="0"/>
    <n v="0"/>
    <x v="7"/>
    <s v="jazz"/>
    <x v="3821"/>
    <x v="3799"/>
  </r>
  <r>
    <n v="927"/>
    <s v="JETRO DA SILVA FUNK PROJECT"/>
    <s v="Studio CD/DVD Solo project of Pianist &amp; Keyboardist Jetro da Silva"/>
    <n v="20000"/>
    <n v="0"/>
    <x v="2"/>
    <s v="US"/>
    <s v="USD"/>
    <x v="3800"/>
    <n v="1334432695"/>
    <b v="0"/>
    <n v="0"/>
    <b v="0"/>
    <s v="music/jazz"/>
    <n v="0"/>
    <n v="0"/>
    <x v="7"/>
    <s v="jazz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3801"/>
    <n v="1331358169"/>
    <b v="0"/>
    <n v="0"/>
    <b v="0"/>
    <s v="music/jazz"/>
    <n v="0"/>
    <n v="0"/>
    <x v="7"/>
    <s v="jazz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3802"/>
    <n v="1323131689"/>
    <b v="0"/>
    <n v="0"/>
    <b v="0"/>
    <s v="music/jazz"/>
    <n v="0"/>
    <n v="0"/>
    <x v="7"/>
    <s v="jazz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3803"/>
    <n v="1462128306"/>
    <b v="0"/>
    <n v="0"/>
    <b v="0"/>
    <s v="technology/wearables"/>
    <n v="0"/>
    <n v="0"/>
    <x v="0"/>
    <s v="wearables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3804"/>
    <n v="1472718825"/>
    <b v="0"/>
    <n v="0"/>
    <b v="0"/>
    <s v="technology/wearables"/>
    <n v="0"/>
    <n v="0"/>
    <x v="0"/>
    <s v="wearables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3805"/>
    <n v="1405041992"/>
    <b v="0"/>
    <n v="0"/>
    <b v="0"/>
    <s v="journalism/audio"/>
    <n v="0"/>
    <n v="0"/>
    <x v="8"/>
    <s v="audio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3806"/>
    <n v="1447273560"/>
    <b v="0"/>
    <n v="0"/>
    <b v="0"/>
    <s v="journalism/audio"/>
    <n v="0"/>
    <n v="0"/>
    <x v="8"/>
    <s v="audio"/>
    <x v="3828"/>
    <x v="3806"/>
  </r>
  <r>
    <n v="1049"/>
    <s v="J1 (Canceled)"/>
    <s v="------"/>
    <n v="12000"/>
    <n v="0"/>
    <x v="1"/>
    <s v="US"/>
    <s v="USD"/>
    <x v="3807"/>
    <n v="1452680445"/>
    <b v="0"/>
    <n v="0"/>
    <b v="0"/>
    <s v="journalism/audio"/>
    <n v="0"/>
    <n v="0"/>
    <x v="8"/>
    <s v="audio"/>
    <x v="3829"/>
    <x v="3807"/>
  </r>
  <r>
    <n v="1050"/>
    <s v="The (Secular) Barbershop Podcast (Canceled)"/>
    <s v="Secularism is on the rise and I hear you.Talk to me."/>
    <n v="2500"/>
    <n v="0"/>
    <x v="1"/>
    <s v="US"/>
    <s v="USD"/>
    <x v="3808"/>
    <n v="1439665677"/>
    <b v="0"/>
    <n v="0"/>
    <b v="0"/>
    <s v="journalism/audio"/>
    <n v="0"/>
    <n v="0"/>
    <x v="8"/>
    <s v="audio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3809"/>
    <n v="1406679625"/>
    <b v="0"/>
    <n v="0"/>
    <b v="0"/>
    <s v="journalism/audio"/>
    <n v="0"/>
    <n v="0"/>
    <x v="8"/>
    <s v="audio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3810"/>
    <n v="1461438495"/>
    <b v="0"/>
    <n v="0"/>
    <b v="0"/>
    <s v="journalism/audio"/>
    <n v="0"/>
    <n v="0"/>
    <x v="8"/>
    <s v="audio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3811"/>
    <n v="1405110399"/>
    <b v="0"/>
    <n v="0"/>
    <b v="0"/>
    <s v="journalism/audio"/>
    <n v="0"/>
    <n v="0"/>
    <x v="8"/>
    <s v="audio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3812"/>
    <n v="1454802545"/>
    <b v="0"/>
    <n v="0"/>
    <b v="0"/>
    <s v="journalism/audio"/>
    <n v="0"/>
    <n v="0"/>
    <x v="8"/>
    <s v="audio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3813"/>
    <n v="1424711777"/>
    <b v="0"/>
    <n v="0"/>
    <b v="0"/>
    <s v="journalism/audio"/>
    <n v="0"/>
    <n v="0"/>
    <x v="8"/>
    <s v="audio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3814"/>
    <n v="1478292883"/>
    <b v="0"/>
    <n v="0"/>
    <b v="0"/>
    <s v="journalism/audio"/>
    <n v="0"/>
    <n v="0"/>
    <x v="8"/>
    <s v="audio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3815"/>
    <n v="1423777043"/>
    <b v="0"/>
    <n v="0"/>
    <b v="0"/>
    <s v="journalism/audio"/>
    <n v="0"/>
    <n v="0"/>
    <x v="8"/>
    <s v="audio"/>
    <x v="3837"/>
    <x v="3815"/>
  </r>
  <r>
    <n v="1059"/>
    <s v="Voice Over Artist (Canceled)"/>
    <s v="Turning myself into a vocal artist."/>
    <n v="1100"/>
    <n v="0"/>
    <x v="1"/>
    <s v="US"/>
    <s v="USD"/>
    <x v="3816"/>
    <n v="1423681056"/>
    <b v="0"/>
    <n v="0"/>
    <b v="0"/>
    <s v="journalism/audio"/>
    <n v="0"/>
    <n v="0"/>
    <x v="8"/>
    <s v="audio"/>
    <x v="3838"/>
    <x v="3816"/>
  </r>
  <r>
    <n v="1061"/>
    <s v="Chat Box 23 (Canceled)"/>
    <s v="T.O., Adi &amp; Mercedes discuss their point of views, women's issues &amp; Hollywood Hotties."/>
    <n v="4000"/>
    <n v="0"/>
    <x v="1"/>
    <s v="US"/>
    <s v="USD"/>
    <x v="3817"/>
    <n v="1456987108"/>
    <b v="0"/>
    <n v="0"/>
    <b v="0"/>
    <s v="journalism/audio"/>
    <n v="0"/>
    <n v="0"/>
    <x v="8"/>
    <s v="audio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3818"/>
    <n v="1470012262"/>
    <b v="0"/>
    <n v="0"/>
    <b v="0"/>
    <s v="journalism/audio"/>
    <n v="0"/>
    <n v="0"/>
    <x v="8"/>
    <s v="audio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3819"/>
    <n v="1445191493"/>
    <b v="0"/>
    <n v="0"/>
    <b v="0"/>
    <s v="games/video games"/>
    <n v="0"/>
    <n v="0"/>
    <x v="3"/>
    <s v="video games"/>
    <x v="3841"/>
    <x v="3819"/>
  </r>
  <r>
    <n v="1084"/>
    <s v="My own channel"/>
    <s v="I want to start my own channel for gaming"/>
    <n v="550"/>
    <n v="0"/>
    <x v="2"/>
    <s v="US"/>
    <s v="USD"/>
    <x v="3820"/>
    <n v="1404942804"/>
    <b v="0"/>
    <n v="0"/>
    <b v="0"/>
    <s v="games/video games"/>
    <n v="0"/>
    <n v="0"/>
    <x v="3"/>
    <s v="video games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3821"/>
    <n v="1400260087"/>
    <b v="0"/>
    <n v="0"/>
    <b v="0"/>
    <s v="games/video games"/>
    <n v="0"/>
    <n v="0"/>
    <x v="3"/>
    <s v="video games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3822"/>
    <n v="1403556024"/>
    <b v="0"/>
    <n v="0"/>
    <b v="0"/>
    <s v="games/video games"/>
    <n v="0"/>
    <n v="0"/>
    <x v="3"/>
    <s v="video games"/>
    <x v="3844"/>
    <x v="3822"/>
  </r>
  <r>
    <n v="1120"/>
    <s v="PlanEt Ninjahwah"/>
    <s v="Planet Ninjahwah is a highly anticipated futuristic action adventure game that will blow your mind!!"/>
    <n v="25000"/>
    <n v="0"/>
    <x v="2"/>
    <s v="US"/>
    <s v="USD"/>
    <x v="3823"/>
    <n v="1315947400"/>
    <b v="0"/>
    <n v="0"/>
    <b v="0"/>
    <s v="games/video games"/>
    <n v="0"/>
    <n v="0"/>
    <x v="3"/>
    <s v="video games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3824"/>
    <n v="1368723225"/>
    <b v="0"/>
    <n v="0"/>
    <b v="0"/>
    <s v="games/video games"/>
    <n v="0"/>
    <n v="0"/>
    <x v="3"/>
    <s v="video games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3825"/>
    <n v="1438009130"/>
    <b v="0"/>
    <n v="0"/>
    <b v="0"/>
    <s v="games/mobile games"/>
    <n v="0"/>
    <n v="0"/>
    <x v="3"/>
    <s v="mobile games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3826"/>
    <n v="1448401668"/>
    <b v="0"/>
    <n v="0"/>
    <b v="0"/>
    <s v="games/mobile games"/>
    <n v="0"/>
    <n v="0"/>
    <x v="3"/>
    <s v="mobile games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3827"/>
    <n v="1436267121"/>
    <b v="0"/>
    <n v="0"/>
    <b v="0"/>
    <s v="games/mobile games"/>
    <n v="0"/>
    <n v="0"/>
    <x v="3"/>
    <s v="mobile games"/>
    <x v="3849"/>
    <x v="3827"/>
  </r>
  <r>
    <n v="1141"/>
    <s v="Arena Z - Zombie Survival"/>
    <s v="I think this will be a great game!"/>
    <n v="500"/>
    <n v="0"/>
    <x v="2"/>
    <s v="DE"/>
    <s v="EUR"/>
    <x v="3828"/>
    <n v="1433868450"/>
    <b v="0"/>
    <n v="0"/>
    <b v="0"/>
    <s v="games/mobile games"/>
    <n v="0"/>
    <n v="0"/>
    <x v="3"/>
    <s v="mobile games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3829"/>
    <n v="1421539727"/>
    <b v="0"/>
    <n v="0"/>
    <b v="0"/>
    <s v="games/mobile games"/>
    <n v="0"/>
    <n v="0"/>
    <x v="3"/>
    <s v="mobile games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3830"/>
    <n v="1427689320"/>
    <b v="0"/>
    <n v="0"/>
    <b v="0"/>
    <s v="food/food trucks"/>
    <n v="0"/>
    <n v="0"/>
    <x v="4"/>
    <s v="food trucks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3831"/>
    <n v="1408576783"/>
    <b v="0"/>
    <n v="0"/>
    <b v="0"/>
    <s v="food/food trucks"/>
    <n v="0"/>
    <n v="0"/>
    <x v="4"/>
    <s v="food trucks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3832"/>
    <n v="1439000863"/>
    <b v="0"/>
    <n v="0"/>
    <b v="0"/>
    <s v="food/food trucks"/>
    <n v="0"/>
    <n v="0"/>
    <x v="4"/>
    <s v="food trucks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3833"/>
    <n v="1422150162"/>
    <b v="0"/>
    <n v="0"/>
    <b v="0"/>
    <s v="food/food trucks"/>
    <n v="0"/>
    <n v="0"/>
    <x v="4"/>
    <s v="food trucks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3834"/>
    <n v="1433006765"/>
    <b v="0"/>
    <n v="0"/>
    <b v="0"/>
    <s v="food/food trucks"/>
    <n v="0"/>
    <n v="0"/>
    <x v="4"/>
    <s v="food trucks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3835"/>
    <n v="1430233589"/>
    <b v="0"/>
    <n v="0"/>
    <b v="0"/>
    <s v="food/food trucks"/>
    <n v="0"/>
    <n v="0"/>
    <x v="4"/>
    <s v="food trucks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3836"/>
    <n v="1405012920"/>
    <b v="0"/>
    <n v="0"/>
    <b v="0"/>
    <s v="food/food trucks"/>
    <n v="0"/>
    <n v="0"/>
    <x v="4"/>
    <s v="food trucks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3837"/>
    <n v="1463678582"/>
    <b v="0"/>
    <n v="0"/>
    <b v="0"/>
    <s v="food/food trucks"/>
    <n v="0"/>
    <n v="0"/>
    <x v="4"/>
    <s v="food trucks"/>
    <x v="3859"/>
    <x v="3837"/>
  </r>
  <r>
    <n v="1172"/>
    <s v="let your dayz take you to the dogs."/>
    <s v="Bringing YOUR favorite dog recipes to the streets."/>
    <n v="9000"/>
    <n v="0"/>
    <x v="2"/>
    <s v="US"/>
    <s v="USD"/>
    <x v="3838"/>
    <n v="1405959752"/>
    <b v="0"/>
    <n v="0"/>
    <b v="0"/>
    <s v="food/food trucks"/>
    <n v="0"/>
    <n v="0"/>
    <x v="4"/>
    <s v="food trucks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3839"/>
    <n v="1410796296"/>
    <b v="0"/>
    <n v="0"/>
    <b v="0"/>
    <s v="food/food trucks"/>
    <n v="0"/>
    <n v="0"/>
    <x v="4"/>
    <s v="food trucks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3840"/>
    <n v="1404770616"/>
    <b v="0"/>
    <n v="0"/>
    <b v="0"/>
    <s v="music/world music"/>
    <n v="0"/>
    <n v="0"/>
    <x v="7"/>
    <s v="world music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3841"/>
    <n v="1295997630"/>
    <b v="0"/>
    <n v="0"/>
    <b v="0"/>
    <s v="music/world music"/>
    <n v="0"/>
    <n v="0"/>
    <x v="7"/>
    <s v="world music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3842"/>
    <n v="1436394968"/>
    <b v="0"/>
    <n v="0"/>
    <b v="0"/>
    <s v="music/world music"/>
    <n v="0"/>
    <n v="0"/>
    <x v="7"/>
    <s v="world music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3843"/>
    <n v="1420311342"/>
    <b v="0"/>
    <n v="0"/>
    <b v="0"/>
    <s v="music/world music"/>
    <n v="0"/>
    <n v="0"/>
    <x v="7"/>
    <s v="world music"/>
    <x v="3865"/>
    <x v="3843"/>
  </r>
  <r>
    <n v="1236"/>
    <s v="&quot;Volando&quot; CD Release (Canceled)"/>
    <s v="Raising money to give the musicians their due."/>
    <n v="2500"/>
    <n v="0"/>
    <x v="1"/>
    <s v="US"/>
    <s v="USD"/>
    <x v="3844"/>
    <n v="1342801164"/>
    <b v="0"/>
    <n v="0"/>
    <b v="0"/>
    <s v="music/world music"/>
    <n v="0"/>
    <n v="0"/>
    <x v="7"/>
    <s v="world music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3845"/>
    <n v="1344062865"/>
    <b v="0"/>
    <n v="0"/>
    <b v="0"/>
    <s v="music/world music"/>
    <n v="0"/>
    <n v="0"/>
    <x v="7"/>
    <s v="world music"/>
    <x v="3867"/>
    <x v="3845"/>
  </r>
  <r>
    <n v="1239"/>
    <s v="Help Calmenco! finance new CD and Tour (Canceled)"/>
    <s v="Please consider helping us with our new CD and Riverdance Tour"/>
    <n v="2500"/>
    <n v="0"/>
    <x v="1"/>
    <s v="US"/>
    <s v="USD"/>
    <x v="3846"/>
    <n v="1323212767"/>
    <b v="0"/>
    <n v="0"/>
    <b v="0"/>
    <s v="music/world music"/>
    <n v="0"/>
    <n v="0"/>
    <x v="7"/>
    <s v="world music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3847"/>
    <n v="1482888408"/>
    <b v="0"/>
    <n v="0"/>
    <b v="0"/>
    <s v="technology/wearables"/>
    <n v="0"/>
    <n v="0"/>
    <x v="0"/>
    <s v="wearables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3848"/>
    <n v="1402886025"/>
    <b v="0"/>
    <n v="0"/>
    <b v="0"/>
    <s v="technology/wearables"/>
    <n v="0"/>
    <n v="0"/>
    <x v="0"/>
    <s v="wearables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3849"/>
    <n v="1405520253"/>
    <b v="0"/>
    <n v="0"/>
    <b v="0"/>
    <s v="technology/wearables"/>
    <n v="0"/>
    <n v="0"/>
    <x v="0"/>
    <s v="wearables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3850"/>
    <n v="1414897935"/>
    <b v="0"/>
    <n v="0"/>
    <b v="0"/>
    <s v="publishing/translations"/>
    <n v="0"/>
    <n v="0"/>
    <x v="1"/>
    <s v="translations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3851"/>
    <n v="1445552019"/>
    <b v="0"/>
    <n v="0"/>
    <b v="0"/>
    <s v="publishing/translations"/>
    <n v="0"/>
    <n v="0"/>
    <x v="1"/>
    <s v="translations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3852"/>
    <n v="1427684959"/>
    <b v="0"/>
    <n v="0"/>
    <b v="0"/>
    <s v="publishing/translations"/>
    <n v="0"/>
    <n v="0"/>
    <x v="1"/>
    <s v="translations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3853"/>
    <n v="1435224120"/>
    <b v="0"/>
    <n v="0"/>
    <b v="0"/>
    <s v="publishing/translations"/>
    <n v="0"/>
    <n v="0"/>
    <x v="1"/>
    <s v="translations"/>
    <x v="3875"/>
    <x v="3853"/>
  </r>
  <r>
    <n v="1429"/>
    <s v="10 P.M."/>
    <s v="A guy in his 30's tries to live his &quot;American Dream&quot;, but quickly it turns into a nightmare. (A Novel)"/>
    <n v="10000"/>
    <n v="0"/>
    <x v="2"/>
    <s v="US"/>
    <s v="USD"/>
    <x v="3854"/>
    <n v="1426037242"/>
    <b v="0"/>
    <n v="0"/>
    <b v="0"/>
    <s v="publishing/translations"/>
    <n v="0"/>
    <n v="0"/>
    <x v="1"/>
    <s v="translations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3855"/>
    <n v="1434825828"/>
    <b v="0"/>
    <n v="0"/>
    <b v="0"/>
    <s v="publishing/translations"/>
    <n v="0"/>
    <n v="0"/>
    <x v="1"/>
    <s v="translations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3856"/>
    <n v="1461598158"/>
    <b v="0"/>
    <n v="0"/>
    <b v="0"/>
    <s v="publishing/translations"/>
    <n v="0"/>
    <n v="0"/>
    <x v="1"/>
    <s v="translations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3857"/>
    <n v="1480803209"/>
    <b v="0"/>
    <n v="0"/>
    <b v="0"/>
    <s v="publishing/translations"/>
    <n v="0"/>
    <n v="0"/>
    <x v="1"/>
    <s v="translations"/>
    <x v="3879"/>
    <x v="385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3858"/>
    <n v="1436907462"/>
    <b v="0"/>
    <n v="0"/>
    <b v="0"/>
    <s v="publishing/translations"/>
    <n v="0"/>
    <n v="0"/>
    <x v="1"/>
    <s v="translations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3859"/>
    <n v="1431694855"/>
    <b v="0"/>
    <n v="0"/>
    <b v="0"/>
    <s v="publishing/translations"/>
    <n v="0"/>
    <n v="0"/>
    <x v="1"/>
    <s v="translations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3860"/>
    <n v="1459507478"/>
    <b v="0"/>
    <n v="0"/>
    <b v="0"/>
    <s v="publishing/translations"/>
    <n v="0"/>
    <n v="0"/>
    <x v="1"/>
    <s v="translations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3861"/>
    <n v="1429655318"/>
    <b v="0"/>
    <n v="0"/>
    <b v="0"/>
    <s v="publishing/translations"/>
    <n v="0"/>
    <n v="0"/>
    <x v="1"/>
    <s v="translations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3862"/>
    <n v="1427138905"/>
    <b v="0"/>
    <n v="0"/>
    <b v="0"/>
    <s v="publishing/translations"/>
    <n v="0"/>
    <n v="0"/>
    <x v="1"/>
    <s v="translations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3863"/>
    <n v="1403974363"/>
    <b v="0"/>
    <n v="0"/>
    <b v="0"/>
    <s v="publishing/translations"/>
    <n v="0"/>
    <n v="0"/>
    <x v="1"/>
    <s v="translations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3864"/>
    <n v="1488386547"/>
    <b v="0"/>
    <n v="0"/>
    <b v="0"/>
    <s v="publishing/translations"/>
    <n v="0"/>
    <n v="0"/>
    <x v="1"/>
    <s v="translations"/>
    <x v="3886"/>
    <x v="3864"/>
  </r>
  <r>
    <n v="1457"/>
    <s v="Hey! I&quot;m not invisable, I am Just Old (Canceled)"/>
    <s v="Age is more than just a number, I hope your younger than you feel."/>
    <n v="6000"/>
    <n v="0"/>
    <x v="1"/>
    <s v="US"/>
    <s v="USD"/>
    <x v="3865"/>
    <n v="1444685444"/>
    <b v="0"/>
    <n v="0"/>
    <b v="0"/>
    <s v="publishing/translations"/>
    <n v="0"/>
    <n v="0"/>
    <x v="1"/>
    <s v="translations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3866"/>
    <n v="1405097760"/>
    <b v="0"/>
    <n v="0"/>
    <b v="0"/>
    <s v="publishing/translations"/>
    <n v="0"/>
    <n v="0"/>
    <x v="1"/>
    <s v="translations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3867"/>
    <n v="1446612896"/>
    <b v="0"/>
    <n v="0"/>
    <b v="0"/>
    <s v="publishing/translations"/>
    <n v="0"/>
    <n v="0"/>
    <x v="1"/>
    <s v="translations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3868"/>
    <n v="1412371898"/>
    <b v="0"/>
    <n v="0"/>
    <b v="0"/>
    <s v="publishing/translations"/>
    <n v="0"/>
    <n v="0"/>
    <x v="1"/>
    <s v="translations"/>
    <x v="3890"/>
    <x v="3868"/>
  </r>
  <r>
    <n v="1484"/>
    <s v="a book called filtered down thru the stars"/>
    <s v="The mussings of an old wizard"/>
    <n v="2000"/>
    <n v="0"/>
    <x v="2"/>
    <s v="US"/>
    <s v="USD"/>
    <x v="3869"/>
    <n v="1337834963"/>
    <b v="0"/>
    <n v="0"/>
    <b v="0"/>
    <s v="publishing/fiction"/>
    <n v="0"/>
    <n v="0"/>
    <x v="1"/>
    <s v="fiction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3870"/>
    <n v="1467583271"/>
    <b v="0"/>
    <n v="0"/>
    <b v="0"/>
    <s v="publishing/fiction"/>
    <n v="0"/>
    <n v="0"/>
    <x v="1"/>
    <s v="fiction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3871"/>
    <n v="1350398452"/>
    <b v="0"/>
    <n v="0"/>
    <b v="0"/>
    <s v="publishing/fiction"/>
    <n v="0"/>
    <n v="0"/>
    <x v="1"/>
    <s v="fiction"/>
    <x v="3893"/>
    <x v="3871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3872"/>
    <n v="1368823675"/>
    <b v="0"/>
    <n v="0"/>
    <b v="0"/>
    <s v="publishing/fiction"/>
    <n v="0"/>
    <n v="0"/>
    <x v="1"/>
    <s v="fiction"/>
    <x v="3894"/>
    <x v="3872"/>
  </r>
  <r>
    <n v="1495"/>
    <s v="A Magical Bildungsroman with a Female Heroine"/>
    <s v="The Adventures of Penelope Hawthorne. Part One: The Spellbook of Dracone."/>
    <n v="2000"/>
    <n v="0"/>
    <x v="2"/>
    <s v="US"/>
    <s v="USD"/>
    <x v="3873"/>
    <n v="1311879431"/>
    <b v="0"/>
    <n v="0"/>
    <b v="0"/>
    <s v="publishing/fiction"/>
    <n v="0"/>
    <n v="0"/>
    <x v="1"/>
    <s v="fiction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3874"/>
    <n v="1405682659"/>
    <b v="0"/>
    <n v="0"/>
    <b v="0"/>
    <s v="publishing/fiction"/>
    <n v="0"/>
    <n v="0"/>
    <x v="1"/>
    <s v="fiction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3875"/>
    <n v="1424222024"/>
    <b v="0"/>
    <n v="0"/>
    <b v="0"/>
    <s v="photography/nature"/>
    <n v="0"/>
    <n v="0"/>
    <x v="2"/>
    <s v="nature"/>
    <x v="3897"/>
    <x v="3875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3876"/>
    <n v="1487240082"/>
    <b v="0"/>
    <n v="0"/>
    <b v="0"/>
    <s v="photography/nature"/>
    <n v="0"/>
    <n v="0"/>
    <x v="2"/>
    <s v="nature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3877"/>
    <n v="1430164039"/>
    <b v="0"/>
    <n v="0"/>
    <b v="0"/>
    <s v="photography/nature"/>
    <n v="0"/>
    <n v="0"/>
    <x v="2"/>
    <s v="nature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3878"/>
    <n v="1438584447"/>
    <b v="0"/>
    <n v="0"/>
    <b v="0"/>
    <s v="photography/nature"/>
    <n v="0"/>
    <n v="0"/>
    <x v="2"/>
    <s v="nature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3879"/>
    <n v="1435903390"/>
    <b v="0"/>
    <n v="0"/>
    <b v="0"/>
    <s v="photography/nature"/>
    <n v="0"/>
    <n v="0"/>
    <x v="2"/>
    <s v="nature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3880"/>
    <n v="1440513832"/>
    <b v="0"/>
    <n v="0"/>
    <b v="0"/>
    <s v="photography/nature"/>
    <n v="0"/>
    <n v="0"/>
    <x v="2"/>
    <s v="nature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3881"/>
    <n v="1253712916"/>
    <b v="0"/>
    <n v="0"/>
    <b v="0"/>
    <s v="publishing/art books"/>
    <n v="0"/>
    <n v="0"/>
    <x v="1"/>
    <s v="art books"/>
    <x v="3903"/>
    <x v="3881"/>
  </r>
  <r>
    <n v="1569"/>
    <s v="to be removed (Canceled)"/>
    <s v="to be removed"/>
    <n v="30000"/>
    <n v="0"/>
    <x v="1"/>
    <s v="US"/>
    <s v="USD"/>
    <x v="3882"/>
    <n v="1366906714"/>
    <b v="0"/>
    <n v="0"/>
    <b v="0"/>
    <s v="publishing/art books"/>
    <n v="0"/>
    <n v="0"/>
    <x v="1"/>
    <s v="art books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3883"/>
    <n v="1332378726"/>
    <b v="0"/>
    <n v="0"/>
    <b v="0"/>
    <s v="publishing/art books"/>
    <n v="0"/>
    <n v="0"/>
    <x v="1"/>
    <s v="art books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3884"/>
    <n v="1400600101"/>
    <b v="0"/>
    <n v="0"/>
    <b v="0"/>
    <s v="photography/places"/>
    <n v="0"/>
    <n v="0"/>
    <x v="2"/>
    <s v="places"/>
    <x v="3906"/>
    <x v="3884"/>
  </r>
  <r>
    <n v="1586"/>
    <s v="Missouri In Pictures"/>
    <s v="Show the world the beauty that is in all of our back yards!"/>
    <n v="1500"/>
    <n v="0"/>
    <x v="2"/>
    <s v="US"/>
    <s v="USD"/>
    <x v="3885"/>
    <n v="1425609022"/>
    <b v="0"/>
    <n v="0"/>
    <b v="0"/>
    <s v="photography/places"/>
    <n v="0"/>
    <n v="0"/>
    <x v="2"/>
    <s v="places"/>
    <x v="3907"/>
    <x v="3885"/>
  </r>
  <r>
    <n v="1588"/>
    <s v="The Right Side of Texas"/>
    <s v="Southeast Texas as seen through the lens of a cell phone camera"/>
    <n v="516"/>
    <n v="0"/>
    <x v="2"/>
    <s v="US"/>
    <s v="USD"/>
    <x v="3886"/>
    <n v="1420091999"/>
    <b v="0"/>
    <n v="0"/>
    <b v="0"/>
    <s v="photography/places"/>
    <n v="0"/>
    <n v="0"/>
    <x v="2"/>
    <s v="places"/>
    <x v="3908"/>
    <x v="3886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3887"/>
    <n v="1441841886"/>
    <b v="0"/>
    <n v="0"/>
    <b v="0"/>
    <s v="photography/places"/>
    <n v="0"/>
    <n v="0"/>
    <x v="2"/>
    <s v="places"/>
    <x v="3909"/>
    <x v="3887"/>
  </r>
  <r>
    <n v="1592"/>
    <s v="The Views of Pittsburgh"/>
    <s v="A portfolio collage of beautiful pictures of authentic Pittsburgh locations and scenery."/>
    <n v="25"/>
    <n v="0"/>
    <x v="2"/>
    <s v="US"/>
    <s v="USD"/>
    <x v="3888"/>
    <n v="1423619085"/>
    <b v="0"/>
    <n v="0"/>
    <b v="0"/>
    <s v="photography/places"/>
    <n v="0"/>
    <n v="0"/>
    <x v="2"/>
    <s v="places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3889"/>
    <n v="1471768197"/>
    <b v="0"/>
    <n v="0"/>
    <b v="0"/>
    <s v="photography/places"/>
    <n v="0"/>
    <n v="0"/>
    <x v="2"/>
    <s v="places"/>
    <x v="3911"/>
    <x v="388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3890"/>
    <n v="1457528176"/>
    <b v="0"/>
    <n v="0"/>
    <b v="0"/>
    <s v="photography/places"/>
    <n v="0"/>
    <n v="0"/>
    <x v="2"/>
    <s v="places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3891"/>
    <n v="1486962460"/>
    <b v="0"/>
    <n v="0"/>
    <b v="0"/>
    <s v="music/faith"/>
    <n v="0"/>
    <n v="0"/>
    <x v="7"/>
    <s v="faith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3892"/>
    <n v="1488418811"/>
    <b v="0"/>
    <n v="0"/>
    <b v="0"/>
    <s v="music/faith"/>
    <n v="0"/>
    <n v="0"/>
    <x v="7"/>
    <s v="faith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3893"/>
    <n v="1488430760"/>
    <b v="0"/>
    <n v="0"/>
    <b v="0"/>
    <s v="music/faith"/>
    <n v="0"/>
    <n v="0"/>
    <x v="7"/>
    <s v="faith"/>
    <x v="3915"/>
    <x v="389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3894"/>
    <n v="1440807846"/>
    <b v="0"/>
    <n v="0"/>
    <b v="0"/>
    <s v="music/faith"/>
    <n v="0"/>
    <n v="0"/>
    <x v="7"/>
    <s v="faith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3895"/>
    <n v="1435130472"/>
    <b v="0"/>
    <n v="0"/>
    <b v="0"/>
    <s v="music/faith"/>
    <n v="0"/>
    <n v="0"/>
    <x v="7"/>
    <s v="faith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3896"/>
    <n v="1458679706"/>
    <b v="0"/>
    <n v="0"/>
    <b v="0"/>
    <s v="music/faith"/>
    <n v="0"/>
    <n v="0"/>
    <x v="7"/>
    <s v="faith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3897"/>
    <n v="1430517353"/>
    <b v="0"/>
    <n v="0"/>
    <b v="0"/>
    <s v="music/faith"/>
    <n v="0"/>
    <n v="0"/>
    <x v="7"/>
    <s v="faith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3898"/>
    <n v="1447239863"/>
    <b v="0"/>
    <n v="0"/>
    <b v="0"/>
    <s v="music/faith"/>
    <n v="0"/>
    <n v="0"/>
    <x v="7"/>
    <s v="faith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3899"/>
    <n v="1460337306"/>
    <b v="0"/>
    <n v="0"/>
    <b v="0"/>
    <s v="music/faith"/>
    <n v="0"/>
    <n v="0"/>
    <x v="7"/>
    <s v="faith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3900"/>
    <n v="1443146783"/>
    <b v="0"/>
    <n v="0"/>
    <b v="0"/>
    <s v="music/faith"/>
    <n v="0"/>
    <n v="0"/>
    <x v="7"/>
    <s v="faith"/>
    <x v="3922"/>
    <x v="3900"/>
  </r>
  <r>
    <n v="1731"/>
    <s v="Sam Cox Band First Christian Tour"/>
    <s v="We are a Christin Worship band looking to midwest tour. God Bless!"/>
    <n v="1000"/>
    <n v="0"/>
    <x v="2"/>
    <s v="US"/>
    <s v="USD"/>
    <x v="3901"/>
    <n v="1432849552"/>
    <b v="0"/>
    <n v="0"/>
    <b v="0"/>
    <s v="music/faith"/>
    <n v="0"/>
    <n v="0"/>
    <x v="7"/>
    <s v="faith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3902"/>
    <n v="1447777481"/>
    <b v="0"/>
    <n v="0"/>
    <b v="0"/>
    <s v="music/faith"/>
    <n v="0"/>
    <n v="0"/>
    <x v="7"/>
    <s v="faith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3903"/>
    <n v="1472746374"/>
    <b v="0"/>
    <n v="0"/>
    <b v="0"/>
    <s v="music/faith"/>
    <n v="0"/>
    <n v="0"/>
    <x v="7"/>
    <s v="faith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3904"/>
    <n v="1434483422"/>
    <b v="0"/>
    <n v="0"/>
    <b v="0"/>
    <s v="music/faith"/>
    <n v="0"/>
    <n v="0"/>
    <x v="7"/>
    <s v="faith"/>
    <x v="3926"/>
    <x v="3904"/>
  </r>
  <r>
    <n v="1766"/>
    <s v="Photographic book on Melbourne's music scene"/>
    <s v="I want to create a beautiful book which documents the Melbourne music scene."/>
    <n v="1500"/>
    <n v="0"/>
    <x v="2"/>
    <s v="AU"/>
    <s v="AUD"/>
    <x v="3905"/>
    <n v="1407184688"/>
    <b v="1"/>
    <n v="0"/>
    <b v="0"/>
    <s v="photography/photobooks"/>
    <n v="0"/>
    <n v="0"/>
    <x v="2"/>
    <s v="photobooks"/>
    <x v="3927"/>
    <x v="3905"/>
  </r>
  <r>
    <n v="1813"/>
    <s v="Libya : The Lost Days"/>
    <s v="This project aims to document, Libyan photographic history; through both print and artisan mediums ."/>
    <n v="8750"/>
    <n v="0"/>
    <x v="2"/>
    <s v="GB"/>
    <s v="GBP"/>
    <x v="3906"/>
    <n v="1404940812"/>
    <b v="0"/>
    <n v="0"/>
    <b v="0"/>
    <s v="photography/photobooks"/>
    <n v="0"/>
    <n v="0"/>
    <x v="2"/>
    <s v="photobooks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3907"/>
    <n v="1434577537"/>
    <b v="0"/>
    <n v="0"/>
    <b v="0"/>
    <s v="photography/photobooks"/>
    <n v="0"/>
    <n v="0"/>
    <x v="2"/>
    <s v="photobooks"/>
    <x v="3929"/>
    <x v="3907"/>
  </r>
  <r>
    <n v="1818"/>
    <s v="Give Me Your Goofy-ist"/>
    <s v="We are all different, this is a way to honor and celebrate the authenticity in being different."/>
    <n v="15000"/>
    <n v="0"/>
    <x v="2"/>
    <s v="US"/>
    <s v="USD"/>
    <x v="3908"/>
    <n v="1425447450"/>
    <b v="0"/>
    <n v="0"/>
    <b v="0"/>
    <s v="photography/photobooks"/>
    <n v="0"/>
    <n v="0"/>
    <x v="2"/>
    <s v="photobooks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3909"/>
    <n v="1419664341"/>
    <b v="0"/>
    <n v="0"/>
    <b v="0"/>
    <s v="games/mobile games"/>
    <n v="0"/>
    <n v="0"/>
    <x v="3"/>
    <s v="mobile games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3910"/>
    <n v="1480896249"/>
    <b v="0"/>
    <n v="0"/>
    <b v="0"/>
    <s v="games/mobile games"/>
    <n v="0"/>
    <n v="0"/>
    <x v="3"/>
    <s v="mobile games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3911"/>
    <n v="1400309405"/>
    <b v="0"/>
    <n v="0"/>
    <b v="0"/>
    <s v="games/mobile games"/>
    <n v="0"/>
    <n v="0"/>
    <x v="3"/>
    <s v="mobile games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3912"/>
    <n v="1422664925"/>
    <b v="0"/>
    <n v="0"/>
    <b v="0"/>
    <s v="games/mobile games"/>
    <n v="0"/>
    <n v="0"/>
    <x v="3"/>
    <s v="mobile games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3913"/>
    <n v="1400026355"/>
    <b v="0"/>
    <n v="0"/>
    <b v="0"/>
    <s v="games/mobile games"/>
    <n v="0"/>
    <n v="0"/>
    <x v="3"/>
    <s v="mobile games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3914"/>
    <n v="1478268287"/>
    <b v="0"/>
    <n v="0"/>
    <b v="0"/>
    <s v="photography/people"/>
    <n v="0"/>
    <n v="0"/>
    <x v="2"/>
    <s v="people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3915"/>
    <n v="1448114837"/>
    <b v="0"/>
    <n v="0"/>
    <b v="0"/>
    <s v="photography/people"/>
    <n v="0"/>
    <n v="0"/>
    <x v="2"/>
    <s v="people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3916"/>
    <n v="1475885342"/>
    <b v="0"/>
    <n v="0"/>
    <b v="0"/>
    <s v="photography/people"/>
    <n v="0"/>
    <n v="0"/>
    <x v="2"/>
    <s v="people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3917"/>
    <n v="1402429211"/>
    <b v="0"/>
    <n v="0"/>
    <b v="0"/>
    <s v="photography/people"/>
    <n v="0"/>
    <n v="0"/>
    <x v="2"/>
    <s v="people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3918"/>
    <n v="1406499612"/>
    <b v="0"/>
    <n v="0"/>
    <b v="0"/>
    <s v="photography/people"/>
    <n v="0"/>
    <n v="0"/>
    <x v="2"/>
    <s v="people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3919"/>
    <n v="1413351559"/>
    <b v="0"/>
    <n v="0"/>
    <b v="0"/>
    <s v="games/video games"/>
    <n v="0"/>
    <n v="0"/>
    <x v="3"/>
    <s v="video games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3920"/>
    <n v="1277512556"/>
    <b v="0"/>
    <n v="0"/>
    <b v="0"/>
    <s v="games/video games"/>
    <n v="0"/>
    <n v="0"/>
    <x v="3"/>
    <s v="video games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3921"/>
    <n v="1434137504"/>
    <b v="0"/>
    <n v="0"/>
    <b v="0"/>
    <s v="technology/web"/>
    <n v="0"/>
    <n v="0"/>
    <x v="0"/>
    <s v="web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3922"/>
    <n v="1410799870"/>
    <b v="0"/>
    <n v="0"/>
    <b v="0"/>
    <s v="technology/web"/>
    <n v="0"/>
    <n v="0"/>
    <x v="0"/>
    <s v="web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3923"/>
    <n v="1424822556"/>
    <b v="0"/>
    <n v="0"/>
    <b v="0"/>
    <s v="technology/web"/>
    <n v="0"/>
    <n v="0"/>
    <x v="0"/>
    <s v="web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3924"/>
    <n v="1436812628"/>
    <b v="0"/>
    <n v="0"/>
    <b v="0"/>
    <s v="technology/web"/>
    <n v="0"/>
    <n v="0"/>
    <x v="0"/>
    <s v="web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3925"/>
    <n v="1480882370"/>
    <b v="0"/>
    <n v="0"/>
    <b v="0"/>
    <s v="technology/web"/>
    <n v="0"/>
    <n v="0"/>
    <x v="0"/>
    <s v="web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3926"/>
    <n v="1428419552"/>
    <b v="0"/>
    <n v="0"/>
    <b v="0"/>
    <s v="technology/web"/>
    <n v="0"/>
    <n v="0"/>
    <x v="0"/>
    <s v="web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3927"/>
    <n v="1428596022"/>
    <b v="0"/>
    <n v="0"/>
    <b v="0"/>
    <s v="technology/web"/>
    <n v="0"/>
    <n v="0"/>
    <x v="0"/>
    <s v="web"/>
    <x v="3949"/>
    <x v="3927"/>
  </r>
  <r>
    <n v="2356"/>
    <s v="HardstyleUnited.com (Canceled)"/>
    <s v="HardstyleUnited.com The Global Hardstyle community. Your Hardstyle community."/>
    <n v="10000"/>
    <n v="0"/>
    <x v="1"/>
    <s v="NL"/>
    <s v="EUR"/>
    <x v="3928"/>
    <n v="1430938104"/>
    <b v="0"/>
    <n v="0"/>
    <b v="0"/>
    <s v="technology/web"/>
    <n v="0"/>
    <n v="0"/>
    <x v="0"/>
    <s v="web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3929"/>
    <n v="1442501578"/>
    <b v="0"/>
    <n v="0"/>
    <b v="0"/>
    <s v="technology/web"/>
    <n v="0"/>
    <n v="0"/>
    <x v="0"/>
    <s v="web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3930"/>
    <n v="1417818036"/>
    <b v="0"/>
    <n v="0"/>
    <b v="0"/>
    <s v="technology/web"/>
    <n v="0"/>
    <n v="0"/>
    <x v="0"/>
    <s v="web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3931"/>
    <n v="1459975008"/>
    <b v="0"/>
    <n v="0"/>
    <b v="0"/>
    <s v="technology/web"/>
    <n v="0"/>
    <n v="0"/>
    <x v="0"/>
    <s v="web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3932"/>
    <n v="1447460200"/>
    <b v="0"/>
    <n v="0"/>
    <b v="0"/>
    <s v="technology/web"/>
    <n v="0"/>
    <n v="0"/>
    <x v="0"/>
    <s v="web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3933"/>
    <n v="1441146356"/>
    <b v="0"/>
    <n v="0"/>
    <b v="0"/>
    <s v="technology/web"/>
    <n v="0"/>
    <n v="0"/>
    <x v="0"/>
    <s v="web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3934"/>
    <n v="1449596425"/>
    <b v="0"/>
    <n v="0"/>
    <b v="0"/>
    <s v="technology/web"/>
    <n v="0"/>
    <n v="0"/>
    <x v="0"/>
    <s v="web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3935"/>
    <n v="1452540611"/>
    <b v="0"/>
    <n v="0"/>
    <b v="0"/>
    <s v="technology/web"/>
    <n v="0"/>
    <n v="0"/>
    <x v="0"/>
    <s v="web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3936"/>
    <n v="1432665596"/>
    <b v="0"/>
    <n v="0"/>
    <b v="0"/>
    <s v="technology/web"/>
    <n v="0"/>
    <n v="0"/>
    <x v="0"/>
    <s v="web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3937"/>
    <n v="1470859437"/>
    <b v="0"/>
    <n v="0"/>
    <b v="0"/>
    <s v="technology/web"/>
    <n v="0"/>
    <n v="0"/>
    <x v="0"/>
    <s v="web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3938"/>
    <n v="1477515183"/>
    <b v="0"/>
    <n v="0"/>
    <b v="0"/>
    <s v="technology/web"/>
    <n v="0"/>
    <n v="0"/>
    <x v="0"/>
    <s v="web"/>
    <x v="3960"/>
    <x v="3938"/>
  </r>
  <r>
    <n v="2378"/>
    <s v="KEEPUP INC (Canceled)"/>
    <s v="KEEPUP allows you to extend your social circle by introducing you to new people via your friends."/>
    <n v="110000"/>
    <n v="0"/>
    <x v="1"/>
    <s v="US"/>
    <s v="USD"/>
    <x v="3939"/>
    <n v="1438042730"/>
    <b v="0"/>
    <n v="0"/>
    <b v="0"/>
    <s v="technology/web"/>
    <n v="0"/>
    <n v="0"/>
    <x v="0"/>
    <s v="web"/>
    <x v="3961"/>
    <x v="3939"/>
  </r>
  <r>
    <n v="2379"/>
    <s v="SelectCooks.com (Canceled)"/>
    <s v="Selectcooks.com is a community marketplace for people to list, find and hire chefs."/>
    <n v="30000"/>
    <n v="0"/>
    <x v="1"/>
    <s v="US"/>
    <s v="USD"/>
    <x v="3940"/>
    <n v="1440116616"/>
    <b v="0"/>
    <n v="0"/>
    <b v="0"/>
    <s v="technology/web"/>
    <n v="0"/>
    <n v="0"/>
    <x v="0"/>
    <s v="web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3941"/>
    <n v="1415736424"/>
    <b v="0"/>
    <n v="0"/>
    <b v="0"/>
    <s v="technology/web"/>
    <n v="0"/>
    <n v="0"/>
    <x v="0"/>
    <s v="web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3942"/>
    <n v="1416896264"/>
    <b v="0"/>
    <n v="0"/>
    <b v="0"/>
    <s v="technology/web"/>
    <n v="0"/>
    <n v="0"/>
    <x v="0"/>
    <s v="web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3943"/>
    <n v="1443495223"/>
    <b v="0"/>
    <n v="0"/>
    <b v="0"/>
    <s v="technology/web"/>
    <n v="0"/>
    <n v="0"/>
    <x v="0"/>
    <s v="web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3944"/>
    <n v="1481597687"/>
    <b v="0"/>
    <n v="0"/>
    <b v="0"/>
    <s v="technology/web"/>
    <n v="0"/>
    <n v="0"/>
    <x v="0"/>
    <s v="web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3945"/>
    <n v="1417641256"/>
    <b v="0"/>
    <n v="0"/>
    <b v="0"/>
    <s v="technology/web"/>
    <n v="0"/>
    <n v="0"/>
    <x v="0"/>
    <s v="web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3946"/>
    <n v="1433282384"/>
    <b v="0"/>
    <n v="0"/>
    <b v="0"/>
    <s v="technology/web"/>
    <n v="0"/>
    <n v="0"/>
    <x v="0"/>
    <s v="web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3947"/>
    <n v="1415910506"/>
    <b v="0"/>
    <n v="0"/>
    <b v="0"/>
    <s v="technology/web"/>
    <n v="0"/>
    <n v="0"/>
    <x v="0"/>
    <s v="web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3948"/>
    <n v="1458023164"/>
    <b v="0"/>
    <n v="0"/>
    <b v="0"/>
    <s v="technology/web"/>
    <n v="0"/>
    <n v="0"/>
    <x v="0"/>
    <s v="web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3949"/>
    <n v="1449190607"/>
    <b v="0"/>
    <n v="0"/>
    <b v="0"/>
    <s v="food/food trucks"/>
    <n v="0"/>
    <n v="0"/>
    <x v="4"/>
    <s v="food trucks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3950"/>
    <n v="1439027275"/>
    <b v="0"/>
    <n v="0"/>
    <b v="0"/>
    <s v="food/food trucks"/>
    <n v="0"/>
    <n v="0"/>
    <x v="4"/>
    <s v="food trucks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3951"/>
    <n v="1476294073"/>
    <b v="0"/>
    <n v="0"/>
    <b v="0"/>
    <s v="food/food trucks"/>
    <n v="0"/>
    <n v="0"/>
    <x v="4"/>
    <s v="food trucks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3952"/>
    <n v="1405113187"/>
    <b v="0"/>
    <n v="0"/>
    <b v="0"/>
    <s v="food/food trucks"/>
    <n v="0"/>
    <n v="0"/>
    <x v="4"/>
    <s v="food trucks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3953"/>
    <n v="1419097389"/>
    <b v="0"/>
    <n v="0"/>
    <b v="0"/>
    <s v="food/food trucks"/>
    <n v="0"/>
    <n v="0"/>
    <x v="4"/>
    <s v="food trucks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3954"/>
    <n v="1433822692"/>
    <b v="0"/>
    <n v="0"/>
    <b v="0"/>
    <s v="food/food trucks"/>
    <n v="0"/>
    <n v="0"/>
    <x v="4"/>
    <s v="food trucks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3955"/>
    <n v="1454016943"/>
    <b v="0"/>
    <n v="0"/>
    <b v="0"/>
    <s v="food/food trucks"/>
    <n v="0"/>
    <n v="0"/>
    <x v="4"/>
    <s v="food trucks"/>
    <x v="3977"/>
    <x v="3955"/>
  </r>
  <r>
    <n v="2437"/>
    <s v="Cuppa Gumbos"/>
    <s v="Homemade Gumbo, Stews and Curry to be served hot and fresh everyday at any festival or concert we can attend."/>
    <n v="8000"/>
    <n v="0"/>
    <x v="2"/>
    <s v="US"/>
    <s v="USD"/>
    <x v="3956"/>
    <n v="1422400188"/>
    <b v="0"/>
    <n v="0"/>
    <b v="0"/>
    <s v="food/food trucks"/>
    <n v="0"/>
    <n v="0"/>
    <x v="4"/>
    <s v="food trucks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3957"/>
    <n v="1442605129"/>
    <b v="0"/>
    <n v="0"/>
    <b v="0"/>
    <s v="food/food trucks"/>
    <n v="0"/>
    <n v="0"/>
    <x v="4"/>
    <s v="food trucks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3958"/>
    <n v="1462743308"/>
    <b v="0"/>
    <n v="0"/>
    <b v="0"/>
    <s v="food/restaurants"/>
    <n v="0"/>
    <n v="0"/>
    <x v="4"/>
    <s v="restaurants"/>
    <x v="3980"/>
    <x v="3958"/>
  </r>
  <r>
    <n v="2504"/>
    <s v="Halal Restaurant and Internet Cafe"/>
    <s v="Halal Restaurant and Internet Cafe 20 percent of profits will go to building masjids."/>
    <n v="35000"/>
    <n v="0"/>
    <x v="2"/>
    <s v="US"/>
    <s v="USD"/>
    <x v="3959"/>
    <n v="1413418934"/>
    <b v="0"/>
    <n v="0"/>
    <b v="0"/>
    <s v="food/restaurants"/>
    <n v="0"/>
    <n v="0"/>
    <x v="4"/>
    <s v="restaurants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3960"/>
    <n v="1423704016"/>
    <b v="0"/>
    <n v="0"/>
    <b v="0"/>
    <s v="food/restaurants"/>
    <n v="0"/>
    <n v="0"/>
    <x v="4"/>
    <s v="restaurants"/>
    <x v="3982"/>
    <x v="3960"/>
  </r>
  <r>
    <n v="2507"/>
    <s v="Help Cafe Talavera get a New Kitchen!"/>
    <s v="Unique dishes for a unique city!."/>
    <n v="42850"/>
    <n v="0"/>
    <x v="2"/>
    <s v="US"/>
    <s v="USD"/>
    <x v="3961"/>
    <n v="1428716704"/>
    <b v="0"/>
    <n v="0"/>
    <b v="0"/>
    <s v="food/restaurants"/>
    <n v="0"/>
    <n v="0"/>
    <x v="4"/>
    <s v="restaurants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3962"/>
    <n v="1405464634"/>
    <b v="0"/>
    <n v="0"/>
    <b v="0"/>
    <s v="food/restaurants"/>
    <n v="0"/>
    <n v="0"/>
    <x v="4"/>
    <s v="restaurants"/>
    <x v="3984"/>
    <x v="396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3963"/>
    <n v="1451731413"/>
    <b v="0"/>
    <n v="0"/>
    <b v="0"/>
    <s v="food/restaurants"/>
    <n v="0"/>
    <n v="0"/>
    <x v="4"/>
    <s v="restaurants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3964"/>
    <n v="1417208561"/>
    <b v="0"/>
    <n v="0"/>
    <b v="0"/>
    <s v="food/restaurants"/>
    <n v="0"/>
    <n v="0"/>
    <x v="4"/>
    <s v="restaurants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3965"/>
    <n v="1482883789"/>
    <b v="0"/>
    <n v="0"/>
    <b v="0"/>
    <s v="food/restaurants"/>
    <n v="0"/>
    <n v="0"/>
    <x v="4"/>
    <s v="restaurants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3966"/>
    <n v="1414683652"/>
    <b v="0"/>
    <n v="0"/>
    <b v="0"/>
    <s v="food/restaurants"/>
    <n v="0"/>
    <n v="0"/>
    <x v="4"/>
    <s v="restaurants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3967"/>
    <n v="1413303628"/>
    <b v="0"/>
    <n v="0"/>
    <b v="0"/>
    <s v="food/restaurants"/>
    <n v="0"/>
    <n v="0"/>
    <x v="4"/>
    <s v="restaurants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3968"/>
    <n v="1472567085"/>
    <b v="0"/>
    <n v="0"/>
    <b v="0"/>
    <s v="food/restaurants"/>
    <n v="0"/>
    <n v="0"/>
    <x v="4"/>
    <s v="restaurants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3969"/>
    <n v="1442148089"/>
    <b v="0"/>
    <n v="0"/>
    <b v="0"/>
    <s v="food/food trucks"/>
    <n v="0"/>
    <n v="0"/>
    <x v="4"/>
    <s v="food trucks"/>
    <x v="3991"/>
    <x v="3969"/>
  </r>
  <r>
    <n v="2563"/>
    <s v="Phoenix Pearl Boba Tea Truck (Canceled)"/>
    <s v="Michigan based bubble tea and specialty ice cream food truck"/>
    <n v="20000"/>
    <n v="0"/>
    <x v="1"/>
    <s v="US"/>
    <s v="USD"/>
    <x v="3970"/>
    <n v="1433042451"/>
    <b v="0"/>
    <n v="0"/>
    <b v="0"/>
    <s v="food/food trucks"/>
    <n v="0"/>
    <n v="0"/>
    <x v="4"/>
    <s v="food trucks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3971"/>
    <n v="1404262699"/>
    <b v="0"/>
    <n v="0"/>
    <b v="0"/>
    <s v="food/food trucks"/>
    <n v="0"/>
    <n v="0"/>
    <x v="4"/>
    <s v="food trucks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3972"/>
    <n v="1406071948"/>
    <b v="0"/>
    <n v="0"/>
    <b v="0"/>
    <s v="food/food trucks"/>
    <n v="0"/>
    <n v="0"/>
    <x v="4"/>
    <s v="food trucks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3973"/>
    <n v="1426301517"/>
    <b v="0"/>
    <n v="0"/>
    <b v="0"/>
    <s v="food/food trucks"/>
    <n v="0"/>
    <n v="0"/>
    <x v="4"/>
    <s v="food trucks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3974"/>
    <n v="1404915149"/>
    <b v="0"/>
    <n v="0"/>
    <b v="0"/>
    <s v="food/food trucks"/>
    <n v="0"/>
    <n v="0"/>
    <x v="4"/>
    <s v="food trucks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3975"/>
    <n v="1461786545"/>
    <b v="0"/>
    <n v="0"/>
    <b v="0"/>
    <s v="food/food trucks"/>
    <n v="0"/>
    <n v="0"/>
    <x v="4"/>
    <s v="food trucks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3976"/>
    <n v="1418438194"/>
    <b v="0"/>
    <n v="0"/>
    <b v="0"/>
    <s v="food/food trucks"/>
    <n v="0"/>
    <n v="0"/>
    <x v="4"/>
    <s v="food trucks"/>
    <x v="3998"/>
    <x v="3976"/>
  </r>
  <r>
    <n v="2576"/>
    <s v="2 Go Fast Food (Canceled)"/>
    <s v="A New Twist with an American and Philippine fast food Mobile Trailer."/>
    <n v="10000"/>
    <n v="0"/>
    <x v="1"/>
    <s v="US"/>
    <s v="USD"/>
    <x v="3977"/>
    <n v="1424823247"/>
    <b v="0"/>
    <n v="0"/>
    <b v="0"/>
    <s v="food/food trucks"/>
    <n v="0"/>
    <n v="0"/>
    <x v="4"/>
    <s v="food trucks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3978"/>
    <n v="1405021297"/>
    <b v="0"/>
    <n v="0"/>
    <b v="0"/>
    <s v="food/food trucks"/>
    <n v="0"/>
    <n v="0"/>
    <x v="4"/>
    <s v="food trucks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3979"/>
    <n v="1440203579"/>
    <b v="0"/>
    <n v="0"/>
    <b v="0"/>
    <s v="food/food trucks"/>
    <n v="0"/>
    <n v="0"/>
    <x v="4"/>
    <s v="food trucks"/>
    <x v="4001"/>
    <x v="3979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3980"/>
    <n v="1431749369"/>
    <b v="0"/>
    <n v="0"/>
    <b v="0"/>
    <s v="food/food trucks"/>
    <n v="0"/>
    <n v="0"/>
    <x v="4"/>
    <s v="food trucks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3981"/>
    <n v="1453212497"/>
    <b v="0"/>
    <n v="0"/>
    <b v="0"/>
    <s v="food/food trucks"/>
    <n v="0"/>
    <n v="0"/>
    <x v="4"/>
    <s v="food trucks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3982"/>
    <n v="1427401026"/>
    <b v="0"/>
    <n v="0"/>
    <b v="0"/>
    <s v="food/food trucks"/>
    <n v="0"/>
    <n v="0"/>
    <x v="4"/>
    <s v="food trucks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3983"/>
    <n v="1465970108"/>
    <b v="0"/>
    <n v="0"/>
    <b v="0"/>
    <s v="technology/space exploration"/>
    <n v="0"/>
    <n v="0"/>
    <x v="0"/>
    <s v="space exploration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3984"/>
    <n v="1410391423"/>
    <b v="0"/>
    <n v="0"/>
    <b v="0"/>
    <s v="food/food trucks"/>
    <n v="0"/>
    <n v="0"/>
    <x v="4"/>
    <s v="food trucks"/>
    <x v="4006"/>
    <x v="3984"/>
  </r>
  <r>
    <n v="2687"/>
    <s v="Munch Wagon"/>
    <s v="Your American Pizzas, Wings, Stuffed Gouda Burger, Sweet &amp; Russet Potato Fries served on a food Truck!!"/>
    <n v="15000"/>
    <n v="0"/>
    <x v="2"/>
    <s v="US"/>
    <s v="USD"/>
    <x v="3985"/>
    <n v="1432999318"/>
    <b v="0"/>
    <n v="0"/>
    <b v="0"/>
    <s v="food/food trucks"/>
    <n v="0"/>
    <n v="0"/>
    <x v="4"/>
    <s v="food trucks"/>
    <x v="4007"/>
    <x v="3985"/>
  </r>
  <r>
    <n v="2699"/>
    <s v="my bakery truck"/>
    <s v="Hi, I want make my first bakery. Food truck was great, but I not have a car licence. So, help me to be my dream!"/>
    <n v="2"/>
    <n v="0"/>
    <x v="2"/>
    <s v="CA"/>
    <s v="CAD"/>
    <x v="3986"/>
    <n v="1404941463"/>
    <b v="0"/>
    <n v="0"/>
    <b v="0"/>
    <s v="food/food trucks"/>
    <n v="0"/>
    <n v="0"/>
    <x v="4"/>
    <s v="food trucks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3987"/>
    <n v="1474271607"/>
    <b v="0"/>
    <n v="0"/>
    <b v="0"/>
    <s v="publishing/children's books"/>
    <n v="0"/>
    <n v="0"/>
    <x v="1"/>
    <s v="children's books"/>
    <x v="4009"/>
    <x v="3987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3988"/>
    <n v="1340055345"/>
    <b v="0"/>
    <n v="0"/>
    <b v="0"/>
    <s v="publishing/children's books"/>
    <n v="0"/>
    <n v="0"/>
    <x v="1"/>
    <s v="children's books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3989"/>
    <n v="1397855842"/>
    <b v="0"/>
    <n v="0"/>
    <b v="0"/>
    <s v="publishing/children's books"/>
    <n v="0"/>
    <n v="0"/>
    <x v="1"/>
    <s v="children's books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3990"/>
    <n v="1407856551"/>
    <b v="0"/>
    <n v="0"/>
    <b v="0"/>
    <s v="publishing/children's books"/>
    <n v="0"/>
    <n v="0"/>
    <x v="1"/>
    <s v="children's books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3991"/>
    <n v="1369134258"/>
    <b v="0"/>
    <n v="0"/>
    <b v="0"/>
    <s v="publishing/children's books"/>
    <n v="0"/>
    <n v="0"/>
    <x v="1"/>
    <s v="children's books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3992"/>
    <n v="1350050028"/>
    <b v="0"/>
    <n v="0"/>
    <b v="0"/>
    <s v="publishing/children's books"/>
    <n v="0"/>
    <n v="0"/>
    <x v="1"/>
    <s v="children's books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3993"/>
    <n v="1355489140"/>
    <b v="0"/>
    <n v="0"/>
    <b v="0"/>
    <s v="publishing/children's books"/>
    <n v="0"/>
    <n v="0"/>
    <x v="1"/>
    <s v="children's books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3994"/>
    <n v="1379710294"/>
    <b v="0"/>
    <n v="0"/>
    <b v="0"/>
    <s v="publishing/children's books"/>
    <n v="0"/>
    <n v="0"/>
    <x v="1"/>
    <s v="children's books"/>
    <x v="4016"/>
    <x v="3994"/>
  </r>
  <r>
    <n v="2780"/>
    <s v="Travel with baby"/>
    <s v="Turn the World with my kids, and then write a book with the advice for traveling with baby"/>
    <n v="100000"/>
    <n v="0"/>
    <x v="2"/>
    <s v="IT"/>
    <s v="EUR"/>
    <x v="3995"/>
    <n v="1486550688"/>
    <b v="0"/>
    <n v="0"/>
    <b v="0"/>
    <s v="publishing/children's books"/>
    <n v="0"/>
    <n v="0"/>
    <x v="1"/>
    <s v="children's books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3996"/>
    <n v="1401058295"/>
    <b v="0"/>
    <n v="0"/>
    <b v="0"/>
    <s v="theater/plays"/>
    <n v="0"/>
    <n v="0"/>
    <x v="6"/>
    <s v="plays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3997"/>
    <n v="1462210950"/>
    <b v="0"/>
    <n v="0"/>
    <b v="0"/>
    <s v="theater/plays"/>
    <n v="0"/>
    <n v="0"/>
    <x v="6"/>
    <s v="plays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3998"/>
    <n v="1429029394"/>
    <b v="0"/>
    <n v="0"/>
    <b v="0"/>
    <s v="theater/plays"/>
    <n v="0"/>
    <n v="0"/>
    <x v="6"/>
    <s v="plays"/>
    <x v="4020"/>
    <x v="399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3999"/>
    <n v="1458847265"/>
    <b v="0"/>
    <n v="0"/>
    <b v="0"/>
    <s v="theater/plays"/>
    <n v="0"/>
    <n v="0"/>
    <x v="6"/>
    <s v="plays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4000"/>
    <n v="1453334629"/>
    <b v="0"/>
    <n v="0"/>
    <b v="0"/>
    <s v="theater/plays"/>
    <n v="0"/>
    <n v="0"/>
    <x v="6"/>
    <s v="plays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4001"/>
    <n v="1405485297"/>
    <b v="0"/>
    <n v="0"/>
    <b v="0"/>
    <s v="theater/plays"/>
    <n v="0"/>
    <n v="0"/>
    <x v="6"/>
    <s v="plays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4002"/>
    <n v="1415711095"/>
    <b v="0"/>
    <n v="0"/>
    <b v="0"/>
    <s v="theater/plays"/>
    <n v="0"/>
    <n v="0"/>
    <x v="6"/>
    <s v="plays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4003"/>
    <n v="1415328259"/>
    <b v="0"/>
    <n v="0"/>
    <b v="0"/>
    <s v="theater/plays"/>
    <n v="0"/>
    <n v="0"/>
    <x v="6"/>
    <s v="plays"/>
    <x v="4025"/>
    <x v="4003"/>
  </r>
  <r>
    <n v="2872"/>
    <s v="Loud Arts"/>
    <s v="Local Theatre group in Loudoun County, Virginia. Looking for funds to start producing shows!"/>
    <n v="3000"/>
    <n v="0"/>
    <x v="2"/>
    <s v="US"/>
    <s v="USD"/>
    <x v="4004"/>
    <n v="1429584438"/>
    <b v="0"/>
    <n v="0"/>
    <b v="0"/>
    <s v="theater/plays"/>
    <n v="0"/>
    <n v="0"/>
    <x v="6"/>
    <s v="plays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4005"/>
    <n v="1434477079"/>
    <b v="0"/>
    <n v="0"/>
    <b v="0"/>
    <s v="theater/plays"/>
    <n v="0"/>
    <n v="0"/>
    <x v="6"/>
    <s v="plays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4006"/>
    <n v="1412432436"/>
    <b v="0"/>
    <n v="0"/>
    <b v="0"/>
    <s v="theater/plays"/>
    <n v="0"/>
    <n v="0"/>
    <x v="6"/>
    <s v="plays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4007"/>
    <n v="1412945440"/>
    <b v="0"/>
    <n v="0"/>
    <b v="0"/>
    <s v="theater/plays"/>
    <n v="0"/>
    <n v="0"/>
    <x v="6"/>
    <s v="plays"/>
    <x v="4029"/>
    <x v="4007"/>
  </r>
  <r>
    <n v="2894"/>
    <s v="How Could You Do This To Me (The Stage Play)"/>
    <s v="This Is A Story About A Woman A Man And A Woman"/>
    <n v="50000"/>
    <n v="0"/>
    <x v="2"/>
    <s v="US"/>
    <s v="USD"/>
    <x v="4008"/>
    <n v="1422920415"/>
    <b v="0"/>
    <n v="0"/>
    <b v="0"/>
    <s v="theater/plays"/>
    <n v="0"/>
    <n v="0"/>
    <x v="6"/>
    <s v="plays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4009"/>
    <n v="1464141158"/>
    <b v="0"/>
    <n v="0"/>
    <b v="0"/>
    <s v="theater/plays"/>
    <n v="0"/>
    <n v="0"/>
    <x v="6"/>
    <s v="plays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4010"/>
    <n v="1426302380"/>
    <b v="0"/>
    <n v="0"/>
    <b v="0"/>
    <s v="theater/spaces"/>
    <n v="0"/>
    <n v="0"/>
    <x v="6"/>
    <s v="spaces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4011"/>
    <n v="1429845660"/>
    <b v="0"/>
    <n v="0"/>
    <b v="0"/>
    <s v="theater/spaces"/>
    <n v="0"/>
    <n v="0"/>
    <x v="6"/>
    <s v="spaces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4012"/>
    <n v="1450946752"/>
    <b v="0"/>
    <n v="0"/>
    <b v="0"/>
    <s v="theater/spaces"/>
    <n v="0"/>
    <n v="0"/>
    <x v="6"/>
    <s v="spaces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4013"/>
    <n v="1487944803"/>
    <b v="0"/>
    <n v="0"/>
    <b v="0"/>
    <s v="theater/spaces"/>
    <n v="0"/>
    <n v="0"/>
    <x v="6"/>
    <s v="spaces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4014"/>
    <n v="1457548917"/>
    <b v="0"/>
    <n v="0"/>
    <b v="0"/>
    <s v="theater/spaces"/>
    <n v="0"/>
    <n v="0"/>
    <x v="6"/>
    <s v="spaces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4015"/>
    <n v="1462666325"/>
    <b v="0"/>
    <n v="0"/>
    <b v="0"/>
    <s v="theater/spaces"/>
    <n v="0"/>
    <n v="0"/>
    <x v="6"/>
    <s v="spaces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4016"/>
    <n v="1407867023"/>
    <b v="0"/>
    <n v="0"/>
    <b v="0"/>
    <s v="theater/spaces"/>
    <n v="0"/>
    <n v="0"/>
    <x v="6"/>
    <s v="spaces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4017"/>
    <n v="1422043154"/>
    <b v="0"/>
    <n v="0"/>
    <b v="0"/>
    <s v="theater/spaces"/>
    <n v="0"/>
    <n v="0"/>
    <x v="6"/>
    <s v="spaces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4018"/>
    <n v="1406819784"/>
    <b v="0"/>
    <n v="0"/>
    <b v="0"/>
    <s v="theater/spaces"/>
    <n v="0"/>
    <n v="0"/>
    <x v="6"/>
    <s v="spaces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4019"/>
    <n v="1457105811"/>
    <b v="0"/>
    <n v="0"/>
    <b v="0"/>
    <s v="theater/spaces"/>
    <n v="0"/>
    <n v="0"/>
    <x v="6"/>
    <s v="spaces"/>
    <x v="4041"/>
    <x v="4019"/>
  </r>
  <r>
    <n v="3061"/>
    <s v="Help Save Parkway Cinemas!"/>
    <s v="Save a historic Local theater."/>
    <n v="1000000"/>
    <n v="0"/>
    <x v="2"/>
    <s v="US"/>
    <s v="USD"/>
    <x v="4020"/>
    <n v="1405363748"/>
    <b v="0"/>
    <n v="0"/>
    <b v="0"/>
    <s v="theater/spaces"/>
    <n v="0"/>
    <n v="0"/>
    <x v="6"/>
    <s v="spaces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4021"/>
    <n v="1445033346"/>
    <b v="0"/>
    <n v="0"/>
    <b v="0"/>
    <s v="theater/spaces"/>
    <n v="0"/>
    <n v="0"/>
    <x v="6"/>
    <s v="spaces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4022"/>
    <n v="1406128250"/>
    <b v="0"/>
    <n v="0"/>
    <b v="0"/>
    <s v="theater/spaces"/>
    <n v="0"/>
    <n v="0"/>
    <x v="6"/>
    <s v="spaces"/>
    <x v="4044"/>
    <x v="4022"/>
  </r>
  <r>
    <n v="3125"/>
    <s v="N/A (Canceled)"/>
    <s v="N/A"/>
    <n v="1500000"/>
    <n v="0"/>
    <x v="1"/>
    <s v="US"/>
    <s v="USD"/>
    <x v="4023"/>
    <n v="1449550672"/>
    <b v="0"/>
    <n v="0"/>
    <b v="0"/>
    <s v="theater/spaces"/>
    <n v="0"/>
    <n v="0"/>
    <x v="6"/>
    <s v="spaces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4024"/>
    <n v="1422650029"/>
    <b v="0"/>
    <n v="0"/>
    <b v="0"/>
    <s v="theater/spaces"/>
    <n v="0"/>
    <n v="0"/>
    <x v="6"/>
    <s v="spaces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4025"/>
    <n v="1489591807"/>
    <b v="0"/>
    <n v="0"/>
    <b v="0"/>
    <s v="theater/plays"/>
    <n v="0"/>
    <n v="0"/>
    <x v="6"/>
    <s v="plays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4026"/>
    <n v="1489480556"/>
    <b v="0"/>
    <n v="0"/>
    <b v="0"/>
    <s v="theater/plays"/>
    <n v="0"/>
    <n v="0"/>
    <x v="6"/>
    <s v="plays"/>
    <x v="4048"/>
    <x v="4026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4027"/>
    <n v="1485478734"/>
    <b v="0"/>
    <n v="0"/>
    <b v="0"/>
    <s v="theater/plays"/>
    <n v="0"/>
    <n v="0"/>
    <x v="6"/>
    <s v="plays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4028"/>
    <n v="1478662675"/>
    <b v="0"/>
    <n v="0"/>
    <b v="0"/>
    <s v="theater/musical"/>
    <n v="0"/>
    <n v="0"/>
    <x v="6"/>
    <s v="musical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4029"/>
    <n v="1435368598"/>
    <b v="0"/>
    <n v="0"/>
    <b v="0"/>
    <s v="theater/musical"/>
    <n v="0"/>
    <n v="0"/>
    <x v="6"/>
    <s v="musical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4030"/>
    <n v="1434558479"/>
    <b v="0"/>
    <n v="0"/>
    <b v="0"/>
    <s v="theater/musical"/>
    <n v="0"/>
    <n v="0"/>
    <x v="6"/>
    <s v="musical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4031"/>
    <n v="1440052651"/>
    <b v="0"/>
    <n v="0"/>
    <b v="0"/>
    <s v="theater/musical"/>
    <n v="0"/>
    <n v="0"/>
    <x v="6"/>
    <s v="musical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4032"/>
    <n v="1444852796"/>
    <b v="0"/>
    <n v="0"/>
    <b v="0"/>
    <s v="theater/musical"/>
    <n v="0"/>
    <n v="0"/>
    <x v="6"/>
    <s v="musical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4033"/>
    <n v="1439224829"/>
    <b v="0"/>
    <n v="0"/>
    <b v="0"/>
    <s v="theater/musical"/>
    <n v="0"/>
    <n v="0"/>
    <x v="6"/>
    <s v="musical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4034"/>
    <n v="1410966179"/>
    <b v="0"/>
    <n v="0"/>
    <b v="0"/>
    <s v="theater/musical"/>
    <n v="0"/>
    <n v="0"/>
    <x v="6"/>
    <s v="musical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4035"/>
    <n v="1444274839"/>
    <b v="0"/>
    <n v="0"/>
    <b v="0"/>
    <s v="theater/musical"/>
    <n v="0"/>
    <n v="0"/>
    <x v="6"/>
    <s v="musical"/>
    <x v="4057"/>
    <x v="4035"/>
  </r>
  <r>
    <n v="3733"/>
    <s v="laughter in the hood"/>
    <s v="want to donate tickets to residents who live in the community that cant afford the 35.00 price of ticket"/>
    <n v="1500"/>
    <n v="0"/>
    <x v="2"/>
    <s v="US"/>
    <s v="USD"/>
    <x v="4036"/>
    <n v="1428539708"/>
    <b v="0"/>
    <n v="0"/>
    <b v="0"/>
    <s v="theater/plays"/>
    <n v="0"/>
    <n v="0"/>
    <x v="6"/>
    <s v="plays"/>
    <x v="4058"/>
    <x v="403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4037"/>
    <n v="1447797950"/>
    <b v="0"/>
    <n v="0"/>
    <b v="0"/>
    <s v="theater/plays"/>
    <n v="0"/>
    <n v="0"/>
    <x v="6"/>
    <s v="plays"/>
    <x v="4059"/>
    <x v="4037"/>
  </r>
  <r>
    <n v="3743"/>
    <s v="Down the Mississippi"/>
    <s v="I'm taking the Adventures of Huckleberry Finn puppet show down the Mississippi River!"/>
    <n v="2200"/>
    <n v="0"/>
    <x v="2"/>
    <s v="US"/>
    <s v="USD"/>
    <x v="4038"/>
    <n v="1401814964"/>
    <b v="0"/>
    <n v="0"/>
    <b v="0"/>
    <s v="theater/plays"/>
    <n v="0"/>
    <n v="0"/>
    <x v="6"/>
    <s v="plays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4039"/>
    <n v="1401823952"/>
    <b v="0"/>
    <n v="0"/>
    <b v="0"/>
    <s v="theater/plays"/>
    <n v="0"/>
    <n v="0"/>
    <x v="6"/>
    <s v="plays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4040"/>
    <n v="1477238423"/>
    <b v="0"/>
    <n v="0"/>
    <b v="0"/>
    <s v="theater/musical"/>
    <n v="0"/>
    <n v="0"/>
    <x v="6"/>
    <s v="musical"/>
    <x v="4062"/>
    <x v="4040"/>
  </r>
  <r>
    <n v="3791"/>
    <s v="Spin! at The Cumming Playhouse"/>
    <s v="Spin! is an original musical comedy-drama presented by Blue Palm Productions."/>
    <n v="1500"/>
    <n v="0"/>
    <x v="2"/>
    <s v="US"/>
    <s v="USD"/>
    <x v="4041"/>
    <n v="1399480592"/>
    <b v="0"/>
    <n v="0"/>
    <b v="0"/>
    <s v="theater/musical"/>
    <n v="0"/>
    <n v="0"/>
    <x v="6"/>
    <s v="musical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4042"/>
    <n v="1442890906"/>
    <b v="0"/>
    <n v="0"/>
    <b v="0"/>
    <s v="theater/musical"/>
    <n v="0"/>
    <n v="0"/>
    <x v="6"/>
    <s v="musical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4043"/>
    <n v="1465172024"/>
    <b v="0"/>
    <n v="0"/>
    <b v="0"/>
    <s v="theater/musical"/>
    <n v="0"/>
    <n v="0"/>
    <x v="6"/>
    <s v="musical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4044"/>
    <n v="1441552305"/>
    <b v="0"/>
    <n v="0"/>
    <b v="0"/>
    <s v="theater/plays"/>
    <n v="0"/>
    <n v="0"/>
    <x v="6"/>
    <s v="plays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4045"/>
    <n v="1435202996"/>
    <b v="0"/>
    <n v="0"/>
    <b v="0"/>
    <s v="theater/musical"/>
    <n v="0"/>
    <n v="0"/>
    <x v="6"/>
    <s v="musical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4046"/>
    <n v="1441730535"/>
    <b v="0"/>
    <n v="0"/>
    <b v="0"/>
    <s v="theater/musical"/>
    <n v="0"/>
    <n v="0"/>
    <x v="6"/>
    <s v="musical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4047"/>
    <n v="1420244622"/>
    <b v="0"/>
    <n v="0"/>
    <b v="0"/>
    <s v="theater/musical"/>
    <n v="0"/>
    <n v="0"/>
    <x v="6"/>
    <s v="musical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4048"/>
    <n v="1472804365"/>
    <b v="0"/>
    <n v="0"/>
    <b v="0"/>
    <s v="theater/musical"/>
    <n v="0"/>
    <n v="0"/>
    <x v="6"/>
    <s v="musical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4049"/>
    <n v="1419626396"/>
    <b v="0"/>
    <n v="0"/>
    <b v="0"/>
    <s v="theater/musical"/>
    <n v="0"/>
    <n v="0"/>
    <x v="6"/>
    <s v="musical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4050"/>
    <n v="1451950570"/>
    <b v="0"/>
    <n v="0"/>
    <b v="0"/>
    <s v="theater/musical"/>
    <n v="0"/>
    <n v="0"/>
    <x v="6"/>
    <s v="musical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4051"/>
    <n v="1407076069"/>
    <b v="0"/>
    <n v="0"/>
    <b v="0"/>
    <s v="theater/musical"/>
    <n v="0"/>
    <n v="0"/>
    <x v="6"/>
    <s v="musical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4052"/>
    <n v="1425322792"/>
    <b v="0"/>
    <n v="0"/>
    <b v="0"/>
    <s v="theater/musical"/>
    <n v="0"/>
    <n v="0"/>
    <x v="6"/>
    <s v="musical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4053"/>
    <n v="1460242191"/>
    <b v="0"/>
    <n v="0"/>
    <b v="0"/>
    <s v="theater/musical"/>
    <n v="0"/>
    <n v="0"/>
    <x v="6"/>
    <s v="musical"/>
    <x v="4075"/>
    <x v="4053"/>
  </r>
  <r>
    <n v="3886"/>
    <s v="a (Canceled)"/>
    <n v="1"/>
    <n v="10000"/>
    <n v="0"/>
    <x v="1"/>
    <s v="AU"/>
    <s v="AUD"/>
    <x v="4054"/>
    <n v="1415683702"/>
    <b v="0"/>
    <n v="0"/>
    <b v="0"/>
    <s v="theater/musical"/>
    <n v="0"/>
    <n v="0"/>
    <x v="6"/>
    <s v="musical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4055"/>
    <n v="1408203557"/>
    <b v="0"/>
    <n v="0"/>
    <b v="0"/>
    <s v="theater/plays"/>
    <n v="0"/>
    <n v="0"/>
    <x v="6"/>
    <s v="plays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4056"/>
    <n v="1435709765"/>
    <b v="0"/>
    <n v="0"/>
    <b v="0"/>
    <s v="theater/plays"/>
    <n v="0"/>
    <n v="0"/>
    <x v="6"/>
    <s v="plays"/>
    <x v="4078"/>
    <x v="405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4057"/>
    <n v="1462360752"/>
    <b v="0"/>
    <n v="0"/>
    <b v="0"/>
    <s v="theater/plays"/>
    <n v="0"/>
    <n v="0"/>
    <x v="6"/>
    <s v="plays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4058"/>
    <n v="1413291655"/>
    <b v="0"/>
    <n v="0"/>
    <b v="0"/>
    <s v="theater/plays"/>
    <n v="0"/>
    <n v="0"/>
    <x v="6"/>
    <s v="plays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4059"/>
    <n v="1457078868"/>
    <b v="0"/>
    <n v="0"/>
    <b v="0"/>
    <s v="theater/plays"/>
    <n v="0"/>
    <n v="0"/>
    <x v="6"/>
    <s v="plays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4060"/>
    <n v="1439350707"/>
    <b v="0"/>
    <n v="0"/>
    <b v="0"/>
    <s v="theater/plays"/>
    <n v="0"/>
    <n v="0"/>
    <x v="6"/>
    <s v="plays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4061"/>
    <n v="1477981120"/>
    <b v="0"/>
    <n v="0"/>
    <b v="0"/>
    <s v="theater/plays"/>
    <n v="0"/>
    <n v="0"/>
    <x v="6"/>
    <s v="plays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4062"/>
    <n v="1429306914"/>
    <b v="0"/>
    <n v="0"/>
    <b v="0"/>
    <s v="theater/plays"/>
    <n v="0"/>
    <n v="0"/>
    <x v="6"/>
    <s v="plays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4063"/>
    <n v="1438098875"/>
    <b v="0"/>
    <n v="0"/>
    <b v="0"/>
    <s v="theater/plays"/>
    <n v="0"/>
    <n v="0"/>
    <x v="6"/>
    <s v="plays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4064"/>
    <n v="1404892123"/>
    <b v="0"/>
    <n v="0"/>
    <b v="0"/>
    <s v="theater/plays"/>
    <n v="0"/>
    <n v="0"/>
    <x v="6"/>
    <s v="plays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4065"/>
    <n v="1467162586"/>
    <b v="0"/>
    <n v="0"/>
    <b v="0"/>
    <s v="theater/plays"/>
    <n v="0"/>
    <n v="0"/>
    <x v="6"/>
    <s v="plays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4066"/>
    <n v="1400168264"/>
    <b v="0"/>
    <n v="0"/>
    <b v="0"/>
    <s v="theater/plays"/>
    <n v="0"/>
    <n v="0"/>
    <x v="6"/>
    <s v="plays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4067"/>
    <n v="1459203727"/>
    <b v="0"/>
    <n v="0"/>
    <b v="0"/>
    <s v="theater/plays"/>
    <n v="0"/>
    <n v="0"/>
    <x v="6"/>
    <s v="plays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4068"/>
    <n v="1445226117"/>
    <b v="0"/>
    <n v="0"/>
    <b v="0"/>
    <s v="theater/plays"/>
    <n v="0"/>
    <n v="0"/>
    <x v="6"/>
    <s v="plays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4069"/>
    <n v="1465850898"/>
    <b v="0"/>
    <n v="0"/>
    <b v="0"/>
    <s v="theater/plays"/>
    <n v="0"/>
    <n v="0"/>
    <x v="6"/>
    <s v="plays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4070"/>
    <n v="1444413581"/>
    <b v="0"/>
    <n v="0"/>
    <b v="0"/>
    <s v="theater/plays"/>
    <n v="0"/>
    <n v="0"/>
    <x v="6"/>
    <s v="plays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4071"/>
    <n v="1425633821"/>
    <b v="0"/>
    <n v="0"/>
    <b v="0"/>
    <s v="theater/plays"/>
    <n v="0"/>
    <n v="0"/>
    <x v="6"/>
    <s v="plays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4072"/>
    <n v="1427979849"/>
    <b v="0"/>
    <n v="0"/>
    <b v="0"/>
    <s v="theater/plays"/>
    <n v="0"/>
    <n v="0"/>
    <x v="6"/>
    <s v="plays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4073"/>
    <n v="1455861269"/>
    <b v="0"/>
    <n v="0"/>
    <b v="0"/>
    <s v="theater/plays"/>
    <n v="0"/>
    <n v="0"/>
    <x v="6"/>
    <s v="plays"/>
    <x v="4095"/>
    <x v="4073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74"/>
    <n v="1454975963"/>
    <b v="0"/>
    <n v="0"/>
    <b v="0"/>
    <s v="theater/plays"/>
    <n v="0"/>
    <n v="0"/>
    <x v="6"/>
    <s v="plays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75"/>
    <n v="1444059839"/>
    <b v="0"/>
    <n v="0"/>
    <b v="0"/>
    <s v="theater/plays"/>
    <n v="0"/>
    <n v="0"/>
    <x v="6"/>
    <s v="plays"/>
    <x v="4097"/>
    <x v="407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76"/>
    <n v="1447461370"/>
    <b v="0"/>
    <n v="0"/>
    <b v="0"/>
    <s v="theater/plays"/>
    <n v="0"/>
    <n v="0"/>
    <x v="6"/>
    <s v="plays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77"/>
    <n v="1414591364"/>
    <b v="0"/>
    <n v="0"/>
    <b v="0"/>
    <s v="theater/plays"/>
    <n v="0"/>
    <n v="0"/>
    <x v="6"/>
    <s v="plays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78"/>
    <n v="1415228325"/>
    <b v="0"/>
    <n v="0"/>
    <b v="0"/>
    <s v="theater/plays"/>
    <n v="0"/>
    <n v="0"/>
    <x v="6"/>
    <s v="plays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79"/>
    <n v="1399058797"/>
    <b v="0"/>
    <n v="0"/>
    <b v="0"/>
    <s v="theater/plays"/>
    <n v="0"/>
    <n v="0"/>
    <x v="6"/>
    <s v="plays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80"/>
    <n v="1472674285"/>
    <b v="0"/>
    <n v="0"/>
    <b v="0"/>
    <s v="theater/plays"/>
    <n v="0"/>
    <n v="0"/>
    <x v="6"/>
    <s v="plays"/>
    <x v="4102"/>
    <x v="408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81"/>
    <n v="1456025023"/>
    <b v="0"/>
    <n v="0"/>
    <b v="0"/>
    <s v="theater/plays"/>
    <n v="0"/>
    <n v="0"/>
    <x v="6"/>
    <s v="plays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82"/>
    <n v="1480187931"/>
    <b v="0"/>
    <n v="0"/>
    <b v="0"/>
    <s v="theater/plays"/>
    <n v="0"/>
    <n v="0"/>
    <x v="6"/>
    <s v="plays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83"/>
    <n v="1411499149"/>
    <b v="0"/>
    <n v="0"/>
    <b v="0"/>
    <s v="theater/plays"/>
    <n v="0"/>
    <n v="0"/>
    <x v="6"/>
    <s v="plays"/>
    <x v="4105"/>
    <x v="408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84"/>
    <n v="1482951242"/>
    <b v="0"/>
    <n v="0"/>
    <b v="0"/>
    <s v="theater/plays"/>
    <n v="0"/>
    <n v="0"/>
    <x v="6"/>
    <s v="plays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85"/>
    <n v="1463849116"/>
    <b v="0"/>
    <n v="0"/>
    <b v="0"/>
    <s v="theater/plays"/>
    <n v="0"/>
    <n v="0"/>
    <x v="6"/>
    <s v="plays"/>
    <x v="4107"/>
    <x v="4085"/>
  </r>
  <r>
    <n v="4087"/>
    <s v="Stage Production &quot;The Nail Shop&quot;"/>
    <s v="Comedy Stage Play"/>
    <n v="9600"/>
    <n v="0"/>
    <x v="2"/>
    <s v="US"/>
    <s v="USD"/>
    <x v="4086"/>
    <n v="1466185786"/>
    <b v="0"/>
    <n v="0"/>
    <b v="0"/>
    <s v="theater/plays"/>
    <n v="0"/>
    <n v="0"/>
    <x v="6"/>
    <s v="plays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87"/>
    <n v="1449431237"/>
    <b v="0"/>
    <n v="0"/>
    <b v="0"/>
    <s v="theater/plays"/>
    <n v="0"/>
    <n v="0"/>
    <x v="6"/>
    <s v="plays"/>
    <x v="4109"/>
    <x v="4087"/>
  </r>
  <r>
    <n v="4098"/>
    <s v="Life is simple"/>
    <s v="Community Youth play, written by and performed by the youth about finding joy in the simple things in life"/>
    <n v="75000"/>
    <n v="0"/>
    <x v="2"/>
    <s v="US"/>
    <s v="USD"/>
    <x v="4088"/>
    <n v="1462468797"/>
    <b v="0"/>
    <n v="0"/>
    <b v="0"/>
    <s v="theater/plays"/>
    <n v="0"/>
    <n v="0"/>
    <x v="6"/>
    <s v="plays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89"/>
    <n v="1413341990"/>
    <b v="0"/>
    <n v="0"/>
    <b v="0"/>
    <s v="theater/plays"/>
    <n v="0"/>
    <n v="0"/>
    <x v="6"/>
    <s v="plays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90"/>
    <n v="1482788482"/>
    <b v="0"/>
    <n v="0"/>
    <b v="0"/>
    <s v="theater/plays"/>
    <n v="0"/>
    <n v="0"/>
    <x v="6"/>
    <s v="plays"/>
    <x v="4112"/>
    <x v="409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91"/>
    <n v="1446209804"/>
    <b v="0"/>
    <n v="0"/>
    <b v="0"/>
    <s v="theater/plays"/>
    <n v="0"/>
    <n v="0"/>
    <x v="6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C8E1AB-22E7-4EDE-999B-9A7D742D6528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939"/>
        <item x="1500"/>
        <item x="997"/>
        <item x="1925"/>
        <item x="3258"/>
        <item x="2439"/>
        <item x="3726"/>
        <item x="2212"/>
        <item x="2047"/>
        <item x="3881"/>
        <item x="499"/>
        <item x="2643"/>
        <item x="1823"/>
        <item x="1050"/>
        <item x="2725"/>
        <item x="178"/>
        <item x="3269"/>
        <item x="1354"/>
        <item x="1331"/>
        <item x="1797"/>
        <item x="2105"/>
        <item x="1107"/>
        <item x="763"/>
        <item x="2925"/>
        <item x="1062"/>
        <item x="1657"/>
        <item x="753"/>
        <item x="1284"/>
        <item x="1642"/>
        <item x="3791"/>
        <item x="1230"/>
        <item x="1110"/>
        <item x="2784"/>
        <item x="2048"/>
        <item x="2319"/>
        <item x="3799"/>
        <item x="1640"/>
        <item x="673"/>
        <item x="1180"/>
        <item x="2914"/>
        <item x="677"/>
        <item x="3794"/>
        <item x="3920"/>
        <item x="1984"/>
        <item x="1715"/>
        <item x="2510"/>
        <item x="447"/>
        <item x="643"/>
        <item x="626"/>
        <item x="568"/>
        <item x="2939"/>
        <item x="703"/>
        <item x="1409"/>
        <item x="2287"/>
        <item x="1671"/>
        <item x="1178"/>
        <item x="2743"/>
        <item x="930"/>
        <item x="3797"/>
        <item x="2959"/>
        <item x="1572"/>
        <item x="445"/>
        <item x="3070"/>
        <item x="1283"/>
        <item x="1124"/>
        <item x="517"/>
        <item x="873"/>
        <item x="3202"/>
        <item x="556"/>
        <item x="2749"/>
        <item x="2644"/>
        <item x="1698"/>
        <item x="2957"/>
        <item x="1390"/>
        <item x="1198"/>
        <item x="2298"/>
        <item x="2139"/>
        <item x="1076"/>
        <item x="1431"/>
        <item x="586"/>
        <item x="1279"/>
        <item x="3841"/>
        <item x="1781"/>
        <item x="1013"/>
        <item x="470"/>
        <item x="380"/>
        <item x="840"/>
        <item x="2657"/>
        <item x="578"/>
        <item x="3201"/>
        <item x="960"/>
        <item x="791"/>
        <item x="1580"/>
        <item x="834"/>
        <item x="2580"/>
        <item x="478"/>
        <item x="1332"/>
        <item x="1649"/>
        <item x="2427"/>
        <item x="87"/>
        <item x="3447"/>
        <item x="781"/>
        <item x="335"/>
        <item x="871"/>
        <item x="1879"/>
        <item x="717"/>
        <item x="2204"/>
        <item x="2307"/>
        <item x="1617"/>
        <item x="2142"/>
        <item x="1542"/>
        <item x="2655"/>
        <item x="1380"/>
        <item x="1396"/>
        <item x="2841"/>
        <item x="1592"/>
        <item x="2182"/>
        <item x="400"/>
        <item x="1885"/>
        <item x="2508"/>
        <item x="3116"/>
        <item x="2069"/>
        <item x="735"/>
        <item x="1209"/>
        <item x="2215"/>
        <item x="2259"/>
        <item x="135"/>
        <item x="3357"/>
        <item x="1441"/>
        <item x="895"/>
        <item x="1769"/>
        <item x="1094"/>
        <item x="806"/>
        <item x="1479"/>
        <item x="2465"/>
        <item x="1995"/>
        <item x="3748"/>
        <item x="2716"/>
        <item x="2653"/>
        <item x="3377"/>
        <item x="1495"/>
        <item x="1402"/>
        <item x="3294"/>
        <item x="1073"/>
        <item x="2147"/>
        <item x="2612"/>
        <item x="1047"/>
        <item x="1476"/>
        <item x="998"/>
        <item x="2267"/>
        <item x="2343"/>
        <item x="1386"/>
        <item x="1235"/>
        <item x="2977"/>
        <item x="914"/>
        <item x="152"/>
        <item x="3735"/>
        <item x="1116"/>
        <item x="3119"/>
        <item x="1426"/>
        <item x="1810"/>
        <item x="851"/>
        <item x="3873"/>
        <item x="3183"/>
        <item x="2545"/>
        <item x="798"/>
        <item x="2812"/>
        <item x="801"/>
        <item x="434"/>
        <item x="2052"/>
        <item x="824"/>
        <item x="208"/>
        <item x="3793"/>
        <item x="3557"/>
        <item x="1280"/>
        <item x="858"/>
        <item x="1946"/>
        <item x="1335"/>
        <item x="2079"/>
        <item x="1304"/>
        <item x="2192"/>
        <item x="986"/>
        <item x="2816"/>
        <item x="2101"/>
        <item x="865"/>
        <item x="651"/>
        <item x="1700"/>
        <item x="992"/>
        <item x="1456"/>
        <item x="1325"/>
        <item x="1842"/>
        <item x="2083"/>
        <item x="2132"/>
        <item x="3494"/>
        <item x="2306"/>
        <item x="3823"/>
        <item x="106"/>
        <item x="1655"/>
        <item x="1970"/>
        <item x="1060"/>
        <item x="3384"/>
        <item x="2391"/>
        <item x="1481"/>
        <item x="1863"/>
        <item x="2005"/>
        <item x="816"/>
        <item x="1554"/>
        <item x="1740"/>
        <item x="776"/>
        <item x="319"/>
        <item x="1214"/>
        <item x="758"/>
        <item x="913"/>
        <item x="1316"/>
        <item x="3007"/>
        <item x="2983"/>
        <item x="999"/>
        <item x="411"/>
        <item x="2617"/>
        <item x="528"/>
        <item x="243"/>
        <item x="1561"/>
        <item x="978"/>
        <item x="2686"/>
        <item x="815"/>
        <item x="396"/>
        <item x="2924"/>
        <item x="3846"/>
        <item x="94"/>
        <item x="564"/>
        <item x="1507"/>
        <item x="3353"/>
        <item x="909"/>
        <item x="3189"/>
        <item x="729"/>
        <item x="1577"/>
        <item x="3802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0"/>
        <item x="2240"/>
        <item x="226"/>
        <item x="1764"/>
        <item x="1752"/>
        <item x="2807"/>
        <item x="2074"/>
        <item x="3254"/>
        <item x="3065"/>
        <item x="684"/>
        <item x="719"/>
        <item x="2687"/>
        <item x="609"/>
        <item x="2423"/>
        <item x="2760"/>
        <item x="1956"/>
        <item x="238"/>
        <item x="674"/>
        <item x="1435"/>
        <item x="1959"/>
        <item x="1274"/>
        <item x="1006"/>
        <item x="2561"/>
        <item x="1362"/>
        <item x="734"/>
        <item x="1846"/>
        <item x="2410"/>
        <item x="2333"/>
        <item x="1519"/>
        <item x="1417"/>
        <item x="1945"/>
        <item x="2910"/>
        <item x="3400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8"/>
        <item x="942"/>
        <item x="970"/>
        <item x="1802"/>
        <item x="2327"/>
        <item x="498"/>
        <item x="246"/>
        <item x="2303"/>
        <item x="3801"/>
        <item x="2788"/>
        <item x="2610"/>
        <item x="2480"/>
        <item x="1239"/>
        <item x="2250"/>
        <item x="3391"/>
        <item x="2432"/>
        <item x="3289"/>
        <item x="1799"/>
        <item x="2160"/>
        <item x="1411"/>
        <item x="2450"/>
        <item x="1256"/>
        <item x="1401"/>
        <item x="1177"/>
        <item x="662"/>
        <item x="1771"/>
        <item x="1022"/>
        <item x="395"/>
        <item x="1471"/>
        <item x="1233"/>
        <item x="2191"/>
        <item x="455"/>
        <item x="772"/>
        <item x="1913"/>
        <item x="1662"/>
        <item x="1827"/>
        <item x="3293"/>
        <item x="1538"/>
        <item x="2222"/>
        <item x="1020"/>
        <item x="910"/>
        <item x="3432"/>
        <item x="2316"/>
        <item x="3800"/>
        <item x="2481"/>
        <item x="1321"/>
        <item x="1247"/>
        <item x="3739"/>
        <item x="1739"/>
        <item x="3151"/>
        <item x="217"/>
        <item x="3883"/>
        <item x="2042"/>
        <item x="1717"/>
        <item x="2073"/>
        <item x="44"/>
        <item x="2315"/>
        <item x="324"/>
        <item x="2742"/>
        <item x="2085"/>
        <item x="3789"/>
        <item x="995"/>
        <item x="1768"/>
        <item x="1798"/>
        <item x="2534"/>
        <item x="3298"/>
        <item x="1357"/>
        <item x="2246"/>
        <item x="1055"/>
        <item x="1292"/>
        <item x="1921"/>
        <item x="2418"/>
        <item x="1924"/>
        <item x="1930"/>
        <item x="385"/>
        <item x="1123"/>
        <item x="2976"/>
        <item x="7"/>
        <item x="531"/>
        <item x="2254"/>
        <item x="3020"/>
        <item x="2475"/>
        <item x="2572"/>
        <item x="2509"/>
        <item x="2125"/>
        <item x="153"/>
        <item x="2342"/>
        <item x="2436"/>
        <item x="842"/>
        <item x="1376"/>
        <item x="2430"/>
        <item x="3988"/>
        <item x="2262"/>
        <item x="1859"/>
        <item x="482"/>
        <item x="1130"/>
        <item x="1168"/>
        <item x="203"/>
        <item x="1434"/>
        <item x="3736"/>
        <item x="2560"/>
        <item x="2097"/>
        <item x="1851"/>
        <item x="1978"/>
        <item x="75"/>
        <item x="1746"/>
        <item x="893"/>
        <item x="847"/>
        <item x="1446"/>
        <item x="554"/>
        <item x="1724"/>
        <item x="3869"/>
        <item x="2328"/>
        <item x="2639"/>
        <item x="3230"/>
        <item x="1490"/>
        <item x="2741"/>
        <item x="3844"/>
        <item x="325"/>
        <item x="1652"/>
        <item x="2622"/>
        <item x="3226"/>
        <item x="1108"/>
        <item x="2176"/>
        <item x="357"/>
        <item x="1138"/>
        <item x="1880"/>
        <item x="1167"/>
        <item x="338"/>
        <item x="3743"/>
        <item x="3845"/>
        <item x="2503"/>
        <item x="3796"/>
        <item x="2756"/>
        <item x="1713"/>
        <item x="216"/>
        <item x="2036"/>
        <item x="855"/>
        <item x="3387"/>
        <item x="386"/>
        <item x="485"/>
        <item x="2060"/>
        <item x="3558"/>
        <item x="287"/>
        <item x="3167"/>
        <item x="462"/>
        <item x="622"/>
        <item x="1454"/>
        <item x="71"/>
        <item x="2973"/>
        <item x="990"/>
        <item x="1128"/>
        <item x="1744"/>
        <item x="879"/>
        <item x="1030"/>
        <item x="2991"/>
        <item x="1450"/>
        <item x="2186"/>
        <item x="971"/>
        <item x="2375"/>
        <item x="289"/>
        <item x="1257"/>
        <item x="3190"/>
        <item x="168"/>
        <item x="2679"/>
        <item x="1383"/>
        <item x="70"/>
        <item x="1609"/>
        <item x="590"/>
        <item x="1949"/>
        <item x="197"/>
        <item x="502"/>
        <item x="2815"/>
        <item x="2540"/>
        <item x="2435"/>
        <item x="2568"/>
        <item x="161"/>
        <item x="1801"/>
        <item x="3992"/>
        <item x="581"/>
        <item x="3073"/>
        <item x="301"/>
        <item x="318"/>
        <item x="1179"/>
        <item x="637"/>
        <item x="381"/>
        <item x="1902"/>
        <item x="3291"/>
        <item x="2431"/>
        <item x="1727"/>
        <item x="3871"/>
        <item x="2037"/>
        <item x="467"/>
        <item x="658"/>
        <item x="686"/>
        <item x="1741"/>
        <item x="2146"/>
        <item x="3790"/>
        <item x="111"/>
        <item x="1516"/>
        <item x="1606"/>
        <item x="2584"/>
        <item x="2169"/>
        <item x="2875"/>
        <item x="1424"/>
        <item x="3354"/>
        <item x="885"/>
        <item x="1146"/>
        <item x="398"/>
        <item x="458"/>
        <item x="1083"/>
        <item x="850"/>
        <item x="3106"/>
        <item x="745"/>
        <item x="2058"/>
        <item x="2457"/>
        <item x="878"/>
        <item x="1931"/>
        <item x="829"/>
        <item x="2616"/>
        <item x="3330"/>
        <item x="1836"/>
        <item x="3422"/>
        <item x="1159"/>
        <item x="2226"/>
        <item x="2609"/>
        <item x="702"/>
        <item x="1082"/>
        <item x="3290"/>
        <item x="2721"/>
        <item x="901"/>
        <item x="1942"/>
        <item x="1400"/>
        <item x="1737"/>
        <item x="2082"/>
        <item x="883"/>
        <item x="533"/>
        <item x="3993"/>
        <item x="37"/>
        <item x="2175"/>
        <item x="420"/>
        <item x="346"/>
        <item x="2794"/>
        <item x="169"/>
        <item x="822"/>
        <item x="727"/>
        <item x="2249"/>
        <item x="407"/>
        <item x="755"/>
        <item x="1224"/>
        <item x="3787"/>
        <item x="2385"/>
        <item x="2299"/>
        <item x="1691"/>
        <item x="2378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49"/>
        <item x="83"/>
        <item x="0"/>
        <item x="475"/>
        <item x="90"/>
        <item x="537"/>
        <item x="1317"/>
        <item x="1014"/>
        <item x="1021"/>
        <item x="3004"/>
        <item x="2394"/>
        <item x="681"/>
        <item x="2309"/>
        <item x="839"/>
        <item x="1254"/>
        <item x="1679"/>
        <item x="766"/>
        <item x="2822"/>
        <item x="1747"/>
        <item x="105"/>
        <item x="138"/>
        <item x="177"/>
        <item x="1834"/>
        <item x="1311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6"/>
        <item x="1701"/>
        <item x="1205"/>
        <item x="1604"/>
        <item x="2428"/>
        <item x="6"/>
        <item x="225"/>
        <item x="805"/>
        <item x="1675"/>
        <item x="597"/>
        <item x="58"/>
        <item x="513"/>
        <item x="3143"/>
        <item x="3882"/>
        <item x="584"/>
        <item x="302"/>
        <item x="536"/>
        <item x="3824"/>
        <item x="2311"/>
        <item x="9"/>
        <item x="1368"/>
        <item x="2025"/>
        <item x="923"/>
        <item x="3734"/>
        <item x="2340"/>
        <item x="2995"/>
        <item x="259"/>
        <item x="892"/>
        <item x="2288"/>
        <item x="558"/>
        <item x="3872"/>
        <item x="3991"/>
        <item x="934"/>
        <item x="277"/>
        <item x="904"/>
        <item x="841"/>
        <item x="3313"/>
        <item x="905"/>
        <item x="240"/>
        <item x="457"/>
        <item x="1595"/>
        <item x="973"/>
        <item x="835"/>
        <item x="2185"/>
        <item x="1833"/>
        <item x="2308"/>
        <item x="1822"/>
        <item x="2896"/>
        <item x="902"/>
        <item x="543"/>
        <item x="1038"/>
        <item x="367"/>
        <item x="43"/>
        <item x="1294"/>
        <item x="132"/>
        <item x="1389"/>
        <item x="867"/>
        <item x="3365"/>
        <item x="3728"/>
        <item x="3639"/>
        <item x="3420"/>
        <item x="1547"/>
        <item x="1162"/>
        <item x="348"/>
        <item x="866"/>
        <item x="2883"/>
        <item x="355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4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8"/>
        <item x="1339"/>
        <item x="3994"/>
        <item x="3314"/>
        <item x="1166"/>
        <item x="3495"/>
        <item x="1594"/>
        <item x="141"/>
        <item x="2010"/>
        <item x="430"/>
        <item x="1644"/>
        <item x="2050"/>
        <item x="221"/>
        <item x="1619"/>
        <item x="234"/>
        <item x="117"/>
        <item x="3288"/>
        <item x="1297"/>
        <item x="3285"/>
        <item x="3211"/>
        <item x="3029"/>
        <item x="1196"/>
        <item x="1143"/>
        <item x="2276"/>
        <item x="119"/>
        <item x="2134"/>
        <item x="701"/>
        <item x="491"/>
        <item x="3731"/>
        <item x="1745"/>
        <item x="3093"/>
        <item x="3312"/>
        <item x="924"/>
        <item x="989"/>
        <item x="3200"/>
        <item x="1690"/>
        <item x="3040"/>
        <item x="2984"/>
        <item x="864"/>
        <item x="875"/>
        <item x="403"/>
        <item x="1991"/>
        <item x="3798"/>
        <item x="2"/>
        <item x="890"/>
        <item x="1901"/>
        <item x="640"/>
        <item x="3046"/>
        <item x="1677"/>
        <item x="74"/>
        <item x="1228"/>
        <item x="2416"/>
        <item x="56"/>
        <item x="1221"/>
        <item x="2992"/>
        <item x="2798"/>
        <item x="254"/>
        <item x="3045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3"/>
        <item x="3786"/>
        <item x="2605"/>
        <item x="2145"/>
        <item x="1546"/>
        <item x="2704"/>
        <item x="3035"/>
        <item x="276"/>
        <item x="1969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9"/>
        <item x="1550"/>
        <item x="737"/>
        <item x="2302"/>
        <item x="113"/>
        <item x="1416"/>
        <item x="3244"/>
        <item x="1285"/>
        <item x="2031"/>
        <item x="3795"/>
        <item x="3732"/>
        <item x="3599"/>
        <item x="1869"/>
        <item x="2821"/>
        <item x="2904"/>
        <item x="1815"/>
        <item x="3245"/>
        <item x="222"/>
        <item x="2341"/>
        <item x="1977"/>
        <item x="1968"/>
        <item x="2211"/>
        <item x="3484"/>
        <item x="3616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1"/>
        <item x="3286"/>
        <item x="949"/>
        <item x="1529"/>
        <item x="2135"/>
        <item x="61"/>
        <item x="80"/>
        <item x="2149"/>
        <item x="1258"/>
        <item x="3792"/>
        <item x="3463"/>
        <item x="3147"/>
        <item x="3270"/>
        <item x="3032"/>
        <item x="2321"/>
        <item x="1832"/>
        <item x="2053"/>
        <item x="1211"/>
        <item x="542"/>
        <item x="2112"/>
        <item x="260"/>
        <item x="820"/>
        <item x="1965"/>
        <item x="1084"/>
        <item x="1458"/>
        <item x="3081"/>
        <item x="3554"/>
        <item x="2866"/>
        <item x="1191"/>
        <item x="237"/>
        <item x="1135"/>
        <item x="1958"/>
        <item x="2472"/>
        <item x="1469"/>
        <item x="3473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595"/>
        <item x="17"/>
        <item x="112"/>
        <item x="1526"/>
        <item x="207"/>
        <item x="2630"/>
        <item x="2071"/>
        <item x="1468"/>
        <item x="1602"/>
        <item x="84"/>
        <item x="1164"/>
        <item x="1273"/>
        <item x="749"/>
        <item x="3426"/>
        <item x="4079"/>
        <item x="210"/>
        <item x="54"/>
        <item x="414"/>
        <item x="1779"/>
        <item x="1954"/>
        <item x="2270"/>
        <item x="1555"/>
        <item x="3057"/>
        <item x="1654"/>
        <item x="427"/>
        <item x="3155"/>
        <item x="1579"/>
        <item x="16"/>
        <item x="2286"/>
        <item x="3003"/>
        <item x="645"/>
        <item x="2476"/>
        <item x="1556"/>
        <item x="1841"/>
        <item x="2061"/>
        <item x="3013"/>
        <item x="1114"/>
        <item x="1860"/>
        <item x="1346"/>
        <item x="2066"/>
        <item x="3149"/>
        <item x="1349"/>
        <item x="1314"/>
        <item x="1049"/>
        <item x="821"/>
        <item x="249"/>
        <item x="440"/>
        <item x="1887"/>
        <item x="2183"/>
        <item x="64"/>
        <item x="3884"/>
        <item x="881"/>
        <item x="211"/>
        <item x="268"/>
        <item x="3398"/>
        <item x="2289"/>
        <item x="1618"/>
        <item x="3385"/>
        <item x="3255"/>
        <item x="1189"/>
        <item x="1303"/>
        <item x="1453"/>
        <item x="3603"/>
        <item x="2606"/>
        <item x="2292"/>
        <item x="2483"/>
        <item x="1647"/>
        <item x="1625"/>
        <item x="903"/>
        <item x="1629"/>
        <item x="443"/>
        <item x="1397"/>
        <item x="1564"/>
        <item x="333"/>
        <item x="1225"/>
        <item x="1261"/>
        <item x="3501"/>
        <item x="3913"/>
        <item x="1024"/>
        <item x="1353"/>
        <item x="1505"/>
        <item x="795"/>
        <item x="1719"/>
        <item x="1620"/>
        <item x="2600"/>
        <item x="3821"/>
        <item x="532"/>
        <item x="155"/>
        <item x="602"/>
        <item x="3911"/>
        <item x="1281"/>
        <item x="2461"/>
        <item x="3685"/>
        <item x="2513"/>
        <item x="739"/>
        <item x="2986"/>
        <item x="1313"/>
        <item x="3989"/>
        <item x="2843"/>
        <item x="1867"/>
        <item x="2399"/>
        <item x="2109"/>
        <item x="751"/>
        <item x="1336"/>
        <item x="641"/>
        <item x="3131"/>
        <item x="869"/>
        <item x="1616"/>
        <item x="3996"/>
        <item x="1570"/>
        <item x="880"/>
        <item x="1923"/>
        <item x="1379"/>
        <item x="3416"/>
        <item x="941"/>
        <item x="2838"/>
        <item x="1091"/>
        <item x="1575"/>
        <item x="3234"/>
        <item x="1543"/>
        <item x="716"/>
        <item x="567"/>
        <item x="2275"/>
        <item x="3672"/>
        <item x="559"/>
        <item x="1758"/>
        <item x="3021"/>
        <item x="1174"/>
        <item x="402"/>
        <item x="3027"/>
        <item x="3371"/>
        <item x="1780"/>
        <item x="2463"/>
        <item x="2194"/>
        <item x="1025"/>
        <item x="3570"/>
        <item x="522"/>
        <item x="2596"/>
        <item x="1777"/>
        <item x="665"/>
        <item x="2735"/>
        <item x="1596"/>
        <item x="1217"/>
        <item x="2078"/>
        <item x="1767"/>
        <item x="2383"/>
        <item x="2090"/>
        <item x="3547"/>
        <item x="1419"/>
        <item x="3349"/>
        <item x="588"/>
        <item x="697"/>
        <item x="2094"/>
        <item x="1101"/>
        <item x="4038"/>
        <item x="1826"/>
        <item x="1329"/>
        <item x="1635"/>
        <item x="4039"/>
        <item x="2374"/>
        <item x="2697"/>
        <item x="3275"/>
        <item x="1838"/>
        <item x="1803"/>
        <item x="404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917"/>
        <item x="3233"/>
        <item x="757"/>
        <item x="2402"/>
        <item x="1117"/>
        <item x="2227"/>
        <item x="267"/>
        <item x="2438"/>
        <item x="1904"/>
        <item x="996"/>
        <item x="3776"/>
        <item x="3355"/>
        <item x="4066"/>
        <item x="2761"/>
        <item x="1738"/>
        <item x="2766"/>
        <item x="2859"/>
        <item x="3848"/>
        <item x="165"/>
        <item x="723"/>
        <item x="1658"/>
        <item x="604"/>
        <item x="2354"/>
        <item x="316"/>
        <item x="1962"/>
        <item x="624"/>
        <item x="2220"/>
        <item x="780"/>
        <item x="962"/>
        <item x="1870"/>
        <item x="2297"/>
        <item x="342"/>
        <item x="3205"/>
        <item x="1312"/>
        <item x="480"/>
        <item x="3574"/>
        <item x="1016"/>
        <item x="2405"/>
        <item x="1392"/>
        <item x="3023"/>
        <item x="1367"/>
        <item x="2064"/>
        <item x="1160"/>
        <item x="167"/>
        <item x="984"/>
        <item x="3822"/>
        <item x="3"/>
        <item x="3303"/>
        <item x="2219"/>
        <item x="1161"/>
        <item x="2001"/>
        <item x="353"/>
        <item x="3629"/>
        <item x="1559"/>
        <item x="1558"/>
        <item x="2458"/>
        <item x="3203"/>
        <item x="2231"/>
        <item x="2167"/>
        <item x="1140"/>
        <item x="3863"/>
        <item x="1707"/>
        <item x="3207"/>
        <item x="3514"/>
        <item x="2092"/>
        <item x="3392"/>
        <item x="849"/>
        <item x="3461"/>
        <item x="1788"/>
        <item x="1871"/>
        <item x="3805"/>
        <item x="3433"/>
        <item x="2500"/>
        <item x="3971"/>
        <item x="793"/>
        <item x="2523"/>
        <item x="1036"/>
        <item x="2563"/>
        <item x="1876"/>
        <item x="728"/>
        <item x="2871"/>
        <item x="1405"/>
        <item x="2536"/>
        <item x="2730"/>
        <item x="1964"/>
        <item x="1792"/>
        <item x="1760"/>
        <item x="1144"/>
        <item x="3142"/>
        <item x="1173"/>
        <item x="454"/>
        <item x="3062"/>
        <item x="3978"/>
        <item x="1429"/>
        <item x="3251"/>
        <item x="1170"/>
        <item x="3840"/>
        <item x="687"/>
        <item x="3632"/>
        <item x="810"/>
        <item x="3657"/>
        <item x="606"/>
        <item x="616"/>
        <item x="439"/>
        <item x="1460"/>
        <item x="1165"/>
        <item x="3906"/>
        <item x="3986"/>
        <item x="3820"/>
        <item x="2695"/>
        <item x="2258"/>
        <item x="3503"/>
        <item x="91"/>
        <item x="3425"/>
        <item x="1423"/>
        <item x="3410"/>
        <item x="3256"/>
        <item x="3836"/>
        <item x="2447"/>
        <item x="3472"/>
        <item x="2641"/>
        <item x="3520"/>
        <item x="2322"/>
        <item x="1888"/>
        <item x="3952"/>
        <item x="3811"/>
        <item x="3866"/>
        <item x="884"/>
        <item x="740"/>
        <item x="2296"/>
        <item x="2774"/>
        <item x="3449"/>
        <item x="3453"/>
        <item x="2293"/>
        <item x="3051"/>
        <item x="2869"/>
        <item x="3370"/>
        <item x="3318"/>
        <item x="1220"/>
        <item x="4020"/>
        <item x="1721"/>
        <item x="891"/>
        <item x="26"/>
        <item x="2588"/>
        <item x="1776"/>
        <item x="2966"/>
        <item x="3962"/>
        <item x="3553"/>
        <item x="307"/>
        <item x="2370"/>
        <item x="3849"/>
        <item x="198"/>
        <item x="3086"/>
        <item x="3150"/>
        <item x="635"/>
        <item x="1301"/>
        <item x="3733"/>
        <item x="3556"/>
        <item x="2703"/>
        <item x="2091"/>
        <item x="1919"/>
        <item x="1775"/>
        <item x="3532"/>
        <item x="627"/>
        <item x="1907"/>
        <item x="857"/>
        <item x="3781"/>
        <item x="2934"/>
        <item x="3838"/>
        <item x="358"/>
        <item x="2868"/>
        <item x="3679"/>
        <item x="1307"/>
        <item x="1112"/>
        <item x="3580"/>
        <item x="3457"/>
        <item x="3972"/>
        <item x="1109"/>
        <item x="3974"/>
        <item x="1527"/>
        <item x="1250"/>
        <item x="2861"/>
        <item x="3015"/>
        <item x="4055"/>
        <item x="3451"/>
        <item x="2608"/>
        <item x="1344"/>
        <item x="2818"/>
        <item x="3905"/>
        <item x="1534"/>
        <item x="2658"/>
        <item x="2119"/>
        <item x="3575"/>
        <item x="2224"/>
        <item x="32"/>
        <item x="3918"/>
        <item x="3809"/>
        <item x="764"/>
        <item x="3764"/>
        <item x="812"/>
        <item x="938"/>
        <item x="722"/>
        <item x="160"/>
        <item x="2170"/>
        <item x="2443"/>
        <item x="2244"/>
        <item x="1222"/>
        <item x="2531"/>
        <item x="3141"/>
        <item x="2586"/>
        <item x="1480"/>
        <item x="2514"/>
        <item x="1288"/>
        <item x="3405"/>
        <item x="3148"/>
        <item x="2234"/>
        <item x="2282"/>
        <item x="3243"/>
        <item x="3227"/>
        <item x="2300"/>
        <item x="1041"/>
        <item x="3382"/>
        <item x="2937"/>
        <item x="3533"/>
        <item x="4051"/>
        <item x="2266"/>
        <item x="274"/>
        <item x="3374"/>
        <item x="3224"/>
        <item x="922"/>
        <item x="3096"/>
        <item x="3705"/>
        <item x="2038"/>
        <item x="2811"/>
        <item x="3737"/>
        <item x="2806"/>
        <item x="3124"/>
        <item x="131"/>
        <item x="1645"/>
        <item x="3605"/>
        <item x="4064"/>
        <item x="1051"/>
        <item x="3306"/>
        <item x="1703"/>
        <item x="3523"/>
        <item x="1187"/>
        <item x="1944"/>
        <item x="3436"/>
        <item x="3180"/>
        <item x="526"/>
        <item x="1395"/>
        <item x="2707"/>
        <item x="3025"/>
        <item x="173"/>
        <item x="1761"/>
        <item x="3525"/>
        <item x="175"/>
        <item x="3990"/>
        <item x="4016"/>
        <item x="3493"/>
        <item x="2364"/>
        <item x="1553"/>
        <item x="2317"/>
        <item x="1955"/>
        <item x="705"/>
        <item x="607"/>
        <item x="767"/>
        <item x="4001"/>
        <item x="2040"/>
        <item x="1900"/>
        <item x="2452"/>
        <item x="2849"/>
        <item x="3459"/>
        <item x="2893"/>
        <item x="352"/>
        <item x="3874"/>
        <item x="1463"/>
        <item x="1403"/>
        <item x="2834"/>
        <item x="424"/>
        <item x="3335"/>
        <item x="255"/>
        <item x="2408"/>
        <item x="2260"/>
        <item x="3195"/>
        <item x="510"/>
        <item x="2245"/>
        <item x="3191"/>
        <item x="2188"/>
        <item x="577"/>
        <item x="2539"/>
        <item x="3115"/>
        <item x="1306"/>
        <item x="4022"/>
        <item x="3394"/>
        <item x="30"/>
        <item x="3145"/>
        <item x="3351"/>
        <item x="779"/>
        <item x="898"/>
        <item x="2351"/>
        <item x="539"/>
        <item x="3309"/>
        <item x="3333"/>
        <item x="3039"/>
        <item x="3456"/>
        <item x="1149"/>
        <item x="3659"/>
        <item x="409"/>
        <item x="3516"/>
        <item x="693"/>
        <item x="1525"/>
        <item x="3417"/>
        <item x="689"/>
        <item x="1586"/>
        <item x="2967"/>
        <item x="3588"/>
        <item x="1557"/>
        <item x="2614"/>
        <item x="2345"/>
        <item x="2831"/>
        <item x="2585"/>
        <item x="2236"/>
        <item x="4018"/>
        <item x="1318"/>
        <item x="2587"/>
        <item x="2573"/>
        <item x="3984"/>
        <item x="496"/>
        <item x="1363"/>
        <item x="1733"/>
        <item x="1040"/>
        <item x="3320"/>
        <item x="2013"/>
        <item x="3108"/>
        <item x="3435"/>
        <item x="490"/>
        <item x="2133"/>
        <item x="1795"/>
        <item x="2965"/>
        <item x="1106"/>
        <item x="266"/>
        <item x="4034"/>
        <item x="202"/>
        <item x="2847"/>
        <item x="1898"/>
        <item x="1734"/>
        <item x="3266"/>
        <item x="3276"/>
        <item x="2271"/>
        <item x="3922"/>
        <item x="576"/>
        <item x="639"/>
        <item x="1899"/>
        <item x="3572"/>
        <item x="2635"/>
        <item x="3677"/>
        <item x="621"/>
        <item x="2544"/>
        <item x="2518"/>
        <item x="1603"/>
        <item x="2178"/>
        <item x="3627"/>
        <item x="2253"/>
        <item x="733"/>
        <item x="183"/>
        <item x="544"/>
        <item x="1820"/>
        <item x="1688"/>
        <item x="3839"/>
        <item x="1194"/>
        <item x="2628"/>
        <item x="212"/>
        <item x="2113"/>
        <item x="3730"/>
        <item x="3445"/>
        <item x="2817"/>
        <item x="127"/>
        <item x="263"/>
        <item x="4007"/>
        <item x="2607"/>
        <item x="1711"/>
        <item x="1685"/>
        <item x="2116"/>
        <item x="3831"/>
        <item x="3338"/>
        <item x="2366"/>
        <item x="1176"/>
        <item x="1951"/>
        <item x="3322"/>
        <item x="1249"/>
        <item x="521"/>
        <item x="4083"/>
        <item x="1369"/>
        <item x="3694"/>
        <item x="2484"/>
        <item x="2691"/>
        <item x="868"/>
        <item x="1186"/>
        <item x="3680"/>
        <item x="2389"/>
        <item x="3317"/>
        <item x="392"/>
        <item x="4089"/>
        <item x="1990"/>
        <item x="4058"/>
        <item x="1981"/>
        <item x="2997"/>
        <item x="3052"/>
        <item x="2805"/>
        <item x="2809"/>
        <item x="519"/>
        <item x="2998"/>
        <item x="110"/>
        <item x="911"/>
        <item x="656"/>
        <item x="2789"/>
        <item x="1948"/>
        <item x="3336"/>
        <item x="3684"/>
        <item x="2546"/>
        <item x="3168"/>
        <item x="3188"/>
        <item x="3218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30"/>
        <item x="2629"/>
        <item x="1169"/>
        <item x="2032"/>
        <item x="3360"/>
        <item x="1858"/>
        <item x="356"/>
        <item x="2072"/>
        <item x="874"/>
        <item x="3132"/>
        <item x="1512"/>
        <item x="1824"/>
        <item x="3178"/>
        <item x="2065"/>
        <item x="2913"/>
        <item x="1696"/>
        <item x="1158"/>
        <item x="1927"/>
        <item x="40"/>
        <item x="3196"/>
        <item x="125"/>
        <item x="1794"/>
        <item x="214"/>
        <item x="3125"/>
        <item x="2200"/>
        <item x="3133"/>
        <item x="620"/>
        <item x="2902"/>
        <item x="3967"/>
        <item x="3390"/>
        <item x="979"/>
        <item x="3534"/>
        <item x="272"/>
        <item x="337"/>
        <item x="3919"/>
        <item x="3055"/>
        <item x="2593"/>
        <item x="3959"/>
        <item x="3080"/>
        <item x="179"/>
        <item x="368"/>
        <item x="1614"/>
        <item x="3481"/>
        <item x="2206"/>
        <item x="1152"/>
        <item x="2117"/>
        <item x="247"/>
        <item x="1086"/>
        <item x="3596"/>
        <item x="694"/>
        <item x="695"/>
        <item x="384"/>
        <item x="2667"/>
        <item x="1208"/>
        <item x="4078"/>
        <item x="1154"/>
        <item x="1485"/>
        <item x="1192"/>
        <item x="315"/>
        <item x="1241"/>
        <item x="2793"/>
        <item x="1992"/>
        <item x="3498"/>
        <item x="215"/>
        <item x="1585"/>
        <item x="3122"/>
        <item x="3282"/>
        <item x="3625"/>
        <item x="3437"/>
        <item x="3474"/>
        <item x="449"/>
        <item x="140"/>
        <item x="3156"/>
        <item x="286"/>
        <item x="1238"/>
        <item x="1562"/>
        <item x="741"/>
        <item x="844"/>
        <item x="1961"/>
        <item x="3316"/>
        <item x="3204"/>
        <item x="3092"/>
        <item x="3706"/>
        <item x="3633"/>
        <item x="2238"/>
        <item x="2486"/>
        <item x="3966"/>
        <item x="3667"/>
        <item x="1499"/>
        <item x="664"/>
        <item x="1218"/>
        <item x="1489"/>
        <item x="2096"/>
        <item x="1207"/>
        <item x="2372"/>
        <item x="3868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4"/>
        <item x="60"/>
        <item x="4006"/>
        <item x="1825"/>
        <item x="144"/>
        <item x="2800"/>
        <item x="115"/>
        <item x="2415"/>
        <item x="3213"/>
        <item x="4002"/>
        <item x="3000"/>
        <item x="2969"/>
        <item x="535"/>
        <item x="1571"/>
        <item x="350"/>
        <item x="285"/>
        <item x="1231"/>
        <item x="1451"/>
        <item x="3504"/>
        <item x="3332"/>
        <item x="2396"/>
        <item x="1905"/>
        <item x="464"/>
        <item x="4054"/>
        <item x="3059"/>
        <item x="2905"/>
        <item x="340"/>
        <item x="3172"/>
        <item x="3964"/>
        <item x="3641"/>
        <item x="787"/>
        <item x="1398"/>
        <item x="3016"/>
        <item x="2382"/>
        <item x="3711"/>
        <item x="1282"/>
        <item x="1751"/>
        <item x="916"/>
        <item x="3467"/>
        <item x="96"/>
        <item x="3157"/>
        <item x="1017"/>
        <item x="4077"/>
        <item x="3947"/>
        <item x="3169"/>
        <item x="1997"/>
        <item x="436"/>
        <item x="1680"/>
        <item x="2737"/>
        <item x="1591"/>
        <item x="1095"/>
        <item x="299"/>
        <item x="107"/>
        <item x="876"/>
        <item x="97"/>
        <item x="194"/>
        <item x="1309"/>
        <item x="2683"/>
        <item x="580"/>
        <item x="1236"/>
        <item x="1631"/>
        <item x="359"/>
        <item x="2891"/>
        <item x="1420"/>
        <item x="3352"/>
        <item x="3136"/>
        <item x="1430"/>
        <item x="2980"/>
        <item x="3018"/>
        <item x="2759"/>
        <item x="3462"/>
        <item x="418"/>
        <item x="610"/>
        <item x="592"/>
        <item x="1759"/>
        <item x="1183"/>
        <item x="3535"/>
        <item x="3544"/>
        <item x="2228"/>
        <item x="468"/>
        <item x="804"/>
        <item x="1520"/>
        <item x="3325"/>
        <item x="3850"/>
        <item x="661"/>
        <item x="2304"/>
        <item x="2390"/>
        <item x="2729"/>
        <item x="3555"/>
        <item x="2373"/>
        <item x="3758"/>
        <item x="612"/>
        <item x="3478"/>
        <item x="2715"/>
        <item x="3945"/>
        <item x="1809"/>
        <item x="3942"/>
        <item x="2156"/>
        <item x="3064"/>
        <item x="1449"/>
        <item x="4003"/>
        <item x="1157"/>
        <item x="366"/>
        <item x="163"/>
        <item x="3043"/>
        <item x="1172"/>
        <item x="3693"/>
        <item x="2701"/>
        <item x="896"/>
        <item x="129"/>
        <item x="3401"/>
        <item x="461"/>
        <item x="3664"/>
        <item x="2562"/>
        <item x="3344"/>
        <item x="3396"/>
        <item x="3941"/>
        <item x="3079"/>
        <item x="982"/>
        <item x="2398"/>
        <item x="3568"/>
        <item x="1322"/>
        <item x="3976"/>
        <item x="3315"/>
        <item x="2613"/>
        <item x="2278"/>
        <item x="613"/>
        <item x="919"/>
        <item x="3500"/>
        <item x="2248"/>
        <item x="2685"/>
        <item x="2776"/>
        <item x="2923"/>
        <item x="2993"/>
        <item x="2941"/>
        <item x="1830"/>
        <item x="3072"/>
        <item x="2782"/>
        <item x="1626"/>
        <item x="2148"/>
        <item x="425"/>
        <item x="265"/>
        <item x="1932"/>
        <item x="3428"/>
        <item x="906"/>
        <item x="1828"/>
        <item x="4047"/>
        <item x="2825"/>
        <item x="2201"/>
        <item x="3033"/>
        <item x="614"/>
        <item x="3042"/>
        <item x="4049"/>
        <item x="3909"/>
        <item x="2295"/>
        <item x="3442"/>
        <item x="2369"/>
        <item x="1659"/>
        <item x="3468"/>
        <item x="3084"/>
        <item x="2477"/>
        <item x="1305"/>
        <item x="2579"/>
        <item x="2143"/>
        <item x="3930"/>
        <item x="1912"/>
        <item x="2627"/>
        <item x="2927"/>
        <item x="783"/>
        <item x="3886"/>
        <item x="2279"/>
        <item x="582"/>
        <item x="2619"/>
        <item x="3381"/>
        <item x="3843"/>
        <item x="726"/>
        <item x="2223"/>
        <item x="2209"/>
        <item x="2057"/>
        <item x="2243"/>
        <item x="3617"/>
        <item x="391"/>
        <item x="974"/>
        <item x="2277"/>
        <item x="2016"/>
        <item x="617"/>
        <item x="3536"/>
        <item x="2932"/>
        <item x="314"/>
        <item x="2098"/>
        <item x="3546"/>
        <item x="2754"/>
        <item x="2952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506"/>
        <item x="1510"/>
        <item x="954"/>
        <item x="1093"/>
        <item x="3194"/>
        <item x="573"/>
        <item x="1686"/>
        <item x="2947"/>
        <item x="3114"/>
        <item x="3225"/>
        <item x="2166"/>
        <item x="3383"/>
        <item x="3077"/>
        <item x="3785"/>
        <item x="2820"/>
        <item x="3829"/>
        <item x="3199"/>
        <item x="2217"/>
        <item x="2019"/>
        <item x="2647"/>
        <item x="3597"/>
        <item x="3953"/>
        <item x="3372"/>
        <item x="2668"/>
        <item x="932"/>
        <item x="2524"/>
        <item x="2591"/>
        <item x="1465"/>
        <item x="3651"/>
        <item x="1730"/>
        <item x="2197"/>
        <item x="2705"/>
        <item x="3446"/>
        <item x="2935"/>
        <item x="2897"/>
        <item x="2371"/>
        <item x="724"/>
        <item x="1360"/>
        <item x="3833"/>
        <item x="3181"/>
        <item x="3134"/>
        <item x="2014"/>
        <item x="3186"/>
        <item x="3586"/>
        <item x="3626"/>
        <item x="1341"/>
        <item x="3284"/>
        <item x="200"/>
        <item x="2221"/>
        <item x="3074"/>
        <item x="3030"/>
        <item x="2530"/>
        <item x="3281"/>
        <item x="1023"/>
        <item x="2961"/>
        <item x="2712"/>
        <item x="3699"/>
        <item x="21"/>
        <item x="2541"/>
        <item x="2459"/>
        <item x="1848"/>
        <item x="3585"/>
        <item x="3099"/>
        <item x="3912"/>
        <item x="2989"/>
        <item x="1743"/>
        <item x="2205"/>
        <item x="3578"/>
        <item x="1791"/>
        <item x="1742"/>
        <item x="3329"/>
        <item x="4024"/>
        <item x="2755"/>
        <item x="3663"/>
        <item x="4017"/>
        <item x="156"/>
        <item x="1693"/>
        <item x="1260"/>
        <item x="3640"/>
        <item x="3214"/>
        <item x="2464"/>
        <item x="1868"/>
        <item x="3469"/>
        <item x="709"/>
        <item x="655"/>
        <item x="3542"/>
        <item x="3613"/>
        <item x="1623"/>
        <item x="1549"/>
        <item x="2273"/>
        <item x="1669"/>
        <item x="2972"/>
        <item x="1704"/>
        <item x="3602"/>
        <item x="2781"/>
        <item x="947"/>
        <item x="3350"/>
        <item x="827"/>
        <item x="3671"/>
        <item x="1039"/>
        <item x="630"/>
        <item x="1412"/>
        <item x="1296"/>
        <item x="3652"/>
        <item x="2810"/>
        <item x="1531"/>
        <item x="836"/>
        <item x="3655"/>
        <item x="2601"/>
        <item x="615"/>
        <item x="1513"/>
        <item x="3816"/>
        <item x="3960"/>
        <item x="3036"/>
        <item x="1530"/>
        <item x="2694"/>
        <item x="3562"/>
        <item x="3662"/>
        <item x="566"/>
        <item x="3761"/>
        <item x="1199"/>
        <item x="3488"/>
        <item x="886"/>
        <item x="3564"/>
        <item x="104"/>
        <item x="1765"/>
        <item x="3956"/>
        <item x="1650"/>
        <item x="3698"/>
        <item x="429"/>
        <item x="1518"/>
        <item x="280"/>
        <item x="696"/>
        <item x="1973"/>
        <item x="2796"/>
        <item x="3623"/>
        <item x="1504"/>
        <item x="3691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2"/>
        <item x="3519"/>
        <item x="2971"/>
        <item x="3127"/>
        <item x="3529"/>
        <item x="3563"/>
        <item x="3755"/>
        <item x="3399"/>
        <item x="2515"/>
        <item x="1105"/>
        <item x="2216"/>
        <item x="3815"/>
        <item x="562"/>
        <item x="1075"/>
        <item x="3407"/>
        <item x="1219"/>
        <item x="3569"/>
        <item x="3034"/>
        <item x="3439"/>
        <item x="1015"/>
        <item x="4052"/>
        <item x="2360"/>
        <item x="2845"/>
        <item x="3888"/>
        <item x="3087"/>
        <item x="2235"/>
        <item x="3621"/>
        <item x="1831"/>
        <item x="3713"/>
        <item x="2495"/>
        <item x="417"/>
        <item x="3078"/>
        <item x="62"/>
        <item x="3643"/>
        <item x="3475"/>
        <item x="826"/>
        <item x="1382"/>
        <item x="2909"/>
        <item x="3397"/>
        <item x="3054"/>
        <item x="3923"/>
        <item x="3875"/>
        <item x="1987"/>
        <item x="1821"/>
        <item x="988"/>
        <item x="2709"/>
        <item x="1182"/>
        <item x="2030"/>
        <item x="2950"/>
        <item x="3740"/>
        <item x="1393"/>
        <item x="2469"/>
        <item x="3598"/>
        <item x="28"/>
        <item x="3908"/>
        <item x="1947"/>
        <item x="2963"/>
        <item x="2699"/>
        <item x="747"/>
        <item x="2955"/>
        <item x="2692"/>
        <item x="4008"/>
        <item x="794"/>
        <item x="2063"/>
        <item x="3076"/>
        <item x="599"/>
        <item x="648"/>
        <item x="3885"/>
        <item x="3440"/>
        <item x="4071"/>
        <item x="3645"/>
        <item x="2696"/>
        <item x="1044"/>
        <item x="3069"/>
        <item x="1251"/>
        <item x="1425"/>
        <item x="201"/>
        <item x="85"/>
        <item x="2870"/>
        <item x="1891"/>
        <item x="1705"/>
        <item x="245"/>
        <item x="2129"/>
        <item x="3854"/>
        <item x="2397"/>
        <item x="2917"/>
        <item x="145"/>
        <item x="2041"/>
        <item x="3977"/>
        <item x="2024"/>
        <item x="1061"/>
        <item x="2878"/>
        <item x="3594"/>
        <item x="3973"/>
        <item x="4010"/>
        <item x="2384"/>
        <item x="1839"/>
        <item x="2739"/>
        <item x="3185"/>
        <item x="3117"/>
        <item x="2819"/>
        <item x="3589"/>
        <item x="3261"/>
        <item x="1983"/>
        <item x="473"/>
        <item x="1002"/>
        <item x="1612"/>
        <item x="81"/>
        <item x="1378"/>
        <item x="1215"/>
        <item x="2529"/>
        <item x="2152"/>
        <item x="3610"/>
        <item x="2349"/>
        <item x="3368"/>
        <item x="36"/>
        <item x="4036"/>
        <item x="2922"/>
        <item x="3044"/>
        <item x="952"/>
        <item x="2350"/>
        <item x="1096"/>
        <item x="1539"/>
        <item x="907"/>
        <item x="3250"/>
        <item x="3927"/>
        <item x="2521"/>
        <item x="3766"/>
        <item x="304"/>
        <item x="1673"/>
        <item x="1351"/>
        <item x="2356"/>
        <item x="2242"/>
        <item x="1201"/>
        <item x="3060"/>
        <item x="2974"/>
        <item x="326"/>
        <item x="3813"/>
        <item x="2780"/>
        <item x="452"/>
        <item x="3674"/>
        <item x="2280"/>
        <item x="2357"/>
        <item x="846"/>
        <item x="515"/>
        <item x="3982"/>
        <item x="2460"/>
        <item x="2409"/>
        <item x="3509"/>
        <item x="1522"/>
        <item x="2004"/>
        <item x="3380"/>
        <item x="3265"/>
        <item x="3852"/>
        <item x="3830"/>
        <item x="2751"/>
        <item x="1298"/>
        <item x="953"/>
        <item x="748"/>
        <item x="2946"/>
        <item x="3083"/>
        <item x="1729"/>
        <item x="2718"/>
        <item x="227"/>
        <item x="1610"/>
        <item x="410"/>
        <item x="860"/>
        <item x="2854"/>
        <item x="2141"/>
        <item x="634"/>
        <item x="3341"/>
        <item x="1915"/>
        <item x="4072"/>
        <item x="965"/>
        <item x="1648"/>
        <item x="3231"/>
        <item x="2020"/>
        <item x="2714"/>
        <item x="453"/>
        <item x="1259"/>
        <item x="2680"/>
        <item x="3738"/>
        <item x="19"/>
        <item x="2494"/>
        <item x="711"/>
        <item x="2724"/>
        <item x="889"/>
        <item x="3646"/>
        <item x="2347"/>
        <item x="3216"/>
        <item x="48"/>
        <item x="3700"/>
        <item x="1998"/>
        <item x="777"/>
        <item x="328"/>
        <item x="3326"/>
        <item x="672"/>
        <item x="2023"/>
        <item x="3105"/>
        <item x="1315"/>
        <item x="1963"/>
        <item x="3337"/>
        <item x="3235"/>
        <item x="3862"/>
        <item x="2381"/>
        <item x="3346"/>
        <item x="3961"/>
        <item x="852"/>
        <item x="2507"/>
        <item x="2263"/>
        <item x="3242"/>
        <item x="2677"/>
        <item x="3389"/>
        <item x="3590"/>
        <item x="957"/>
        <item x="3774"/>
        <item x="3175"/>
        <item x="3104"/>
        <item x="2379"/>
        <item x="708"/>
        <item x="3573"/>
        <item x="3505"/>
        <item x="3683"/>
        <item x="3249"/>
        <item x="3689"/>
        <item x="1835"/>
        <item x="1755"/>
        <item x="761"/>
        <item x="2323"/>
        <item x="2455"/>
        <item x="2659"/>
        <item x="3835"/>
        <item x="2901"/>
        <item x="792"/>
        <item x="3746"/>
        <item x="2453"/>
        <item x="446"/>
        <item x="2978"/>
        <item x="3593"/>
        <item x="3088"/>
        <item x="377"/>
        <item x="742"/>
        <item x="3861"/>
        <item x="1627"/>
        <item x="82"/>
        <item x="3522"/>
        <item x="116"/>
        <item x="4011"/>
        <item x="927"/>
        <item x="3489"/>
        <item x="2555"/>
        <item x="2713"/>
        <item x="282"/>
        <item x="699"/>
        <item x="1150"/>
        <item x="128"/>
        <item x="1406"/>
        <item x="3750"/>
        <item x="3877"/>
        <item x="3773"/>
        <item x="3179"/>
        <item x="3438"/>
        <item x="3499"/>
        <item x="3552"/>
        <item x="3192"/>
        <item x="1989"/>
        <item x="3998"/>
        <item x="2376"/>
        <item x="2890"/>
        <item x="1656"/>
        <item x="3109"/>
        <item x="171"/>
        <item x="2173"/>
        <item x="629"/>
        <item x="1089"/>
        <item x="2881"/>
        <item x="1855"/>
        <item x="469"/>
        <item x="317"/>
        <item x="3126"/>
        <item x="2900"/>
        <item x="1514"/>
        <item x="158"/>
        <item x="2898"/>
        <item x="236"/>
        <item x="1370"/>
        <item x="1843"/>
        <item x="3718"/>
        <item x="2912"/>
        <item x="845"/>
        <item x="1486"/>
        <item x="3415"/>
        <item x="1141"/>
        <item x="788"/>
        <item x="1078"/>
        <item x="1210"/>
        <item x="3311"/>
        <item x="1878"/>
        <item x="1599"/>
        <item x="1278"/>
        <item x="1565"/>
        <item x="2081"/>
        <item x="3215"/>
        <item x="649"/>
        <item x="3928"/>
        <item x="134"/>
        <item x="3577"/>
        <item x="3926"/>
        <item x="3280"/>
        <item x="3120"/>
        <item x="1731"/>
        <item x="1455"/>
        <item x="1491"/>
        <item x="561"/>
        <item x="819"/>
        <item x="789"/>
        <item x="3089"/>
        <item x="1634"/>
        <item x="3037"/>
        <item x="2155"/>
        <item x="2274"/>
        <item x="2128"/>
        <item x="3024"/>
        <item x="572"/>
        <item x="46"/>
        <item x="45"/>
        <item x="3901"/>
        <item x="2130"/>
        <item x="2489"/>
        <item x="1474"/>
        <item x="1814"/>
        <item x="2982"/>
        <item x="375"/>
        <item x="3476"/>
        <item x="2011"/>
        <item x="2574"/>
        <item x="25"/>
        <item x="3661"/>
        <item x="854"/>
        <item x="2468"/>
        <item x="565"/>
        <item x="477"/>
        <item x="2873"/>
        <item x="1910"/>
        <item x="1328"/>
        <item x="1122"/>
        <item x="3859"/>
        <item x="334"/>
        <item x="2532"/>
        <item x="3980"/>
        <item x="1064"/>
        <item x="1373"/>
        <item x="3067"/>
        <item x="2103"/>
        <item x="825"/>
        <item x="2499"/>
        <item x="2493"/>
        <item x="4062"/>
        <item x="2676"/>
        <item x="1115"/>
        <item x="2570"/>
        <item x="1462"/>
        <item x="2049"/>
        <item x="3017"/>
        <item x="3263"/>
        <item x="3763"/>
        <item x="2177"/>
        <item x="1687"/>
        <item x="3161"/>
        <item x="4004"/>
        <item x="1862"/>
        <item x="1034"/>
        <item x="3005"/>
        <item x="1202"/>
        <item x="2740"/>
        <item x="1475"/>
        <item x="2662"/>
        <item x="2006"/>
        <item x="494"/>
        <item x="2154"/>
        <item x="1388"/>
        <item x="1271"/>
        <item x="2722"/>
        <item x="2488"/>
        <item x="1372"/>
        <item x="1670"/>
        <item x="1906"/>
        <item x="2044"/>
        <item x="3936"/>
        <item x="293"/>
        <item x="1583"/>
        <item x="2229"/>
        <item x="2332"/>
        <item x="2650"/>
        <item x="1473"/>
        <item x="164"/>
        <item x="399"/>
        <item x="2522"/>
        <item x="2747"/>
        <item x="1993"/>
        <item x="3486"/>
        <item x="3985"/>
        <item x="967"/>
        <item x="2930"/>
        <item x="3524"/>
        <item x="3834"/>
        <item x="2526"/>
        <item x="3897"/>
        <item x="3434"/>
        <item x="2867"/>
        <item x="2527"/>
        <item x="1817"/>
        <item x="1497"/>
        <item x="3907"/>
        <item x="1334"/>
        <item x="669"/>
        <item x="1515"/>
        <item x="3946"/>
        <item x="1413"/>
        <item x="3209"/>
        <item x="1857"/>
        <item x="3019"/>
        <item x="2711"/>
        <item x="1289"/>
        <item x="1268"/>
        <item x="1253"/>
        <item x="3406"/>
        <item x="660"/>
        <item x="2017"/>
        <item x="2987"/>
        <item x="93"/>
        <item x="3624"/>
        <item x="3198"/>
        <item x="3327"/>
        <item x="1622"/>
        <item x="252"/>
        <item x="3828"/>
        <item x="3717"/>
        <item x="3722"/>
        <item x="3715"/>
        <item x="1793"/>
        <item x="3707"/>
        <item x="2648"/>
        <item x="3757"/>
        <item x="3492"/>
        <item x="1805"/>
        <item x="3712"/>
        <item x="917"/>
        <item x="1896"/>
        <item x="3395"/>
        <item x="14"/>
        <item x="1633"/>
        <item x="1950"/>
        <item x="3921"/>
        <item x="2656"/>
        <item x="2520"/>
        <item x="1410"/>
        <item x="1560"/>
        <item x="1255"/>
        <item x="3448"/>
        <item x="3340"/>
        <item x="2594"/>
        <item x="574"/>
        <item x="2826"/>
        <item x="1452"/>
        <item x="4005"/>
        <item x="3904"/>
        <item x="1447"/>
        <item x="3747"/>
        <item x="3165"/>
        <item x="2414"/>
        <item x="3319"/>
        <item x="3511"/>
        <item x="4030"/>
        <item x="514"/>
        <item x="3111"/>
        <item x="2290"/>
        <item x="1706"/>
        <item x="1032"/>
        <item x="1890"/>
        <item x="2502"/>
        <item x="1511"/>
        <item x="1994"/>
        <item x="3678"/>
        <item x="1632"/>
        <item x="3855"/>
        <item x="2199"/>
        <item x="1272"/>
        <item x="2417"/>
        <item x="1847"/>
        <item x="2445"/>
        <item x="654"/>
        <item x="3212"/>
        <item x="3220"/>
        <item x="623"/>
        <item x="595"/>
        <item x="832"/>
        <item x="365"/>
        <item x="3158"/>
        <item x="2803"/>
        <item x="2314"/>
        <item x="3359"/>
        <item x="2892"/>
        <item x="3642"/>
        <item x="281"/>
        <item x="1009"/>
        <item x="4029"/>
        <item x="3085"/>
        <item x="1071"/>
        <item x="2403"/>
        <item x="426"/>
        <item x="1674"/>
        <item x="3970"/>
        <item x="1872"/>
        <item x="1077"/>
        <item x="1098"/>
        <item x="2313"/>
        <item x="1156"/>
        <item x="1299"/>
        <item x="2602"/>
        <item x="1203"/>
        <item x="1960"/>
        <item x="785"/>
        <item x="1355"/>
        <item x="2392"/>
        <item x="3760"/>
        <item x="3879"/>
        <item x="1270"/>
        <item x="2361"/>
        <item x="2157"/>
        <item x="994"/>
        <item x="3356"/>
        <item x="2265"/>
        <item x="3779"/>
        <item x="1343"/>
        <item x="3378"/>
        <item x="3174"/>
        <item x="3470"/>
        <item x="2413"/>
        <item x="1886"/>
        <item x="1438"/>
        <item x="2456"/>
        <item x="1667"/>
        <item x="3701"/>
        <item x="3827"/>
        <item x="1523"/>
        <item x="3348"/>
        <item x="166"/>
        <item x="1986"/>
        <item x="1567"/>
        <item x="3954"/>
        <item x="3272"/>
        <item x="3010"/>
        <item x="1844"/>
        <item x="516"/>
        <item x="538"/>
        <item x="2577"/>
        <item x="2665"/>
        <item x="2056"/>
        <item x="2787"/>
        <item x="1065"/>
        <item x="3924"/>
        <item x="1028"/>
        <item x="250"/>
        <item x="1796"/>
        <item x="120"/>
        <item x="170"/>
        <item x="1578"/>
        <item x="4045"/>
        <item x="3328"/>
        <item x="4056"/>
        <item x="915"/>
        <item x="1232"/>
        <item x="98"/>
        <item x="900"/>
        <item x="1252"/>
        <item x="1684"/>
        <item x="3695"/>
        <item x="618"/>
        <item x="3429"/>
        <item x="2446"/>
        <item x="3345"/>
        <item x="2021"/>
        <item x="2433"/>
        <item x="3277"/>
        <item x="3123"/>
        <item x="2688"/>
        <item x="1941"/>
        <item x="20"/>
        <item x="1536"/>
        <item x="2329"/>
        <item x="1264"/>
        <item x="77"/>
        <item x="1600"/>
        <item x="3393"/>
        <item x="948"/>
        <item x="1428"/>
        <item x="2769"/>
        <item x="2346"/>
        <item x="2813"/>
        <item x="692"/>
        <item x="389"/>
        <item x="2689"/>
        <item x="2615"/>
        <item x="2700"/>
        <item x="2549"/>
        <item x="3221"/>
        <item x="1234"/>
        <item x="3895"/>
        <item x="3031"/>
        <item x="1540"/>
        <item x="1459"/>
        <item x="3853"/>
        <item x="3402"/>
        <item x="503"/>
        <item x="3001"/>
        <item x="296"/>
        <item x="3939"/>
        <item x="1243"/>
        <item x="3128"/>
        <item x="1837"/>
        <item x="4063"/>
        <item x="284"/>
        <item x="3842"/>
        <item x="1482"/>
        <item x="3334"/>
        <item x="3521"/>
        <item x="3347"/>
        <item x="2775"/>
        <item x="3271"/>
        <item x="2331"/>
        <item x="362"/>
        <item x="2797"/>
        <item x="3246"/>
        <item x="3527"/>
        <item x="2187"/>
        <item x="2401"/>
        <item x="991"/>
        <item x="2305"/>
        <item x="3878"/>
        <item x="123"/>
        <item x="2326"/>
        <item x="394"/>
        <item x="262"/>
        <item x="3688"/>
        <item x="1695"/>
        <item x="549"/>
        <item x="2799"/>
        <item x="4060"/>
        <item x="3490"/>
        <item x="1881"/>
        <item x="3751"/>
        <item x="3832"/>
        <item x="3950"/>
        <item x="3464"/>
        <item x="2970"/>
        <item x="3324"/>
        <item x="190"/>
        <item x="3894"/>
        <item x="2953"/>
        <item x="232"/>
        <item x="3784"/>
        <item x="2184"/>
        <item x="2077"/>
        <item x="1874"/>
        <item x="650"/>
        <item x="2994"/>
        <item x="3858"/>
        <item x="704"/>
        <item x="1892"/>
        <item x="4033"/>
        <item x="3808"/>
        <item x="415"/>
        <item x="2124"/>
        <item x="3229"/>
        <item x="218"/>
        <item x="2702"/>
        <item x="638"/>
        <item x="1939"/>
        <item x="3308"/>
        <item x="3012"/>
        <item x="2599"/>
        <item x="209"/>
        <item x="3880"/>
        <item x="1770"/>
        <item x="3513"/>
        <item x="4031"/>
        <item x="1819"/>
        <item x="3404"/>
        <item x="1001"/>
        <item x="3788"/>
        <item x="1142"/>
        <item x="675"/>
        <item x="2230"/>
        <item x="2684"/>
        <item x="2325"/>
        <item x="3163"/>
        <item x="2268"/>
        <item x="1783"/>
        <item x="3770"/>
        <item x="3825"/>
        <item x="484"/>
        <item x="2888"/>
        <item x="784"/>
        <item x="313"/>
        <item x="2840"/>
        <item x="1807"/>
        <item x="1528"/>
        <item x="2791"/>
        <item x="230"/>
        <item x="2569"/>
        <item x="933"/>
        <item x="1772"/>
        <item x="3696"/>
        <item x="571"/>
        <item x="1535"/>
        <item x="2620"/>
        <item x="861"/>
        <item x="2420"/>
        <item x="3232"/>
        <item x="2880"/>
        <item x="818"/>
        <item x="738"/>
        <item x="405"/>
        <item x="3361"/>
        <item x="2162"/>
        <item x="3940"/>
        <item x="2203"/>
        <item x="2335"/>
        <item x="3358"/>
        <item x="2168"/>
        <item x="1922"/>
        <item x="1129"/>
        <item x="950"/>
        <item x="1937"/>
        <item x="504"/>
        <item x="944"/>
        <item x="608"/>
        <item x="4046"/>
        <item x="2576"/>
        <item x="3709"/>
        <item x="813"/>
        <item x="2080"/>
        <item x="3979"/>
        <item x="3887"/>
        <item x="2100"/>
        <item x="1903"/>
        <item x="89"/>
        <item x="1576"/>
        <item x="1381"/>
        <item x="3727"/>
        <item x="2618"/>
        <item x="3454"/>
        <item x="3690"/>
        <item x="3969"/>
        <item x="548"/>
        <item x="465"/>
        <item x="1404"/>
        <item x="530"/>
        <item x="560"/>
        <item x="3507"/>
        <item x="569"/>
        <item x="2225"/>
        <item x="2525"/>
        <item x="3339"/>
        <item x="2981"/>
        <item x="303"/>
        <item x="679"/>
        <item x="1607"/>
        <item x="3929"/>
        <item x="3241"/>
        <item x="1811"/>
        <item x="3957"/>
        <item x="2567"/>
        <item x="754"/>
        <item x="1637"/>
        <item x="2412"/>
        <item x="2597"/>
        <item x="1262"/>
        <item x="4042"/>
        <item x="3725"/>
        <item x="1929"/>
        <item x="1908"/>
        <item x="172"/>
        <item x="1800"/>
        <item x="605"/>
        <item x="1503"/>
        <item x="3900"/>
        <item x="976"/>
        <item x="1326"/>
        <item x="3228"/>
        <item x="3412"/>
        <item x="3135"/>
        <item x="3933"/>
        <item x="1971"/>
        <item x="68"/>
        <item x="1483"/>
        <item x="1365"/>
        <item x="2496"/>
        <item x="3386"/>
        <item x="3943"/>
        <item x="1521"/>
        <item x="2140"/>
        <item x="3530"/>
        <item x="2193"/>
        <item x="51"/>
        <item x="1597"/>
        <item x="2804"/>
        <item x="241"/>
        <item x="506"/>
        <item x="103"/>
        <item x="493"/>
        <item x="2719"/>
        <item x="1966"/>
        <item x="2985"/>
        <item x="3759"/>
        <item x="1718"/>
        <item x="2127"/>
        <item x="1593"/>
        <item x="2479"/>
        <item x="4044"/>
        <item x="1668"/>
        <item x="3009"/>
        <item x="199"/>
        <item x="508"/>
        <item x="680"/>
        <item x="2882"/>
        <item x="1099"/>
        <item x="4070"/>
        <item x="3418"/>
        <item x="3217"/>
        <item x="2728"/>
        <item x="1988"/>
        <item x="2553"/>
        <item x="3865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4021"/>
        <item x="2631"/>
        <item x="4035"/>
        <item x="3819"/>
        <item x="3219"/>
        <item x="4068"/>
        <item x="1933"/>
        <item x="497"/>
        <item x="765"/>
        <item x="24"/>
        <item x="231"/>
        <item x="2355"/>
        <item x="126"/>
        <item x="3403"/>
        <item x="1011"/>
        <item x="3287"/>
        <item x="136"/>
        <item x="3851"/>
        <item x="796"/>
        <item x="3239"/>
        <item x="3765"/>
        <item x="1789"/>
        <item x="3441"/>
        <item x="2213"/>
        <item x="1163"/>
        <item x="3777"/>
        <item x="2899"/>
        <item x="2462"/>
        <item x="1085"/>
        <item x="2367"/>
        <item x="3702"/>
        <item x="1472"/>
        <item x="3539"/>
        <item x="3302"/>
        <item x="1702"/>
        <item x="2720"/>
        <item x="3550"/>
        <item x="4091"/>
        <item x="1375"/>
        <item x="2358"/>
        <item x="3460"/>
        <item x="1079"/>
        <item x="2710"/>
        <item x="3762"/>
        <item x="2828"/>
        <item x="488"/>
        <item x="3867"/>
        <item x="2850"/>
        <item x="1242"/>
        <item x="1444"/>
        <item x="555"/>
        <item x="4075"/>
        <item x="1509"/>
        <item x="2835"/>
        <item x="1936"/>
        <item x="1185"/>
        <item x="550"/>
        <item x="3273"/>
        <item x="441"/>
        <item x="3772"/>
        <item x="2419"/>
        <item x="1628"/>
        <item x="1147"/>
        <item x="2795"/>
        <item x="3898"/>
        <item x="2625"/>
        <item x="3452"/>
        <item x="1651"/>
        <item x="3257"/>
        <item x="413"/>
        <item x="3512"/>
        <item x="4032"/>
        <item x="807"/>
        <item x="4076"/>
        <item x="1611"/>
        <item x="2595"/>
        <item x="2207"/>
        <item x="1736"/>
        <item x="2727"/>
        <item x="774"/>
        <item x="700"/>
        <item x="666"/>
        <item x="195"/>
        <item x="600"/>
        <item x="2968"/>
        <item x="908"/>
        <item x="1566"/>
        <item x="1126"/>
        <item x="4037"/>
        <item x="213"/>
        <item x="42"/>
        <item x="29"/>
        <item x="3560"/>
        <item x="2857"/>
        <item x="3409"/>
        <item x="143"/>
        <item x="552"/>
        <item x="2911"/>
        <item x="228"/>
        <item x="3915"/>
        <item x="390"/>
        <item x="2666"/>
        <item x="431"/>
        <item x="2764"/>
        <item x="47"/>
        <item x="3826"/>
        <item x="224"/>
        <item x="3240"/>
        <item x="3565"/>
        <item x="3154"/>
        <item x="710"/>
        <item x="1134"/>
        <item x="3806"/>
        <item x="956"/>
        <item x="1448"/>
        <item x="3932"/>
        <item x="344"/>
        <item x="786"/>
        <item x="2442"/>
        <item x="278"/>
        <item x="2208"/>
        <item x="2578"/>
        <item x="760"/>
        <item x="1928"/>
        <item x="775"/>
        <item x="3113"/>
        <item x="3430"/>
        <item x="3267"/>
        <item x="3720"/>
        <item x="124"/>
        <item x="3949"/>
        <item x="2999"/>
        <item x="3301"/>
        <item x="1088"/>
        <item x="1374"/>
        <item x="3723"/>
        <item x="591"/>
        <item x="2949"/>
        <item x="2556"/>
        <item x="4023"/>
        <item x="730"/>
        <item x="3631"/>
        <item x="3592"/>
        <item x="2823"/>
        <item x="2876"/>
        <item x="2444"/>
        <item x="3753"/>
        <item x="1672"/>
        <item x="2344"/>
        <item x="11"/>
        <item x="460"/>
        <item x="3697"/>
        <item x="897"/>
        <item x="2126"/>
        <item x="2470"/>
        <item x="1864"/>
        <item x="2256"/>
        <item x="3902"/>
        <item x="2894"/>
        <item x="2120"/>
        <item x="830"/>
        <item x="3934"/>
        <item x="3144"/>
        <item x="3343"/>
        <item x="2022"/>
        <item x="305"/>
        <item x="3767"/>
        <item x="1072"/>
        <item x="3366"/>
        <item x="756"/>
        <item x="1533"/>
        <item x="2604"/>
        <item x="2195"/>
        <item x="587"/>
        <item x="4012"/>
        <item x="1045"/>
        <item x="298"/>
        <item x="3465"/>
        <item x="1440"/>
        <item x="3981"/>
        <item x="1748"/>
        <item x="3744"/>
        <item x="1524"/>
        <item x="3260"/>
        <item x="3297"/>
        <item x="4000"/>
        <item x="2824"/>
        <item x="3491"/>
        <item x="2768"/>
        <item x="354"/>
        <item x="186"/>
        <item x="4050"/>
        <item x="4087"/>
        <item x="3963"/>
        <item x="527"/>
        <item x="2107"/>
        <item x="3053"/>
        <item x="2664"/>
        <item x="1845"/>
        <item x="2008"/>
        <item x="563"/>
        <item x="1749"/>
        <item x="2745"/>
        <item x="1784"/>
        <item x="1782"/>
        <item x="1926"/>
        <item x="3600"/>
        <item x="1976"/>
        <item x="2918"/>
        <item x="1494"/>
        <item x="3752"/>
        <item x="3935"/>
        <item x="2421"/>
        <item x="2007"/>
        <item x="3649"/>
        <item x="1148"/>
        <item x="2498"/>
        <item x="2003"/>
        <item x="3304"/>
        <item x="3424"/>
        <item x="2848"/>
        <item x="423"/>
        <item x="3807"/>
        <item x="408"/>
        <item x="2646"/>
        <item x="2690"/>
        <item x="3508"/>
        <item x="3719"/>
        <item x="2368"/>
        <item x="3107"/>
        <item x="3091"/>
        <item x="2951"/>
        <item x="351"/>
        <item x="2634"/>
        <item x="1139"/>
        <item x="3609"/>
        <item x="1035"/>
        <item x="3483"/>
        <item x="401"/>
        <item x="3014"/>
        <item x="2517"/>
        <item x="2753"/>
        <item x="2846"/>
        <item x="35"/>
        <item x="2190"/>
        <item x="3638"/>
        <item x="3112"/>
        <item x="2338"/>
        <item x="2537"/>
        <item x="2858"/>
        <item x="2852"/>
        <item x="3166"/>
        <item x="257"/>
        <item x="1087"/>
        <item x="2380"/>
        <item x="2962"/>
        <item x="86"/>
        <item x="3543"/>
        <item x="809"/>
        <item x="2855"/>
        <item x="275"/>
        <item x="3531"/>
        <item x="3310"/>
        <item x="3955"/>
        <item x="3681"/>
        <item x="3634"/>
        <item x="3048"/>
        <item x="3749"/>
        <item x="1532"/>
        <item x="3028"/>
        <item x="2674"/>
        <item x="3197"/>
        <item x="1066"/>
        <item x="1895"/>
        <item x="1590"/>
        <item x="1664"/>
        <item x="583"/>
        <item x="3177"/>
        <item x="2948"/>
        <item x="2334"/>
        <item x="1735"/>
        <item x="2352"/>
        <item x="1806"/>
        <item x="4073"/>
        <item x="2945"/>
        <item x="3581"/>
        <item x="2291"/>
        <item x="3812"/>
        <item x="2429"/>
        <item x="3253"/>
        <item x="3090"/>
        <item x="2903"/>
        <item x="3419"/>
        <item x="534"/>
        <item x="2738"/>
        <item x="2395"/>
        <item x="13"/>
        <item x="2678"/>
        <item x="3619"/>
        <item x="3061"/>
        <item x="3379"/>
        <item x="3364"/>
        <item x="2681"/>
        <item x="2214"/>
        <item x="3648"/>
        <item x="3545"/>
        <item x="2318"/>
        <item x="3138"/>
        <item x="2055"/>
        <item x="492"/>
        <item x="3675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7"/>
        <item x="3654"/>
        <item x="233"/>
        <item x="3566"/>
        <item x="270"/>
        <item x="67"/>
        <item x="355"/>
        <item x="505"/>
        <item x="3548"/>
        <item x="4074"/>
        <item x="1589"/>
        <item x="2842"/>
        <item x="1408"/>
        <item x="369"/>
        <item x="500"/>
        <item x="146"/>
        <item x="2310"/>
        <item x="3206"/>
        <item x="2671"/>
        <item x="2336"/>
        <item x="1665"/>
        <item x="3237"/>
        <item x="3421"/>
        <item x="2943"/>
        <item x="1548"/>
        <item x="920"/>
        <item x="456"/>
        <item x="2640"/>
        <item x="3071"/>
        <item x="2663"/>
        <item x="940"/>
        <item x="1120"/>
        <item x="647"/>
        <item x="4059"/>
        <item x="770"/>
        <item x="3296"/>
        <item x="2158"/>
        <item x="3644"/>
        <item x="34"/>
        <item x="4019"/>
        <item x="1295"/>
        <item x="1641"/>
        <item x="1584"/>
        <item x="2889"/>
        <item x="2758"/>
        <item x="2851"/>
        <item x="1573"/>
        <item x="1588"/>
        <item x="162"/>
        <item x="185"/>
        <item x="3890"/>
        <item x="1407"/>
        <item x="1710"/>
        <item x="3411"/>
        <item x="1377"/>
        <item x="3716"/>
        <item x="378"/>
        <item x="1445"/>
        <item x="3292"/>
        <item x="3388"/>
        <item x="1605"/>
        <item x="1689"/>
        <item x="1551"/>
        <item x="2218"/>
        <item x="2181"/>
        <item x="1266"/>
        <item x="2837"/>
        <item x="3948"/>
        <item x="3485"/>
        <item x="2269"/>
        <item x="3367"/>
        <item x="2853"/>
        <item x="2497"/>
        <item x="1399"/>
        <item x="404"/>
        <item x="931"/>
        <item x="3373"/>
        <item x="3612"/>
        <item x="2027"/>
        <item x="2554"/>
        <item x="671"/>
        <item x="1119"/>
        <item x="3479"/>
        <item x="2954"/>
        <item x="946"/>
        <item x="1467"/>
        <item x="935"/>
        <item x="715"/>
        <item x="1240"/>
        <item x="2621"/>
        <item x="2180"/>
        <item x="4081"/>
        <item x="2123"/>
        <item x="3860"/>
        <item x="1000"/>
        <item x="2801"/>
        <item x="1385"/>
        <item x="23"/>
        <item x="79"/>
        <item x="1181"/>
        <item x="551"/>
        <item x="828"/>
        <item x="3567"/>
        <item x="731"/>
        <item x="3660"/>
        <item x="3455"/>
        <item x="4067"/>
        <item x="977"/>
        <item x="2516"/>
        <item x="2153"/>
        <item x="1197"/>
        <item x="2478"/>
        <item x="2582"/>
        <item x="1012"/>
        <item x="1437"/>
        <item x="1488"/>
        <item x="1829"/>
        <item x="2636"/>
        <item x="256"/>
        <item x="1432"/>
        <item x="768"/>
        <item x="142"/>
        <item x="1581"/>
        <item x="1067"/>
        <item x="3666"/>
        <item x="1427"/>
        <item x="2086"/>
        <item x="2337"/>
        <item x="3931"/>
        <item x="1681"/>
        <item x="2877"/>
        <item x="374"/>
        <item x="3896"/>
        <item x="3817"/>
        <item x="122"/>
        <item x="1639"/>
        <item x="2039"/>
        <item x="3618"/>
        <item x="3676"/>
        <item x="435"/>
        <item x="2163"/>
        <item x="3647"/>
        <item x="1244"/>
        <item x="2159"/>
        <item x="3537"/>
        <item x="2547"/>
        <item x="1293"/>
        <item x="3608"/>
        <item x="3041"/>
        <item x="1245"/>
        <item x="2670"/>
        <item x="877"/>
        <item x="2565"/>
        <item x="2661"/>
        <item x="102"/>
        <item x="3526"/>
        <item x="2682"/>
        <item x="642"/>
        <item x="2437"/>
        <item x="4014"/>
        <item x="2393"/>
        <item x="1726"/>
        <item x="1342"/>
        <item x="3118"/>
        <item x="4053"/>
        <item x="1790"/>
        <item x="1774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4"/>
        <item x="2285"/>
        <item x="2940"/>
        <item x="1019"/>
        <item x="3022"/>
        <item x="3193"/>
        <item x="1893"/>
        <item x="1324"/>
        <item x="2104"/>
        <item x="3975"/>
        <item x="3614"/>
        <item x="3413"/>
        <item x="2887"/>
        <item x="220"/>
        <item x="3587"/>
        <item x="2552"/>
        <item x="3487"/>
        <item x="1909"/>
        <item x="2261"/>
        <item x="3714"/>
        <item x="2294"/>
        <item x="2633"/>
        <item x="663"/>
        <item x="3999"/>
        <item x="1111"/>
        <item x="3164"/>
        <item x="3856"/>
        <item x="1464"/>
        <item x="3637"/>
        <item x="936"/>
        <item x="3665"/>
        <item x="2916"/>
        <item x="3653"/>
        <item x="652"/>
        <item x="2505"/>
        <item x="1996"/>
        <item x="2093"/>
        <item x="2099"/>
        <item x="2426"/>
        <item x="2732"/>
        <item x="3687"/>
        <item x="1601"/>
        <item x="683"/>
        <item x="1350"/>
        <item x="1308"/>
        <item x="1773"/>
        <item x="3571"/>
        <item x="1630"/>
        <item x="2802"/>
        <item x="1999"/>
        <item x="3635"/>
        <item x="4057"/>
        <item x="633"/>
        <item x="1720"/>
        <item x="1856"/>
        <item x="428"/>
        <item x="4088"/>
        <item x="1865"/>
        <item x="1660"/>
        <item x="3423"/>
        <item x="2827"/>
        <item x="2956"/>
        <item x="2068"/>
        <item x="859"/>
        <item x="1358"/>
        <item x="1694"/>
        <item x="1466"/>
        <item x="4"/>
        <item x="3810"/>
        <item x="4015"/>
        <item x="205"/>
        <item x="3958"/>
        <item x="2257"/>
        <item x="2406"/>
        <item x="2863"/>
        <item x="1070"/>
        <item x="2330"/>
        <item x="3899"/>
        <item x="1638"/>
        <item x="59"/>
        <item x="2046"/>
        <item x="2592"/>
        <item x="3754"/>
        <item x="1443"/>
        <item x="3997"/>
        <item x="219"/>
        <item x="2062"/>
        <item x="4085"/>
        <item x="1813"/>
        <item x="154"/>
        <item x="1587"/>
        <item x="2404"/>
        <item x="3252"/>
        <item x="3170"/>
        <item x="2348"/>
        <item x="73"/>
        <item x="188"/>
        <item x="2448"/>
        <item x="1029"/>
        <item x="2196"/>
        <item x="2895"/>
        <item x="3837"/>
        <item x="2879"/>
        <item x="321"/>
        <item x="3153"/>
        <item x="943"/>
        <item x="2862"/>
        <item x="3576"/>
        <item x="486"/>
        <item x="2353"/>
        <item x="292"/>
        <item x="725"/>
        <item x="1683"/>
        <item x="1442"/>
        <item x="1026"/>
        <item x="387"/>
        <item x="1916"/>
        <item x="1056"/>
        <item x="3769"/>
        <item x="3650"/>
        <item x="1048"/>
        <item x="2765"/>
        <item x="2550"/>
        <item x="3601"/>
        <item x="575"/>
        <item x="12"/>
        <item x="3584"/>
        <item x="1646"/>
        <item x="3376"/>
        <item x="3063"/>
        <item x="736"/>
        <item x="1493"/>
        <item x="2179"/>
        <item x="3803"/>
        <item x="1043"/>
        <item x="507"/>
        <item x="2785"/>
        <item x="1097"/>
        <item x="856"/>
        <item x="611"/>
        <item x="2054"/>
        <item x="2669"/>
        <item x="2407"/>
        <item x="3482"/>
        <item x="2454"/>
        <item x="2512"/>
        <item x="2649"/>
        <item x="3540"/>
        <item x="762"/>
        <item x="2651"/>
        <item x="372"/>
        <item x="2726"/>
        <item x="1195"/>
        <item x="3686"/>
        <item x="187"/>
        <item x="2865"/>
        <item x="3171"/>
        <item x="5"/>
        <item x="3538"/>
        <item x="1027"/>
        <item x="2138"/>
        <item x="95"/>
        <item x="191"/>
        <item x="1461"/>
        <item x="2237"/>
        <item x="1708"/>
        <item x="1692"/>
        <item x="2928"/>
        <item x="2964"/>
        <item x="2734"/>
        <item x="2638"/>
        <item x="4069"/>
        <item x="361"/>
        <item x="3496"/>
        <item x="2559"/>
        <item x="3620"/>
        <item x="3307"/>
        <item x="310"/>
        <item x="2239"/>
        <item x="3983"/>
        <item x="980"/>
        <item x="2070"/>
        <item x="2790"/>
        <item x="2763"/>
        <item x="3094"/>
        <item x="2264"/>
        <item x="2202"/>
        <item x="2441"/>
        <item x="4086"/>
        <item x="1728"/>
        <item x="2979"/>
        <item x="1877"/>
        <item x="1979"/>
        <item x="632"/>
        <item x="3146"/>
        <item x="174"/>
        <item x="863"/>
        <item x="3264"/>
        <item x="1943"/>
        <item x="2320"/>
        <item x="2165"/>
        <item x="2506"/>
        <item x="4009"/>
        <item x="2087"/>
        <item x="1277"/>
        <item x="1624"/>
        <item x="1861"/>
        <item x="2645"/>
        <item x="959"/>
        <item x="963"/>
        <item x="803"/>
        <item x="1248"/>
        <item x="1853"/>
        <item x="4065"/>
        <item x="3137"/>
        <item x="3658"/>
        <item x="4043"/>
        <item x="1223"/>
        <item x="3431"/>
        <item x="1643"/>
        <item x="2564"/>
        <item x="3278"/>
        <item x="1323"/>
        <item x="1884"/>
        <item x="2860"/>
        <item x="698"/>
        <item x="1302"/>
        <item x="2632"/>
        <item x="1394"/>
        <item x="1544"/>
        <item x="3870"/>
        <item x="3248"/>
        <item x="1052"/>
        <item x="2386"/>
        <item x="50"/>
        <item x="3559"/>
        <item x="951"/>
        <item x="65"/>
        <item x="1125"/>
        <item x="3710"/>
        <item x="8"/>
        <item x="345"/>
        <item x="3510"/>
        <item x="383"/>
        <item x="3247"/>
        <item x="3262"/>
        <item x="2255"/>
        <item x="2575"/>
        <item x="3075"/>
        <item x="1319"/>
        <item x="707"/>
        <item x="38"/>
        <item x="1059"/>
        <item x="3611"/>
        <item x="2172"/>
        <item x="2485"/>
        <item x="2750"/>
        <item x="1340"/>
        <item x="2451"/>
        <item x="799"/>
        <item x="921"/>
        <item x="3606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8"/>
        <item x="1004"/>
        <item x="251"/>
        <item x="1145"/>
        <item x="968"/>
        <item x="1496"/>
        <item x="269"/>
        <item x="341"/>
        <item x="1666"/>
        <item x="2473"/>
        <item x="1653"/>
        <item x="3458"/>
        <item x="1005"/>
        <item x="2886"/>
        <item x="712"/>
        <item x="2931"/>
        <item x="1046"/>
        <item x="1391"/>
        <item x="3818"/>
        <item x="2708"/>
        <item x="2654"/>
        <item x="3708"/>
        <item x="3274"/>
        <item x="2144"/>
        <item x="3768"/>
        <item x="2114"/>
        <item x="1330"/>
        <item x="3238"/>
        <item x="3283"/>
        <item x="472"/>
        <item x="3692"/>
        <item x="4048"/>
        <item x="2252"/>
        <item x="2783"/>
        <item x="769"/>
        <item x="1237"/>
        <item x="1882"/>
        <item x="2920"/>
        <item x="1007"/>
        <item x="3427"/>
        <item x="2558"/>
        <item x="373"/>
        <item x="1582"/>
        <item x="406"/>
        <item x="2491"/>
        <item x="1854"/>
        <item x="1712"/>
        <item x="2836"/>
        <item x="3937"/>
        <item x="295"/>
        <item x="1364"/>
        <item x="926"/>
        <item x="3673"/>
        <item x="466"/>
        <item x="3903"/>
        <item x="1263"/>
        <item x="2115"/>
        <item x="2938"/>
        <item x="3101"/>
        <item x="2693"/>
        <item x="2723"/>
        <item x="3889"/>
        <item x="594"/>
        <item x="3375"/>
        <item x="2324"/>
        <item x="31"/>
        <item x="3622"/>
        <item x="817"/>
        <item x="601"/>
        <item x="2929"/>
        <item x="2189"/>
        <item x="1226"/>
        <item x="2490"/>
        <item x="2000"/>
        <item x="2362"/>
        <item x="3721"/>
        <item x="985"/>
        <item x="3363"/>
        <item x="1457"/>
        <item x="347"/>
        <item x="4080"/>
        <item x="3804"/>
        <item x="450"/>
        <item x="1849"/>
        <item x="3103"/>
        <item x="139"/>
        <item x="981"/>
        <item x="3583"/>
        <item x="3480"/>
        <item x="159"/>
        <item x="1433"/>
        <item x="964"/>
        <item x="438"/>
        <item x="1967"/>
        <item x="1985"/>
        <item x="3668"/>
        <item x="3038"/>
        <item x="3729"/>
        <item x="2944"/>
        <item x="2247"/>
        <item x="3528"/>
        <item x="2698"/>
        <item x="1498"/>
        <item x="3682"/>
        <item x="2906"/>
        <item x="743"/>
        <item x="690"/>
        <item x="3176"/>
        <item x="2424"/>
        <item x="306"/>
        <item x="3745"/>
        <item x="1188"/>
        <item x="718"/>
        <item x="3466"/>
        <item x="364"/>
        <item x="1502"/>
        <item x="1980"/>
        <item x="659"/>
        <item x="2088"/>
        <item x="3299"/>
        <item x="291"/>
        <item x="3968"/>
        <item x="1935"/>
        <item x="1057"/>
        <item x="2611"/>
        <item x="432"/>
        <item x="2603"/>
        <item x="2028"/>
        <item x="2757"/>
        <item x="929"/>
        <item x="3323"/>
        <item x="3987"/>
        <item x="3160"/>
        <item x="1345"/>
        <item x="1883"/>
        <item x="1938"/>
        <item x="327"/>
        <item x="322"/>
        <item x="1866"/>
        <item x="2590"/>
        <item x="1310"/>
        <item x="3130"/>
        <item x="593"/>
        <item x="1371"/>
        <item x="363"/>
        <item x="2623"/>
        <item x="2830"/>
        <item x="3628"/>
        <item x="2538"/>
        <item x="636"/>
        <item x="2504"/>
        <item x="1175"/>
        <item x="349"/>
        <item x="3656"/>
        <item x="3607"/>
        <item x="189"/>
        <item x="596"/>
        <item x="2829"/>
        <item x="2637"/>
        <item x="69"/>
        <item x="1127"/>
        <item x="2960"/>
        <item x="3110"/>
        <item x="3541"/>
        <item x="2018"/>
        <item x="1132"/>
        <item x="3502"/>
        <item x="894"/>
        <item x="3579"/>
        <item x="76"/>
        <item x="3098"/>
        <item x="223"/>
        <item x="2111"/>
        <item x="3066"/>
        <item x="371"/>
        <item x="459"/>
        <item x="288"/>
        <item x="1697"/>
        <item x="670"/>
        <item x="451"/>
        <item x="3026"/>
        <item x="2102"/>
        <item x="1090"/>
        <item x="2067"/>
        <item x="1723"/>
        <item x="2908"/>
        <item x="2814"/>
        <item x="421"/>
        <item x="3295"/>
        <item x="1975"/>
        <item x="2251"/>
        <item x="3471"/>
        <item x="118"/>
        <item x="3669"/>
        <item x="1131"/>
        <item x="2284"/>
        <item x="4040"/>
        <item x="2583"/>
        <item x="49"/>
        <item x="370"/>
        <item x="2283"/>
        <item x="1216"/>
        <item x="3100"/>
        <item x="3938"/>
        <item x="2744"/>
        <item x="800"/>
        <item x="3951"/>
        <item x="3782"/>
        <item x="1068"/>
        <item x="2833"/>
        <item x="2528"/>
        <item x="99"/>
        <item x="1699"/>
        <item x="39"/>
        <item x="3182"/>
        <item x="4061"/>
        <item x="1506"/>
        <item x="1545"/>
        <item x="2015"/>
        <item x="1762"/>
        <item x="483"/>
        <item x="2136"/>
        <item x="22"/>
        <item x="53"/>
        <item x="750"/>
        <item x="1714"/>
        <item x="3783"/>
        <item x="3914"/>
        <item x="3814"/>
        <item x="1818"/>
        <item x="3121"/>
        <item x="2642"/>
        <item x="1287"/>
        <item x="3916"/>
        <item x="782"/>
        <item x="2792"/>
        <item x="66"/>
        <item x="843"/>
        <item x="2198"/>
        <item x="433"/>
        <item x="4028"/>
        <item x="3006"/>
        <item x="137"/>
        <item x="2440"/>
        <item x="918"/>
        <item x="3268"/>
        <item x="2557"/>
        <item x="2137"/>
        <item x="2535"/>
        <item x="388"/>
        <item x="239"/>
        <item x="557"/>
        <item x="759"/>
        <item x="1384"/>
        <item x="3780"/>
        <item x="887"/>
        <item x="108"/>
        <item x="928"/>
        <item x="57"/>
        <item x="1327"/>
        <item x="1974"/>
        <item x="3756"/>
        <item x="323"/>
        <item x="2449"/>
        <item x="114"/>
        <item x="151"/>
        <item x="3050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1"/>
        <item x="1753"/>
        <item x="4082"/>
        <item x="248"/>
        <item x="1478"/>
        <item x="2885"/>
        <item x="412"/>
        <item x="1102"/>
        <item x="2706"/>
        <item x="2672"/>
        <item x="3724"/>
        <item x="1914"/>
        <item x="2474"/>
        <item x="682"/>
        <item x="2652"/>
        <item x="1873"/>
        <item x="1092"/>
        <item x="2108"/>
        <item x="147"/>
        <item x="3857"/>
        <item x="18"/>
        <item x="790"/>
        <item x="3636"/>
        <item x="3011"/>
        <item x="3925"/>
        <item x="308"/>
        <item x="3910"/>
        <item x="1934"/>
        <item x="3362"/>
        <item x="2232"/>
        <item x="1852"/>
        <item x="273"/>
        <item x="3703"/>
        <item x="2808"/>
        <item x="1787"/>
        <item x="3742"/>
        <item x="271"/>
        <item x="3944"/>
        <item x="2736"/>
        <item x="33"/>
        <item x="2045"/>
        <item x="2839"/>
        <item x="3305"/>
        <item x="1940"/>
        <item x="3342"/>
        <item x="3670"/>
        <item x="1487"/>
        <item x="1338"/>
        <item x="1137"/>
        <item x="925"/>
        <item x="1552"/>
        <item x="2856"/>
        <item x="2089"/>
        <item x="3068"/>
        <item x="2002"/>
        <item x="235"/>
        <item x="489"/>
        <item x="2365"/>
        <item x="3047"/>
        <item x="1756"/>
        <item x="72"/>
        <item x="1"/>
        <item x="1754"/>
        <item x="4090"/>
        <item x="3847"/>
        <item x="2122"/>
        <item x="4084"/>
        <item x="773"/>
        <item x="1033"/>
        <item x="676"/>
        <item x="579"/>
        <item x="746"/>
        <item x="1136"/>
        <item x="3331"/>
        <item x="2660"/>
        <item x="937"/>
        <item x="2422"/>
        <item x="797"/>
        <item x="1118"/>
        <item x="2589"/>
        <item x="1113"/>
        <item x="1320"/>
        <item x="2936"/>
        <item x="1213"/>
        <item x="2076"/>
        <item x="3187"/>
        <item x="422"/>
        <item x="1889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15"/>
        <item x="713"/>
        <item x="2864"/>
        <item x="2673"/>
        <item x="3139"/>
        <item x="1709"/>
        <item x="3515"/>
        <item x="3408"/>
        <item x="2675"/>
        <item x="2519"/>
        <item x="975"/>
        <item x="888"/>
        <item x="204"/>
        <item x="1517"/>
        <item x="52"/>
        <item x="1812"/>
        <item x="2926"/>
        <item x="3876"/>
        <item x="1953"/>
        <item x="603"/>
        <item x="512"/>
        <item x="1269"/>
        <item x="3771"/>
        <item x="961"/>
        <item x="1615"/>
        <item x="3778"/>
        <item x="3965"/>
        <item x="2624"/>
        <item x="312"/>
        <item x="688"/>
        <item x="2400"/>
        <item x="1054"/>
        <item x="2746"/>
        <item x="1766"/>
        <item x="1276"/>
        <item x="2377"/>
        <item x="3049"/>
        <item x="133"/>
        <item x="585"/>
        <item x="529"/>
        <item x="2996"/>
        <item x="1018"/>
        <item x="838"/>
        <item x="3095"/>
        <item x="3223"/>
        <item x="2174"/>
        <item x="3056"/>
        <item x="343"/>
        <item x="3704"/>
        <item x="872"/>
        <item x="1484"/>
        <item x="628"/>
        <item x="3450"/>
        <item x="2731"/>
        <item x="3497"/>
        <item x="619"/>
        <item x="180"/>
        <item x="2106"/>
        <item x="184"/>
        <item x="3995"/>
        <item x="1074"/>
        <item x="1850"/>
        <item x="229"/>
        <item x="1716"/>
        <item x="2312"/>
        <item x="294"/>
        <item x="1069"/>
        <item x="463"/>
        <item x="523"/>
        <item x="752"/>
        <item x="487"/>
        <item x="1347"/>
        <item x="330"/>
        <item x="3236"/>
        <item x="41"/>
        <item x="444"/>
        <item x="419"/>
        <item x="4013"/>
        <item x="1477"/>
        <item x="476"/>
        <item x="1722"/>
        <item x="778"/>
        <item x="882"/>
        <item x="3300"/>
        <item x="3058"/>
        <item x="193"/>
        <item x="2771"/>
        <item x="2626"/>
        <item x="1982"/>
        <item x="1621"/>
        <item x="3443"/>
        <item x="3893"/>
        <item x="2051"/>
        <item x="3775"/>
        <item x="1725"/>
        <item x="3561"/>
        <item x="2915"/>
        <item x="4027"/>
        <item x="121"/>
        <item x="3321"/>
        <item x="3162"/>
        <item x="2543"/>
        <item x="3892"/>
        <item x="2919"/>
        <item x="1133"/>
        <item x="721"/>
        <item x="4025"/>
        <item x="2990"/>
        <item x="1291"/>
        <item x="1414"/>
        <item x="2241"/>
        <item x="2548"/>
        <item x="3129"/>
        <item x="2043"/>
        <item x="2467"/>
        <item x="2533"/>
        <item x="4026"/>
        <item x="1972"/>
        <item x="2844"/>
        <item x="3152"/>
        <item x="1682"/>
        <item x="2118"/>
        <item x="1501"/>
        <item x="2921"/>
        <item x="3891"/>
        <item x="2762"/>
        <item x="3864"/>
        <item x="1121"/>
        <item x="2874"/>
        <item x="3517"/>
        <item x="3518"/>
        <item x="3444"/>
        <item x="3082"/>
        <item x="327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48FEAA-97D1-4125-A6E2-BF2B56385558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F2454F-059E-46F1-94E4-0411B87D180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2EAAE9-ABDE-4EBE-901F-094061C1B37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A08BD-B8E9-4CE4-977D-404547F1B5F1}">
  <dimension ref="A1:A4115"/>
  <sheetViews>
    <sheetView workbookViewId="0">
      <selection activeCell="F19" sqref="F19"/>
    </sheetView>
  </sheetViews>
  <sheetFormatPr defaultRowHeight="14.25" x14ac:dyDescent="0.45"/>
  <sheetData>
    <row r="1" spans="1:1" x14ac:dyDescent="0.45">
      <c r="A1" t="s">
        <v>8379</v>
      </c>
    </row>
    <row r="2" spans="1:1" x14ac:dyDescent="0.45">
      <c r="A2" cm="1">
        <f t="array" ref="A2:A4115">YEAR(Kickstarter!S2:S4115)</f>
        <v>2013</v>
      </c>
    </row>
    <row r="3" spans="1:1" x14ac:dyDescent="0.45">
      <c r="A3">
        <v>2014</v>
      </c>
    </row>
    <row r="4" spans="1:1" x14ac:dyDescent="0.45">
      <c r="A4">
        <v>2013</v>
      </c>
    </row>
    <row r="5" spans="1:1" x14ac:dyDescent="0.45">
      <c r="A5">
        <v>2014</v>
      </c>
    </row>
    <row r="6" spans="1:1" x14ac:dyDescent="0.45">
      <c r="A6">
        <v>2016</v>
      </c>
    </row>
    <row r="7" spans="1:1" x14ac:dyDescent="0.45">
      <c r="A7">
        <v>2016</v>
      </c>
    </row>
    <row r="8" spans="1:1" x14ac:dyDescent="0.45">
      <c r="A8">
        <v>2013</v>
      </c>
    </row>
    <row r="9" spans="1:1" x14ac:dyDescent="0.45">
      <c r="A9">
        <v>2012</v>
      </c>
    </row>
    <row r="10" spans="1:1" x14ac:dyDescent="0.45">
      <c r="A10">
        <v>2016</v>
      </c>
    </row>
    <row r="11" spans="1:1" x14ac:dyDescent="0.45">
      <c r="A11">
        <v>2013</v>
      </c>
    </row>
    <row r="12" spans="1:1" x14ac:dyDescent="0.45">
      <c r="A12">
        <v>2016</v>
      </c>
    </row>
    <row r="13" spans="1:1" x14ac:dyDescent="0.45">
      <c r="A13">
        <v>2015</v>
      </c>
    </row>
    <row r="14" spans="1:1" x14ac:dyDescent="0.45">
      <c r="A14">
        <v>2016</v>
      </c>
    </row>
    <row r="15" spans="1:1" x14ac:dyDescent="0.45">
      <c r="A15">
        <v>2016</v>
      </c>
    </row>
    <row r="16" spans="1:1" x14ac:dyDescent="0.45">
      <c r="A16">
        <v>2015</v>
      </c>
    </row>
    <row r="17" spans="1:1" x14ac:dyDescent="0.45">
      <c r="A17">
        <v>2015</v>
      </c>
    </row>
    <row r="18" spans="1:1" x14ac:dyDescent="0.45">
      <c r="A18">
        <v>2014</v>
      </c>
    </row>
    <row r="19" spans="1:1" x14ac:dyDescent="0.45">
      <c r="A19">
        <v>2014</v>
      </c>
    </row>
    <row r="20" spans="1:1" x14ac:dyDescent="0.45">
      <c r="A20">
        <v>2016</v>
      </c>
    </row>
    <row r="21" spans="1:1" x14ac:dyDescent="0.45">
      <c r="A21">
        <v>2015</v>
      </c>
    </row>
    <row r="22" spans="1:1" x14ac:dyDescent="0.45">
      <c r="A22">
        <v>2015</v>
      </c>
    </row>
    <row r="23" spans="1:1" x14ac:dyDescent="0.45">
      <c r="A23">
        <v>2015</v>
      </c>
    </row>
    <row r="24" spans="1:1" x14ac:dyDescent="0.45">
      <c r="A24">
        <v>2016</v>
      </c>
    </row>
    <row r="25" spans="1:1" x14ac:dyDescent="0.45">
      <c r="A25">
        <v>2016</v>
      </c>
    </row>
    <row r="26" spans="1:1" x14ac:dyDescent="0.45">
      <c r="A26">
        <v>2015</v>
      </c>
    </row>
    <row r="27" spans="1:1" x14ac:dyDescent="0.45">
      <c r="A27">
        <v>2015</v>
      </c>
    </row>
    <row r="28" spans="1:1" x14ac:dyDescent="0.45">
      <c r="A28">
        <v>2014</v>
      </c>
    </row>
    <row r="29" spans="1:1" x14ac:dyDescent="0.45">
      <c r="A29">
        <v>2017</v>
      </c>
    </row>
    <row r="30" spans="1:1" x14ac:dyDescent="0.45">
      <c r="A30">
        <v>2015</v>
      </c>
    </row>
    <row r="31" spans="1:1" x14ac:dyDescent="0.45">
      <c r="A31">
        <v>2015</v>
      </c>
    </row>
    <row r="32" spans="1:1" x14ac:dyDescent="0.45">
      <c r="A32">
        <v>2014</v>
      </c>
    </row>
    <row r="33" spans="1:1" x14ac:dyDescent="0.45">
      <c r="A33">
        <v>2016</v>
      </c>
    </row>
    <row r="34" spans="1:1" x14ac:dyDescent="0.45">
      <c r="A34">
        <v>2014</v>
      </c>
    </row>
    <row r="35" spans="1:1" x14ac:dyDescent="0.45">
      <c r="A35">
        <v>2016</v>
      </c>
    </row>
    <row r="36" spans="1:1" x14ac:dyDescent="0.45">
      <c r="A36">
        <v>2016</v>
      </c>
    </row>
    <row r="37" spans="1:1" x14ac:dyDescent="0.45">
      <c r="A37">
        <v>2016</v>
      </c>
    </row>
    <row r="38" spans="1:1" x14ac:dyDescent="0.45">
      <c r="A38">
        <v>2015</v>
      </c>
    </row>
    <row r="39" spans="1:1" x14ac:dyDescent="0.45">
      <c r="A39">
        <v>2012</v>
      </c>
    </row>
    <row r="40" spans="1:1" x14ac:dyDescent="0.45">
      <c r="A40">
        <v>2016</v>
      </c>
    </row>
    <row r="41" spans="1:1" x14ac:dyDescent="0.45">
      <c r="A41">
        <v>2016</v>
      </c>
    </row>
    <row r="42" spans="1:1" x14ac:dyDescent="0.45">
      <c r="A42">
        <v>2014</v>
      </c>
    </row>
    <row r="43" spans="1:1" x14ac:dyDescent="0.45">
      <c r="A43">
        <v>2017</v>
      </c>
    </row>
    <row r="44" spans="1:1" x14ac:dyDescent="0.45">
      <c r="A44">
        <v>2015</v>
      </c>
    </row>
    <row r="45" spans="1:1" x14ac:dyDescent="0.45">
      <c r="A45">
        <v>2013</v>
      </c>
    </row>
    <row r="46" spans="1:1" x14ac:dyDescent="0.45">
      <c r="A46">
        <v>2012</v>
      </c>
    </row>
    <row r="47" spans="1:1" x14ac:dyDescent="0.45">
      <c r="A47">
        <v>2015</v>
      </c>
    </row>
    <row r="48" spans="1:1" x14ac:dyDescent="0.45">
      <c r="A48">
        <v>2015</v>
      </c>
    </row>
    <row r="49" spans="1:1" x14ac:dyDescent="0.45">
      <c r="A49">
        <v>2015</v>
      </c>
    </row>
    <row r="50" spans="1:1" x14ac:dyDescent="0.45">
      <c r="A50">
        <v>2015</v>
      </c>
    </row>
    <row r="51" spans="1:1" x14ac:dyDescent="0.45">
      <c r="A51">
        <v>2016</v>
      </c>
    </row>
    <row r="52" spans="1:1" x14ac:dyDescent="0.45">
      <c r="A52">
        <v>2016</v>
      </c>
    </row>
    <row r="53" spans="1:1" x14ac:dyDescent="0.45">
      <c r="A53">
        <v>2016</v>
      </c>
    </row>
    <row r="54" spans="1:1" x14ac:dyDescent="0.45">
      <c r="A54">
        <v>2017</v>
      </c>
    </row>
    <row r="55" spans="1:1" x14ac:dyDescent="0.45">
      <c r="A55">
        <v>2016</v>
      </c>
    </row>
    <row r="56" spans="1:1" x14ac:dyDescent="0.45">
      <c r="A56">
        <v>2014</v>
      </c>
    </row>
    <row r="57" spans="1:1" x14ac:dyDescent="0.45">
      <c r="A57">
        <v>2012</v>
      </c>
    </row>
    <row r="58" spans="1:1" x14ac:dyDescent="0.45">
      <c r="A58">
        <v>2013</v>
      </c>
    </row>
    <row r="59" spans="1:1" x14ac:dyDescent="0.45">
      <c r="A59">
        <v>2016</v>
      </c>
    </row>
    <row r="60" spans="1:1" x14ac:dyDescent="0.45">
      <c r="A60">
        <v>2013</v>
      </c>
    </row>
    <row r="61" spans="1:1" x14ac:dyDescent="0.45">
      <c r="A61">
        <v>2016</v>
      </c>
    </row>
    <row r="62" spans="1:1" x14ac:dyDescent="0.45">
      <c r="A62">
        <v>2014</v>
      </c>
    </row>
    <row r="63" spans="1:1" x14ac:dyDescent="0.45">
      <c r="A63">
        <v>2014</v>
      </c>
    </row>
    <row r="64" spans="1:1" x14ac:dyDescent="0.45">
      <c r="A64">
        <v>2015</v>
      </c>
    </row>
    <row r="65" spans="1:1" x14ac:dyDescent="0.45">
      <c r="A65">
        <v>2014</v>
      </c>
    </row>
    <row r="66" spans="1:1" x14ac:dyDescent="0.45">
      <c r="A66">
        <v>2014</v>
      </c>
    </row>
    <row r="67" spans="1:1" x14ac:dyDescent="0.45">
      <c r="A67">
        <v>2016</v>
      </c>
    </row>
    <row r="68" spans="1:1" x14ac:dyDescent="0.45">
      <c r="A68">
        <v>2016</v>
      </c>
    </row>
    <row r="69" spans="1:1" x14ac:dyDescent="0.45">
      <c r="A69">
        <v>2016</v>
      </c>
    </row>
    <row r="70" spans="1:1" x14ac:dyDescent="0.45">
      <c r="A70">
        <v>2015</v>
      </c>
    </row>
    <row r="71" spans="1:1" x14ac:dyDescent="0.45">
      <c r="A71">
        <v>2016</v>
      </c>
    </row>
    <row r="72" spans="1:1" x14ac:dyDescent="0.45">
      <c r="A72">
        <v>2012</v>
      </c>
    </row>
    <row r="73" spans="1:1" x14ac:dyDescent="0.45">
      <c r="A73">
        <v>2012</v>
      </c>
    </row>
    <row r="74" spans="1:1" x14ac:dyDescent="0.45">
      <c r="A74">
        <v>2016</v>
      </c>
    </row>
    <row r="75" spans="1:1" x14ac:dyDescent="0.45">
      <c r="A75">
        <v>2016</v>
      </c>
    </row>
    <row r="76" spans="1:1" x14ac:dyDescent="0.45">
      <c r="A76">
        <v>2013</v>
      </c>
    </row>
    <row r="77" spans="1:1" x14ac:dyDescent="0.45">
      <c r="A77">
        <v>2012</v>
      </c>
    </row>
    <row r="78" spans="1:1" x14ac:dyDescent="0.45">
      <c r="A78">
        <v>2016</v>
      </c>
    </row>
    <row r="79" spans="1:1" x14ac:dyDescent="0.45">
      <c r="A79">
        <v>2015</v>
      </c>
    </row>
    <row r="80" spans="1:1" x14ac:dyDescent="0.45">
      <c r="A80">
        <v>2014</v>
      </c>
    </row>
    <row r="81" spans="1:1" x14ac:dyDescent="0.45">
      <c r="A81">
        <v>2016</v>
      </c>
    </row>
    <row r="82" spans="1:1" x14ac:dyDescent="0.45">
      <c r="A82">
        <v>2014</v>
      </c>
    </row>
    <row r="83" spans="1:1" x14ac:dyDescent="0.45">
      <c r="A83">
        <v>2015</v>
      </c>
    </row>
    <row r="84" spans="1:1" x14ac:dyDescent="0.45">
      <c r="A84">
        <v>2015</v>
      </c>
    </row>
    <row r="85" spans="1:1" x14ac:dyDescent="0.45">
      <c r="A85">
        <v>2013</v>
      </c>
    </row>
    <row r="86" spans="1:1" x14ac:dyDescent="0.45">
      <c r="A86">
        <v>2014</v>
      </c>
    </row>
    <row r="87" spans="1:1" x14ac:dyDescent="0.45">
      <c r="A87">
        <v>2015</v>
      </c>
    </row>
    <row r="88" spans="1:1" x14ac:dyDescent="0.45">
      <c r="A88">
        <v>2016</v>
      </c>
    </row>
    <row r="89" spans="1:1" x14ac:dyDescent="0.45">
      <c r="A89">
        <v>2011</v>
      </c>
    </row>
    <row r="90" spans="1:1" x14ac:dyDescent="0.45">
      <c r="A90">
        <v>2016</v>
      </c>
    </row>
    <row r="91" spans="1:1" x14ac:dyDescent="0.45">
      <c r="A91">
        <v>2015</v>
      </c>
    </row>
    <row r="92" spans="1:1" x14ac:dyDescent="0.45">
      <c r="A92">
        <v>2013</v>
      </c>
    </row>
    <row r="93" spans="1:1" x14ac:dyDescent="0.45">
      <c r="A93">
        <v>2014</v>
      </c>
    </row>
    <row r="94" spans="1:1" x14ac:dyDescent="0.45">
      <c r="A94">
        <v>2013</v>
      </c>
    </row>
    <row r="95" spans="1:1" x14ac:dyDescent="0.45">
      <c r="A95">
        <v>2015</v>
      </c>
    </row>
    <row r="96" spans="1:1" x14ac:dyDescent="0.45">
      <c r="A96">
        <v>2011</v>
      </c>
    </row>
    <row r="97" spans="1:1" x14ac:dyDescent="0.45">
      <c r="A97">
        <v>2016</v>
      </c>
    </row>
    <row r="98" spans="1:1" x14ac:dyDescent="0.45">
      <c r="A98">
        <v>2016</v>
      </c>
    </row>
    <row r="99" spans="1:1" x14ac:dyDescent="0.45">
      <c r="A99">
        <v>2014</v>
      </c>
    </row>
    <row r="100" spans="1:1" x14ac:dyDescent="0.45">
      <c r="A100">
        <v>2015</v>
      </c>
    </row>
    <row r="101" spans="1:1" x14ac:dyDescent="0.45">
      <c r="A101">
        <v>2015</v>
      </c>
    </row>
    <row r="102" spans="1:1" x14ac:dyDescent="0.45">
      <c r="A102">
        <v>2013</v>
      </c>
    </row>
    <row r="103" spans="1:1" x14ac:dyDescent="0.45">
      <c r="A103">
        <v>2013</v>
      </c>
    </row>
    <row r="104" spans="1:1" x14ac:dyDescent="0.45">
      <c r="A104">
        <v>2016</v>
      </c>
    </row>
    <row r="105" spans="1:1" x14ac:dyDescent="0.45">
      <c r="A105">
        <v>2015</v>
      </c>
    </row>
    <row r="106" spans="1:1" x14ac:dyDescent="0.45">
      <c r="A106">
        <v>2015</v>
      </c>
    </row>
    <row r="107" spans="1:1" x14ac:dyDescent="0.45">
      <c r="A107">
        <v>2013</v>
      </c>
    </row>
    <row r="108" spans="1:1" x14ac:dyDescent="0.45">
      <c r="A108">
        <v>2011</v>
      </c>
    </row>
    <row r="109" spans="1:1" x14ac:dyDescent="0.45">
      <c r="A109">
        <v>2014</v>
      </c>
    </row>
    <row r="110" spans="1:1" x14ac:dyDescent="0.45">
      <c r="A110">
        <v>2016</v>
      </c>
    </row>
    <row r="111" spans="1:1" x14ac:dyDescent="0.45">
      <c r="A111">
        <v>2013</v>
      </c>
    </row>
    <row r="112" spans="1:1" x14ac:dyDescent="0.45">
      <c r="A112">
        <v>2014</v>
      </c>
    </row>
    <row r="113" spans="1:1" x14ac:dyDescent="0.45">
      <c r="A113">
        <v>2012</v>
      </c>
    </row>
    <row r="114" spans="1:1" x14ac:dyDescent="0.45">
      <c r="A114">
        <v>2014</v>
      </c>
    </row>
    <row r="115" spans="1:1" x14ac:dyDescent="0.45">
      <c r="A115">
        <v>2013</v>
      </c>
    </row>
    <row r="116" spans="1:1" x14ac:dyDescent="0.45">
      <c r="A116">
        <v>2016</v>
      </c>
    </row>
    <row r="117" spans="1:1" x14ac:dyDescent="0.45">
      <c r="A117">
        <v>2015</v>
      </c>
    </row>
    <row r="118" spans="1:1" x14ac:dyDescent="0.45">
      <c r="A118">
        <v>2015</v>
      </c>
    </row>
    <row r="119" spans="1:1" x14ac:dyDescent="0.45">
      <c r="A119">
        <v>2013</v>
      </c>
    </row>
    <row r="120" spans="1:1" x14ac:dyDescent="0.45">
      <c r="A120">
        <v>2016</v>
      </c>
    </row>
    <row r="121" spans="1:1" x14ac:dyDescent="0.45">
      <c r="A121">
        <v>2013</v>
      </c>
    </row>
    <row r="122" spans="1:1" x14ac:dyDescent="0.45">
      <c r="A122">
        <v>2015</v>
      </c>
    </row>
    <row r="123" spans="1:1" x14ac:dyDescent="0.45">
      <c r="A123">
        <v>2017</v>
      </c>
    </row>
    <row r="124" spans="1:1" x14ac:dyDescent="0.45">
      <c r="A124">
        <v>2016</v>
      </c>
    </row>
    <row r="125" spans="1:1" x14ac:dyDescent="0.45">
      <c r="A125">
        <v>2015</v>
      </c>
    </row>
    <row r="126" spans="1:1" x14ac:dyDescent="0.45">
      <c r="A126">
        <v>2015</v>
      </c>
    </row>
    <row r="127" spans="1:1" x14ac:dyDescent="0.45">
      <c r="A127">
        <v>2014</v>
      </c>
    </row>
    <row r="128" spans="1:1" x14ac:dyDescent="0.45">
      <c r="A128">
        <v>2015</v>
      </c>
    </row>
    <row r="129" spans="1:1" x14ac:dyDescent="0.45">
      <c r="A129">
        <v>2014</v>
      </c>
    </row>
    <row r="130" spans="1:1" x14ac:dyDescent="0.45">
      <c r="A130">
        <v>2015</v>
      </c>
    </row>
    <row r="131" spans="1:1" x14ac:dyDescent="0.45">
      <c r="A131">
        <v>2014</v>
      </c>
    </row>
    <row r="132" spans="1:1" x14ac:dyDescent="0.45">
      <c r="A132">
        <v>2013</v>
      </c>
    </row>
    <row r="133" spans="1:1" x14ac:dyDescent="0.45">
      <c r="A133">
        <v>2014</v>
      </c>
    </row>
    <row r="134" spans="1:1" x14ac:dyDescent="0.45">
      <c r="A134">
        <v>2013</v>
      </c>
    </row>
    <row r="135" spans="1:1" x14ac:dyDescent="0.45">
      <c r="A135">
        <v>2017</v>
      </c>
    </row>
    <row r="136" spans="1:1" x14ac:dyDescent="0.45">
      <c r="A136">
        <v>2015</v>
      </c>
    </row>
    <row r="137" spans="1:1" x14ac:dyDescent="0.45">
      <c r="A137">
        <v>2011</v>
      </c>
    </row>
    <row r="138" spans="1:1" x14ac:dyDescent="0.45">
      <c r="A138">
        <v>2014</v>
      </c>
    </row>
    <row r="139" spans="1:1" x14ac:dyDescent="0.45">
      <c r="A139">
        <v>2016</v>
      </c>
    </row>
    <row r="140" spans="1:1" x14ac:dyDescent="0.45">
      <c r="A140">
        <v>2013</v>
      </c>
    </row>
    <row r="141" spans="1:1" x14ac:dyDescent="0.45">
      <c r="A141">
        <v>2016</v>
      </c>
    </row>
    <row r="142" spans="1:1" x14ac:dyDescent="0.45">
      <c r="A142">
        <v>2014</v>
      </c>
    </row>
    <row r="143" spans="1:1" x14ac:dyDescent="0.45">
      <c r="A143">
        <v>2013</v>
      </c>
    </row>
    <row r="144" spans="1:1" x14ac:dyDescent="0.45">
      <c r="A144">
        <v>2016</v>
      </c>
    </row>
    <row r="145" spans="1:1" x14ac:dyDescent="0.45">
      <c r="A145">
        <v>2015</v>
      </c>
    </row>
    <row r="146" spans="1:1" x14ac:dyDescent="0.45">
      <c r="A146">
        <v>2014</v>
      </c>
    </row>
    <row r="147" spans="1:1" x14ac:dyDescent="0.45">
      <c r="A147">
        <v>2015</v>
      </c>
    </row>
    <row r="148" spans="1:1" x14ac:dyDescent="0.45">
      <c r="A148">
        <v>2016</v>
      </c>
    </row>
    <row r="149" spans="1:1" x14ac:dyDescent="0.45">
      <c r="A149">
        <v>2016</v>
      </c>
    </row>
    <row r="150" spans="1:1" x14ac:dyDescent="0.45">
      <c r="A150">
        <v>2015</v>
      </c>
    </row>
    <row r="151" spans="1:1" x14ac:dyDescent="0.45">
      <c r="A151">
        <v>2014</v>
      </c>
    </row>
    <row r="152" spans="1:1" x14ac:dyDescent="0.45">
      <c r="A152">
        <v>2015</v>
      </c>
    </row>
    <row r="153" spans="1:1" x14ac:dyDescent="0.45">
      <c r="A153">
        <v>2016</v>
      </c>
    </row>
    <row r="154" spans="1:1" x14ac:dyDescent="0.45">
      <c r="A154">
        <v>2011</v>
      </c>
    </row>
    <row r="155" spans="1:1" x14ac:dyDescent="0.45">
      <c r="A155">
        <v>2012</v>
      </c>
    </row>
    <row r="156" spans="1:1" x14ac:dyDescent="0.45">
      <c r="A156">
        <v>2016</v>
      </c>
    </row>
    <row r="157" spans="1:1" x14ac:dyDescent="0.45">
      <c r="A157">
        <v>2014</v>
      </c>
    </row>
    <row r="158" spans="1:1" x14ac:dyDescent="0.45">
      <c r="A158">
        <v>2015</v>
      </c>
    </row>
    <row r="159" spans="1:1" x14ac:dyDescent="0.45">
      <c r="A159">
        <v>2015</v>
      </c>
    </row>
    <row r="160" spans="1:1" x14ac:dyDescent="0.45">
      <c r="A160">
        <v>2015</v>
      </c>
    </row>
    <row r="161" spans="1:1" x14ac:dyDescent="0.45">
      <c r="A161">
        <v>2016</v>
      </c>
    </row>
    <row r="162" spans="1:1" x14ac:dyDescent="0.45">
      <c r="A162">
        <v>2014</v>
      </c>
    </row>
    <row r="163" spans="1:1" x14ac:dyDescent="0.45">
      <c r="A163">
        <v>2012</v>
      </c>
    </row>
    <row r="164" spans="1:1" x14ac:dyDescent="0.45">
      <c r="A164">
        <v>2016</v>
      </c>
    </row>
    <row r="165" spans="1:1" x14ac:dyDescent="0.45">
      <c r="A165">
        <v>2014</v>
      </c>
    </row>
    <row r="166" spans="1:1" x14ac:dyDescent="0.45">
      <c r="A166">
        <v>2015</v>
      </c>
    </row>
    <row r="167" spans="1:1" x14ac:dyDescent="0.45">
      <c r="A167">
        <v>2014</v>
      </c>
    </row>
    <row r="168" spans="1:1" x14ac:dyDescent="0.45">
      <c r="A168">
        <v>2015</v>
      </c>
    </row>
    <row r="169" spans="1:1" x14ac:dyDescent="0.45">
      <c r="A169">
        <v>2014</v>
      </c>
    </row>
    <row r="170" spans="1:1" x14ac:dyDescent="0.45">
      <c r="A170">
        <v>2012</v>
      </c>
    </row>
    <row r="171" spans="1:1" x14ac:dyDescent="0.45">
      <c r="A171">
        <v>2013</v>
      </c>
    </row>
    <row r="172" spans="1:1" x14ac:dyDescent="0.45">
      <c r="A172">
        <v>2015</v>
      </c>
    </row>
    <row r="173" spans="1:1" x14ac:dyDescent="0.45">
      <c r="A173">
        <v>2015</v>
      </c>
    </row>
    <row r="174" spans="1:1" x14ac:dyDescent="0.45">
      <c r="A174">
        <v>2015</v>
      </c>
    </row>
    <row r="175" spans="1:1" x14ac:dyDescent="0.45">
      <c r="A175">
        <v>2014</v>
      </c>
    </row>
    <row r="176" spans="1:1" x14ac:dyDescent="0.45">
      <c r="A176">
        <v>2016</v>
      </c>
    </row>
    <row r="177" spans="1:1" x14ac:dyDescent="0.45">
      <c r="A177">
        <v>2014</v>
      </c>
    </row>
    <row r="178" spans="1:1" x14ac:dyDescent="0.45">
      <c r="A178">
        <v>2012</v>
      </c>
    </row>
    <row r="179" spans="1:1" x14ac:dyDescent="0.45">
      <c r="A179">
        <v>2013</v>
      </c>
    </row>
    <row r="180" spans="1:1" x14ac:dyDescent="0.45">
      <c r="A180">
        <v>2010</v>
      </c>
    </row>
    <row r="181" spans="1:1" x14ac:dyDescent="0.45">
      <c r="A181">
        <v>2014</v>
      </c>
    </row>
    <row r="182" spans="1:1" x14ac:dyDescent="0.45">
      <c r="A182">
        <v>2017</v>
      </c>
    </row>
    <row r="183" spans="1:1" x14ac:dyDescent="0.45">
      <c r="A183">
        <v>2014</v>
      </c>
    </row>
    <row r="184" spans="1:1" x14ac:dyDescent="0.45">
      <c r="A184">
        <v>2015</v>
      </c>
    </row>
    <row r="185" spans="1:1" x14ac:dyDescent="0.45">
      <c r="A185">
        <v>2014</v>
      </c>
    </row>
    <row r="186" spans="1:1" x14ac:dyDescent="0.45">
      <c r="A186">
        <v>2017</v>
      </c>
    </row>
    <row r="187" spans="1:1" x14ac:dyDescent="0.45">
      <c r="A187">
        <v>2016</v>
      </c>
    </row>
    <row r="188" spans="1:1" x14ac:dyDescent="0.45">
      <c r="A188">
        <v>2015</v>
      </c>
    </row>
    <row r="189" spans="1:1" x14ac:dyDescent="0.45">
      <c r="A189">
        <v>2016</v>
      </c>
    </row>
    <row r="190" spans="1:1" x14ac:dyDescent="0.45">
      <c r="A190">
        <v>2016</v>
      </c>
    </row>
    <row r="191" spans="1:1" x14ac:dyDescent="0.45">
      <c r="A191">
        <v>2016</v>
      </c>
    </row>
    <row r="192" spans="1:1" x14ac:dyDescent="0.45">
      <c r="A192">
        <v>2016</v>
      </c>
    </row>
    <row r="193" spans="1:1" x14ac:dyDescent="0.45">
      <c r="A193">
        <v>2016</v>
      </c>
    </row>
    <row r="194" spans="1:1" x14ac:dyDescent="0.45">
      <c r="A194">
        <v>2011</v>
      </c>
    </row>
    <row r="195" spans="1:1" x14ac:dyDescent="0.45">
      <c r="A195">
        <v>2017</v>
      </c>
    </row>
    <row r="196" spans="1:1" x14ac:dyDescent="0.45">
      <c r="A196">
        <v>2014</v>
      </c>
    </row>
    <row r="197" spans="1:1" x14ac:dyDescent="0.45">
      <c r="A197">
        <v>2015</v>
      </c>
    </row>
    <row r="198" spans="1:1" x14ac:dyDescent="0.45">
      <c r="A198">
        <v>2014</v>
      </c>
    </row>
    <row r="199" spans="1:1" x14ac:dyDescent="0.45">
      <c r="A199">
        <v>2012</v>
      </c>
    </row>
    <row r="200" spans="1:1" x14ac:dyDescent="0.45">
      <c r="A200">
        <v>2014</v>
      </c>
    </row>
    <row r="201" spans="1:1" x14ac:dyDescent="0.45">
      <c r="A201">
        <v>2017</v>
      </c>
    </row>
    <row r="202" spans="1:1" x14ac:dyDescent="0.45">
      <c r="A202">
        <v>2015</v>
      </c>
    </row>
    <row r="203" spans="1:1" x14ac:dyDescent="0.45">
      <c r="A203">
        <v>2015</v>
      </c>
    </row>
    <row r="204" spans="1:1" x14ac:dyDescent="0.45">
      <c r="A204">
        <v>2014</v>
      </c>
    </row>
    <row r="205" spans="1:1" x14ac:dyDescent="0.45">
      <c r="A205">
        <v>2012</v>
      </c>
    </row>
    <row r="206" spans="1:1" x14ac:dyDescent="0.45">
      <c r="A206">
        <v>2017</v>
      </c>
    </row>
    <row r="207" spans="1:1" x14ac:dyDescent="0.45">
      <c r="A207">
        <v>2016</v>
      </c>
    </row>
    <row r="208" spans="1:1" x14ac:dyDescent="0.45">
      <c r="A208">
        <v>2016</v>
      </c>
    </row>
    <row r="209" spans="1:1" x14ac:dyDescent="0.45">
      <c r="A209">
        <v>2014</v>
      </c>
    </row>
    <row r="210" spans="1:1" x14ac:dyDescent="0.45">
      <c r="A210">
        <v>2011</v>
      </c>
    </row>
    <row r="211" spans="1:1" x14ac:dyDescent="0.45">
      <c r="A211">
        <v>2015</v>
      </c>
    </row>
    <row r="212" spans="1:1" x14ac:dyDescent="0.45">
      <c r="A212">
        <v>2014</v>
      </c>
    </row>
    <row r="213" spans="1:1" x14ac:dyDescent="0.45">
      <c r="A213">
        <v>2014</v>
      </c>
    </row>
    <row r="214" spans="1:1" x14ac:dyDescent="0.45">
      <c r="A214">
        <v>2014</v>
      </c>
    </row>
    <row r="215" spans="1:1" x14ac:dyDescent="0.45">
      <c r="A215">
        <v>2015</v>
      </c>
    </row>
    <row r="216" spans="1:1" x14ac:dyDescent="0.45">
      <c r="A216">
        <v>2014</v>
      </c>
    </row>
    <row r="217" spans="1:1" x14ac:dyDescent="0.45">
      <c r="A217">
        <v>2014</v>
      </c>
    </row>
    <row r="218" spans="1:1" x14ac:dyDescent="0.45">
      <c r="A218">
        <v>2012</v>
      </c>
    </row>
    <row r="219" spans="1:1" x14ac:dyDescent="0.45">
      <c r="A219">
        <v>2012</v>
      </c>
    </row>
    <row r="220" spans="1:1" x14ac:dyDescent="0.45">
      <c r="A220">
        <v>2015</v>
      </c>
    </row>
    <row r="221" spans="1:1" x14ac:dyDescent="0.45">
      <c r="A221">
        <v>2016</v>
      </c>
    </row>
    <row r="222" spans="1:1" x14ac:dyDescent="0.45">
      <c r="A222">
        <v>2016</v>
      </c>
    </row>
    <row r="223" spans="1:1" x14ac:dyDescent="0.45">
      <c r="A223">
        <v>2013</v>
      </c>
    </row>
    <row r="224" spans="1:1" x14ac:dyDescent="0.45">
      <c r="A224">
        <v>2014</v>
      </c>
    </row>
    <row r="225" spans="1:1" x14ac:dyDescent="0.45">
      <c r="A225">
        <v>2016</v>
      </c>
    </row>
    <row r="226" spans="1:1" x14ac:dyDescent="0.45">
      <c r="A226">
        <v>2015</v>
      </c>
    </row>
    <row r="227" spans="1:1" x14ac:dyDescent="0.45">
      <c r="A227">
        <v>2013</v>
      </c>
    </row>
    <row r="228" spans="1:1" x14ac:dyDescent="0.45">
      <c r="A228">
        <v>2012</v>
      </c>
    </row>
    <row r="229" spans="1:1" x14ac:dyDescent="0.45">
      <c r="A229">
        <v>2015</v>
      </c>
    </row>
    <row r="230" spans="1:1" x14ac:dyDescent="0.45">
      <c r="A230">
        <v>2015</v>
      </c>
    </row>
    <row r="231" spans="1:1" x14ac:dyDescent="0.45">
      <c r="A231">
        <v>2017</v>
      </c>
    </row>
    <row r="232" spans="1:1" x14ac:dyDescent="0.45">
      <c r="A232">
        <v>2015</v>
      </c>
    </row>
    <row r="233" spans="1:1" x14ac:dyDescent="0.45">
      <c r="A233">
        <v>2015</v>
      </c>
    </row>
    <row r="234" spans="1:1" x14ac:dyDescent="0.45">
      <c r="A234">
        <v>2015</v>
      </c>
    </row>
    <row r="235" spans="1:1" x14ac:dyDescent="0.45">
      <c r="A235">
        <v>2016</v>
      </c>
    </row>
    <row r="236" spans="1:1" x14ac:dyDescent="0.45">
      <c r="A236">
        <v>2013</v>
      </c>
    </row>
    <row r="237" spans="1:1" x14ac:dyDescent="0.45">
      <c r="A237">
        <v>2016</v>
      </c>
    </row>
    <row r="238" spans="1:1" x14ac:dyDescent="0.45">
      <c r="A238">
        <v>2015</v>
      </c>
    </row>
    <row r="239" spans="1:1" x14ac:dyDescent="0.45">
      <c r="A239">
        <v>2014</v>
      </c>
    </row>
    <row r="240" spans="1:1" x14ac:dyDescent="0.45">
      <c r="A240">
        <v>2012</v>
      </c>
    </row>
    <row r="241" spans="1:1" x14ac:dyDescent="0.45">
      <c r="A241">
        <v>2016</v>
      </c>
    </row>
    <row r="242" spans="1:1" x14ac:dyDescent="0.45">
      <c r="A242">
        <v>2013</v>
      </c>
    </row>
    <row r="243" spans="1:1" x14ac:dyDescent="0.45">
      <c r="A243">
        <v>2015</v>
      </c>
    </row>
    <row r="244" spans="1:1" x14ac:dyDescent="0.45">
      <c r="A244">
        <v>2013</v>
      </c>
    </row>
    <row r="245" spans="1:1" x14ac:dyDescent="0.45">
      <c r="A245">
        <v>2011</v>
      </c>
    </row>
    <row r="246" spans="1:1" x14ac:dyDescent="0.45">
      <c r="A246">
        <v>2014</v>
      </c>
    </row>
    <row r="247" spans="1:1" x14ac:dyDescent="0.45">
      <c r="A247">
        <v>2015</v>
      </c>
    </row>
    <row r="248" spans="1:1" x14ac:dyDescent="0.45">
      <c r="A248">
        <v>2012</v>
      </c>
    </row>
    <row r="249" spans="1:1" x14ac:dyDescent="0.45">
      <c r="A249">
        <v>2014</v>
      </c>
    </row>
    <row r="250" spans="1:1" x14ac:dyDescent="0.45">
      <c r="A250">
        <v>2016</v>
      </c>
    </row>
    <row r="251" spans="1:1" x14ac:dyDescent="0.45">
      <c r="A251">
        <v>2014</v>
      </c>
    </row>
    <row r="252" spans="1:1" x14ac:dyDescent="0.45">
      <c r="A252">
        <v>2015</v>
      </c>
    </row>
    <row r="253" spans="1:1" x14ac:dyDescent="0.45">
      <c r="A253">
        <v>2016</v>
      </c>
    </row>
    <row r="254" spans="1:1" x14ac:dyDescent="0.45">
      <c r="A254">
        <v>2015</v>
      </c>
    </row>
    <row r="255" spans="1:1" x14ac:dyDescent="0.45">
      <c r="A255">
        <v>2013</v>
      </c>
    </row>
    <row r="256" spans="1:1" x14ac:dyDescent="0.45">
      <c r="A256">
        <v>2013</v>
      </c>
    </row>
    <row r="257" spans="1:1" x14ac:dyDescent="0.45">
      <c r="A257">
        <v>2014</v>
      </c>
    </row>
    <row r="258" spans="1:1" x14ac:dyDescent="0.45">
      <c r="A258">
        <v>2016</v>
      </c>
    </row>
    <row r="259" spans="1:1" x14ac:dyDescent="0.45">
      <c r="A259">
        <v>2016</v>
      </c>
    </row>
    <row r="260" spans="1:1" x14ac:dyDescent="0.45">
      <c r="A260">
        <v>2013</v>
      </c>
    </row>
    <row r="261" spans="1:1" x14ac:dyDescent="0.45">
      <c r="A261">
        <v>2013</v>
      </c>
    </row>
    <row r="262" spans="1:1" x14ac:dyDescent="0.45">
      <c r="A262">
        <v>2014</v>
      </c>
    </row>
    <row r="263" spans="1:1" x14ac:dyDescent="0.45">
      <c r="A263">
        <v>2013</v>
      </c>
    </row>
    <row r="264" spans="1:1" x14ac:dyDescent="0.45">
      <c r="A264">
        <v>2015</v>
      </c>
    </row>
    <row r="265" spans="1:1" x14ac:dyDescent="0.45">
      <c r="A265">
        <v>2014</v>
      </c>
    </row>
    <row r="266" spans="1:1" x14ac:dyDescent="0.45">
      <c r="A266">
        <v>2012</v>
      </c>
    </row>
    <row r="267" spans="1:1" x14ac:dyDescent="0.45">
      <c r="A267">
        <v>2014</v>
      </c>
    </row>
    <row r="268" spans="1:1" x14ac:dyDescent="0.45">
      <c r="A268">
        <v>2014</v>
      </c>
    </row>
    <row r="269" spans="1:1" x14ac:dyDescent="0.45">
      <c r="A269">
        <v>2014</v>
      </c>
    </row>
    <row r="270" spans="1:1" x14ac:dyDescent="0.45">
      <c r="A270">
        <v>2014</v>
      </c>
    </row>
    <row r="271" spans="1:1" x14ac:dyDescent="0.45">
      <c r="A271">
        <v>2016</v>
      </c>
    </row>
    <row r="272" spans="1:1" x14ac:dyDescent="0.45">
      <c r="A272">
        <v>2016</v>
      </c>
    </row>
    <row r="273" spans="1:1" x14ac:dyDescent="0.45">
      <c r="A273">
        <v>2016</v>
      </c>
    </row>
    <row r="274" spans="1:1" x14ac:dyDescent="0.45">
      <c r="A274">
        <v>2014</v>
      </c>
    </row>
    <row r="275" spans="1:1" x14ac:dyDescent="0.45">
      <c r="A275">
        <v>2016</v>
      </c>
    </row>
    <row r="276" spans="1:1" x14ac:dyDescent="0.45">
      <c r="A276">
        <v>2014</v>
      </c>
    </row>
    <row r="277" spans="1:1" x14ac:dyDescent="0.45">
      <c r="A277">
        <v>2016</v>
      </c>
    </row>
    <row r="278" spans="1:1" x14ac:dyDescent="0.45">
      <c r="A278">
        <v>2013</v>
      </c>
    </row>
    <row r="279" spans="1:1" x14ac:dyDescent="0.45">
      <c r="A279">
        <v>2013</v>
      </c>
    </row>
    <row r="280" spans="1:1" x14ac:dyDescent="0.45">
      <c r="A280">
        <v>2015</v>
      </c>
    </row>
    <row r="281" spans="1:1" x14ac:dyDescent="0.45">
      <c r="A281">
        <v>2013</v>
      </c>
    </row>
    <row r="282" spans="1:1" x14ac:dyDescent="0.45">
      <c r="A282">
        <v>2015</v>
      </c>
    </row>
    <row r="283" spans="1:1" x14ac:dyDescent="0.45">
      <c r="A283">
        <v>2015</v>
      </c>
    </row>
    <row r="284" spans="1:1" x14ac:dyDescent="0.45">
      <c r="A284">
        <v>2014</v>
      </c>
    </row>
    <row r="285" spans="1:1" x14ac:dyDescent="0.45">
      <c r="A285">
        <v>2013</v>
      </c>
    </row>
    <row r="286" spans="1:1" x14ac:dyDescent="0.45">
      <c r="A286">
        <v>2015</v>
      </c>
    </row>
    <row r="287" spans="1:1" x14ac:dyDescent="0.45">
      <c r="A287">
        <v>2014</v>
      </c>
    </row>
    <row r="288" spans="1:1" x14ac:dyDescent="0.45">
      <c r="A288">
        <v>2014</v>
      </c>
    </row>
    <row r="289" spans="1:1" x14ac:dyDescent="0.45">
      <c r="A289">
        <v>2012</v>
      </c>
    </row>
    <row r="290" spans="1:1" x14ac:dyDescent="0.45">
      <c r="A290">
        <v>2016</v>
      </c>
    </row>
    <row r="291" spans="1:1" x14ac:dyDescent="0.45">
      <c r="A291">
        <v>2012</v>
      </c>
    </row>
    <row r="292" spans="1:1" x14ac:dyDescent="0.45">
      <c r="A292">
        <v>2015</v>
      </c>
    </row>
    <row r="293" spans="1:1" x14ac:dyDescent="0.45">
      <c r="A293">
        <v>2016</v>
      </c>
    </row>
    <row r="294" spans="1:1" x14ac:dyDescent="0.45">
      <c r="A294">
        <v>2016</v>
      </c>
    </row>
    <row r="295" spans="1:1" x14ac:dyDescent="0.45">
      <c r="A295">
        <v>2015</v>
      </c>
    </row>
    <row r="296" spans="1:1" x14ac:dyDescent="0.45">
      <c r="A296">
        <v>2017</v>
      </c>
    </row>
    <row r="297" spans="1:1" x14ac:dyDescent="0.45">
      <c r="A297">
        <v>2016</v>
      </c>
    </row>
    <row r="298" spans="1:1" x14ac:dyDescent="0.45">
      <c r="A298">
        <v>2015</v>
      </c>
    </row>
    <row r="299" spans="1:1" x14ac:dyDescent="0.45">
      <c r="A299">
        <v>2016</v>
      </c>
    </row>
    <row r="300" spans="1:1" x14ac:dyDescent="0.45">
      <c r="A300">
        <v>2016</v>
      </c>
    </row>
    <row r="301" spans="1:1" x14ac:dyDescent="0.45">
      <c r="A301">
        <v>2014</v>
      </c>
    </row>
    <row r="302" spans="1:1" x14ac:dyDescent="0.45">
      <c r="A302">
        <v>2014</v>
      </c>
    </row>
    <row r="303" spans="1:1" x14ac:dyDescent="0.45">
      <c r="A303">
        <v>2012</v>
      </c>
    </row>
    <row r="304" spans="1:1" x14ac:dyDescent="0.45">
      <c r="A304">
        <v>2013</v>
      </c>
    </row>
    <row r="305" spans="1:1" x14ac:dyDescent="0.45">
      <c r="A305">
        <v>2015</v>
      </c>
    </row>
    <row r="306" spans="1:1" x14ac:dyDescent="0.45">
      <c r="A306">
        <v>2015</v>
      </c>
    </row>
    <row r="307" spans="1:1" x14ac:dyDescent="0.45">
      <c r="A307">
        <v>2015</v>
      </c>
    </row>
    <row r="308" spans="1:1" x14ac:dyDescent="0.45">
      <c r="A308">
        <v>2016</v>
      </c>
    </row>
    <row r="309" spans="1:1" x14ac:dyDescent="0.45">
      <c r="A309">
        <v>2014</v>
      </c>
    </row>
    <row r="310" spans="1:1" x14ac:dyDescent="0.45">
      <c r="A310">
        <v>2016</v>
      </c>
    </row>
    <row r="311" spans="1:1" x14ac:dyDescent="0.45">
      <c r="A311">
        <v>2013</v>
      </c>
    </row>
    <row r="312" spans="1:1" x14ac:dyDescent="0.45">
      <c r="A312">
        <v>2016</v>
      </c>
    </row>
    <row r="313" spans="1:1" x14ac:dyDescent="0.45">
      <c r="A313">
        <v>2016</v>
      </c>
    </row>
    <row r="314" spans="1:1" x14ac:dyDescent="0.45">
      <c r="A314">
        <v>2017</v>
      </c>
    </row>
    <row r="315" spans="1:1" x14ac:dyDescent="0.45">
      <c r="A315">
        <v>2015</v>
      </c>
    </row>
    <row r="316" spans="1:1" x14ac:dyDescent="0.45">
      <c r="A316">
        <v>2015</v>
      </c>
    </row>
    <row r="317" spans="1:1" x14ac:dyDescent="0.45">
      <c r="A317">
        <v>2014</v>
      </c>
    </row>
    <row r="318" spans="1:1" x14ac:dyDescent="0.45">
      <c r="A318">
        <v>2014</v>
      </c>
    </row>
    <row r="319" spans="1:1" x14ac:dyDescent="0.45">
      <c r="A319">
        <v>2015</v>
      </c>
    </row>
    <row r="320" spans="1:1" x14ac:dyDescent="0.45">
      <c r="A320">
        <v>2012</v>
      </c>
    </row>
    <row r="321" spans="1:1" x14ac:dyDescent="0.45">
      <c r="A321">
        <v>2011</v>
      </c>
    </row>
    <row r="322" spans="1:1" x14ac:dyDescent="0.45">
      <c r="A322">
        <v>2014</v>
      </c>
    </row>
    <row r="323" spans="1:1" x14ac:dyDescent="0.45">
      <c r="A323">
        <v>2016</v>
      </c>
    </row>
    <row r="324" spans="1:1" x14ac:dyDescent="0.45">
      <c r="A324">
        <v>2016</v>
      </c>
    </row>
    <row r="325" spans="1:1" x14ac:dyDescent="0.45">
      <c r="A325">
        <v>2016</v>
      </c>
    </row>
    <row r="326" spans="1:1" x14ac:dyDescent="0.45">
      <c r="A326">
        <v>2012</v>
      </c>
    </row>
    <row r="327" spans="1:1" x14ac:dyDescent="0.45">
      <c r="A327">
        <v>2012</v>
      </c>
    </row>
    <row r="328" spans="1:1" x14ac:dyDescent="0.45">
      <c r="A328">
        <v>2015</v>
      </c>
    </row>
    <row r="329" spans="1:1" x14ac:dyDescent="0.45">
      <c r="A329">
        <v>2016</v>
      </c>
    </row>
    <row r="330" spans="1:1" x14ac:dyDescent="0.45">
      <c r="A330">
        <v>2015</v>
      </c>
    </row>
    <row r="331" spans="1:1" x14ac:dyDescent="0.45">
      <c r="A331">
        <v>2013</v>
      </c>
    </row>
    <row r="332" spans="1:1" x14ac:dyDescent="0.45">
      <c r="A332">
        <v>2017</v>
      </c>
    </row>
    <row r="333" spans="1:1" x14ac:dyDescent="0.45">
      <c r="A333">
        <v>2014</v>
      </c>
    </row>
    <row r="334" spans="1:1" x14ac:dyDescent="0.45">
      <c r="A334">
        <v>2013</v>
      </c>
    </row>
    <row r="335" spans="1:1" x14ac:dyDescent="0.45">
      <c r="A335">
        <v>2014</v>
      </c>
    </row>
    <row r="336" spans="1:1" x14ac:dyDescent="0.45">
      <c r="A336">
        <v>2015</v>
      </c>
    </row>
    <row r="337" spans="1:1" x14ac:dyDescent="0.45">
      <c r="A337">
        <v>2011</v>
      </c>
    </row>
    <row r="338" spans="1:1" x14ac:dyDescent="0.45">
      <c r="A338">
        <v>2014</v>
      </c>
    </row>
    <row r="339" spans="1:1" x14ac:dyDescent="0.45">
      <c r="A339">
        <v>2014</v>
      </c>
    </row>
    <row r="340" spans="1:1" x14ac:dyDescent="0.45">
      <c r="A340">
        <v>2012</v>
      </c>
    </row>
    <row r="341" spans="1:1" x14ac:dyDescent="0.45">
      <c r="A341">
        <v>2013</v>
      </c>
    </row>
    <row r="342" spans="1:1" x14ac:dyDescent="0.45">
      <c r="A342">
        <v>2014</v>
      </c>
    </row>
    <row r="343" spans="1:1" x14ac:dyDescent="0.45">
      <c r="A343">
        <v>2016</v>
      </c>
    </row>
    <row r="344" spans="1:1" x14ac:dyDescent="0.45">
      <c r="A344">
        <v>2014</v>
      </c>
    </row>
    <row r="345" spans="1:1" x14ac:dyDescent="0.45">
      <c r="A345">
        <v>2015</v>
      </c>
    </row>
    <row r="346" spans="1:1" x14ac:dyDescent="0.45">
      <c r="A346">
        <v>2015</v>
      </c>
    </row>
    <row r="347" spans="1:1" x14ac:dyDescent="0.45">
      <c r="A347">
        <v>2016</v>
      </c>
    </row>
    <row r="348" spans="1:1" x14ac:dyDescent="0.45">
      <c r="A348">
        <v>2013</v>
      </c>
    </row>
    <row r="349" spans="1:1" x14ac:dyDescent="0.45">
      <c r="A349">
        <v>2016</v>
      </c>
    </row>
    <row r="350" spans="1:1" x14ac:dyDescent="0.45">
      <c r="A350">
        <v>2013</v>
      </c>
    </row>
    <row r="351" spans="1:1" x14ac:dyDescent="0.45">
      <c r="A351">
        <v>2016</v>
      </c>
    </row>
    <row r="352" spans="1:1" x14ac:dyDescent="0.45">
      <c r="A352">
        <v>2014</v>
      </c>
    </row>
    <row r="353" spans="1:1" x14ac:dyDescent="0.45">
      <c r="A353">
        <v>2016</v>
      </c>
    </row>
    <row r="354" spans="1:1" x14ac:dyDescent="0.45">
      <c r="A354">
        <v>2014</v>
      </c>
    </row>
    <row r="355" spans="1:1" x14ac:dyDescent="0.45">
      <c r="A355">
        <v>2014</v>
      </c>
    </row>
    <row r="356" spans="1:1" x14ac:dyDescent="0.45">
      <c r="A356">
        <v>2016</v>
      </c>
    </row>
    <row r="357" spans="1:1" x14ac:dyDescent="0.45">
      <c r="A357">
        <v>2016</v>
      </c>
    </row>
    <row r="358" spans="1:1" x14ac:dyDescent="0.45">
      <c r="A358">
        <v>2014</v>
      </c>
    </row>
    <row r="359" spans="1:1" x14ac:dyDescent="0.45">
      <c r="A359">
        <v>2012</v>
      </c>
    </row>
    <row r="360" spans="1:1" x14ac:dyDescent="0.45">
      <c r="A360">
        <v>2014</v>
      </c>
    </row>
    <row r="361" spans="1:1" x14ac:dyDescent="0.45">
      <c r="A361">
        <v>2014</v>
      </c>
    </row>
    <row r="362" spans="1:1" x14ac:dyDescent="0.45">
      <c r="A362">
        <v>2017</v>
      </c>
    </row>
    <row r="363" spans="1:1" x14ac:dyDescent="0.45">
      <c r="A363">
        <v>2016</v>
      </c>
    </row>
    <row r="364" spans="1:1" x14ac:dyDescent="0.45">
      <c r="A364">
        <v>2015</v>
      </c>
    </row>
    <row r="365" spans="1:1" x14ac:dyDescent="0.45">
      <c r="A365">
        <v>2016</v>
      </c>
    </row>
    <row r="366" spans="1:1" x14ac:dyDescent="0.45">
      <c r="A366">
        <v>2016</v>
      </c>
    </row>
    <row r="367" spans="1:1" x14ac:dyDescent="0.45">
      <c r="A367">
        <v>2015</v>
      </c>
    </row>
    <row r="368" spans="1:1" x14ac:dyDescent="0.45">
      <c r="A368">
        <v>2014</v>
      </c>
    </row>
    <row r="369" spans="1:1" x14ac:dyDescent="0.45">
      <c r="A369">
        <v>2013</v>
      </c>
    </row>
    <row r="370" spans="1:1" x14ac:dyDescent="0.45">
      <c r="A370">
        <v>2014</v>
      </c>
    </row>
    <row r="371" spans="1:1" x14ac:dyDescent="0.45">
      <c r="A371">
        <v>2016</v>
      </c>
    </row>
    <row r="372" spans="1:1" x14ac:dyDescent="0.45">
      <c r="A372">
        <v>2016</v>
      </c>
    </row>
    <row r="373" spans="1:1" x14ac:dyDescent="0.45">
      <c r="A373">
        <v>2016</v>
      </c>
    </row>
    <row r="374" spans="1:1" x14ac:dyDescent="0.45">
      <c r="A374">
        <v>2016</v>
      </c>
    </row>
    <row r="375" spans="1:1" x14ac:dyDescent="0.45">
      <c r="A375">
        <v>2016</v>
      </c>
    </row>
    <row r="376" spans="1:1" x14ac:dyDescent="0.45">
      <c r="A376">
        <v>2016</v>
      </c>
    </row>
    <row r="377" spans="1:1" x14ac:dyDescent="0.45">
      <c r="A377">
        <v>2015</v>
      </c>
    </row>
    <row r="378" spans="1:1" x14ac:dyDescent="0.45">
      <c r="A378">
        <v>2017</v>
      </c>
    </row>
    <row r="379" spans="1:1" x14ac:dyDescent="0.45">
      <c r="A379">
        <v>2015</v>
      </c>
    </row>
    <row r="380" spans="1:1" x14ac:dyDescent="0.45">
      <c r="A380">
        <v>2016</v>
      </c>
    </row>
    <row r="381" spans="1:1" x14ac:dyDescent="0.45">
      <c r="A381">
        <v>2013</v>
      </c>
    </row>
    <row r="382" spans="1:1" x14ac:dyDescent="0.45">
      <c r="A382">
        <v>2011</v>
      </c>
    </row>
    <row r="383" spans="1:1" x14ac:dyDescent="0.45">
      <c r="A383">
        <v>2012</v>
      </c>
    </row>
    <row r="384" spans="1:1" x14ac:dyDescent="0.45">
      <c r="A384">
        <v>2017</v>
      </c>
    </row>
    <row r="385" spans="1:1" x14ac:dyDescent="0.45">
      <c r="A385">
        <v>2016</v>
      </c>
    </row>
    <row r="386" spans="1:1" x14ac:dyDescent="0.45">
      <c r="A386">
        <v>2014</v>
      </c>
    </row>
    <row r="387" spans="1:1" x14ac:dyDescent="0.45">
      <c r="A387">
        <v>2012</v>
      </c>
    </row>
    <row r="388" spans="1:1" x14ac:dyDescent="0.45">
      <c r="A388">
        <v>2012</v>
      </c>
    </row>
    <row r="389" spans="1:1" x14ac:dyDescent="0.45">
      <c r="A389">
        <v>2016</v>
      </c>
    </row>
    <row r="390" spans="1:1" x14ac:dyDescent="0.45">
      <c r="A390">
        <v>2016</v>
      </c>
    </row>
    <row r="391" spans="1:1" x14ac:dyDescent="0.45">
      <c r="A391">
        <v>2015</v>
      </c>
    </row>
    <row r="392" spans="1:1" x14ac:dyDescent="0.45">
      <c r="A392">
        <v>2015</v>
      </c>
    </row>
    <row r="393" spans="1:1" x14ac:dyDescent="0.45">
      <c r="A393">
        <v>2014</v>
      </c>
    </row>
    <row r="394" spans="1:1" x14ac:dyDescent="0.45">
      <c r="A394">
        <v>2014</v>
      </c>
    </row>
    <row r="395" spans="1:1" x14ac:dyDescent="0.45">
      <c r="A395">
        <v>2016</v>
      </c>
    </row>
    <row r="396" spans="1:1" x14ac:dyDescent="0.45">
      <c r="A396">
        <v>2015</v>
      </c>
    </row>
    <row r="397" spans="1:1" x14ac:dyDescent="0.45">
      <c r="A397">
        <v>2012</v>
      </c>
    </row>
    <row r="398" spans="1:1" x14ac:dyDescent="0.45">
      <c r="A398">
        <v>2011</v>
      </c>
    </row>
    <row r="399" spans="1:1" x14ac:dyDescent="0.45">
      <c r="A399">
        <v>2014</v>
      </c>
    </row>
    <row r="400" spans="1:1" x14ac:dyDescent="0.45">
      <c r="A400">
        <v>2012</v>
      </c>
    </row>
    <row r="401" spans="1:1" x14ac:dyDescent="0.45">
      <c r="A401">
        <v>2015</v>
      </c>
    </row>
    <row r="402" spans="1:1" x14ac:dyDescent="0.45">
      <c r="A402">
        <v>2011</v>
      </c>
    </row>
    <row r="403" spans="1:1" x14ac:dyDescent="0.45">
      <c r="A403">
        <v>2015</v>
      </c>
    </row>
    <row r="404" spans="1:1" x14ac:dyDescent="0.45">
      <c r="A404">
        <v>2014</v>
      </c>
    </row>
    <row r="405" spans="1:1" x14ac:dyDescent="0.45">
      <c r="A405">
        <v>2013</v>
      </c>
    </row>
    <row r="406" spans="1:1" x14ac:dyDescent="0.45">
      <c r="A406">
        <v>2016</v>
      </c>
    </row>
    <row r="407" spans="1:1" x14ac:dyDescent="0.45">
      <c r="A407">
        <v>2015</v>
      </c>
    </row>
    <row r="408" spans="1:1" x14ac:dyDescent="0.45">
      <c r="A408">
        <v>2016</v>
      </c>
    </row>
    <row r="409" spans="1:1" x14ac:dyDescent="0.45">
      <c r="A409">
        <v>2013</v>
      </c>
    </row>
    <row r="410" spans="1:1" x14ac:dyDescent="0.45">
      <c r="A410">
        <v>2016</v>
      </c>
    </row>
    <row r="411" spans="1:1" x14ac:dyDescent="0.45">
      <c r="A411">
        <v>2014</v>
      </c>
    </row>
    <row r="412" spans="1:1" x14ac:dyDescent="0.45">
      <c r="A412">
        <v>2015</v>
      </c>
    </row>
    <row r="413" spans="1:1" x14ac:dyDescent="0.45">
      <c r="A413">
        <v>2011</v>
      </c>
    </row>
    <row r="414" spans="1:1" x14ac:dyDescent="0.45">
      <c r="A414">
        <v>2016</v>
      </c>
    </row>
    <row r="415" spans="1:1" x14ac:dyDescent="0.45">
      <c r="A415">
        <v>2015</v>
      </c>
    </row>
    <row r="416" spans="1:1" x14ac:dyDescent="0.45">
      <c r="A416">
        <v>2014</v>
      </c>
    </row>
    <row r="417" spans="1:1" x14ac:dyDescent="0.45">
      <c r="A417">
        <v>2015</v>
      </c>
    </row>
    <row r="418" spans="1:1" x14ac:dyDescent="0.45">
      <c r="A418">
        <v>2015</v>
      </c>
    </row>
    <row r="419" spans="1:1" x14ac:dyDescent="0.45">
      <c r="A419">
        <v>2015</v>
      </c>
    </row>
    <row r="420" spans="1:1" x14ac:dyDescent="0.45">
      <c r="A420">
        <v>2014</v>
      </c>
    </row>
    <row r="421" spans="1:1" x14ac:dyDescent="0.45">
      <c r="A421">
        <v>2014</v>
      </c>
    </row>
    <row r="422" spans="1:1" x14ac:dyDescent="0.45">
      <c r="A422">
        <v>2012</v>
      </c>
    </row>
    <row r="423" spans="1:1" x14ac:dyDescent="0.45">
      <c r="A423">
        <v>2016</v>
      </c>
    </row>
    <row r="424" spans="1:1" x14ac:dyDescent="0.45">
      <c r="A424">
        <v>2017</v>
      </c>
    </row>
    <row r="425" spans="1:1" x14ac:dyDescent="0.45">
      <c r="A425">
        <v>2016</v>
      </c>
    </row>
    <row r="426" spans="1:1" x14ac:dyDescent="0.45">
      <c r="A426">
        <v>2014</v>
      </c>
    </row>
    <row r="427" spans="1:1" x14ac:dyDescent="0.45">
      <c r="A427">
        <v>2014</v>
      </c>
    </row>
    <row r="428" spans="1:1" x14ac:dyDescent="0.45">
      <c r="A428">
        <v>2015</v>
      </c>
    </row>
    <row r="429" spans="1:1" x14ac:dyDescent="0.45">
      <c r="A429">
        <v>2014</v>
      </c>
    </row>
    <row r="430" spans="1:1" x14ac:dyDescent="0.45">
      <c r="A430">
        <v>2016</v>
      </c>
    </row>
    <row r="431" spans="1:1" x14ac:dyDescent="0.45">
      <c r="A431">
        <v>2015</v>
      </c>
    </row>
    <row r="432" spans="1:1" x14ac:dyDescent="0.45">
      <c r="A432">
        <v>2013</v>
      </c>
    </row>
    <row r="433" spans="1:1" x14ac:dyDescent="0.45">
      <c r="A433">
        <v>2015</v>
      </c>
    </row>
    <row r="434" spans="1:1" x14ac:dyDescent="0.45">
      <c r="A434">
        <v>2016</v>
      </c>
    </row>
    <row r="435" spans="1:1" x14ac:dyDescent="0.45">
      <c r="A435">
        <v>2016</v>
      </c>
    </row>
    <row r="436" spans="1:1" x14ac:dyDescent="0.45">
      <c r="A436">
        <v>2011</v>
      </c>
    </row>
    <row r="437" spans="1:1" x14ac:dyDescent="0.45">
      <c r="A437">
        <v>2016</v>
      </c>
    </row>
    <row r="438" spans="1:1" x14ac:dyDescent="0.45">
      <c r="A438">
        <v>2014</v>
      </c>
    </row>
    <row r="439" spans="1:1" x14ac:dyDescent="0.45">
      <c r="A439">
        <v>2013</v>
      </c>
    </row>
    <row r="440" spans="1:1" x14ac:dyDescent="0.45">
      <c r="A440">
        <v>2016</v>
      </c>
    </row>
    <row r="441" spans="1:1" x14ac:dyDescent="0.45">
      <c r="A441">
        <v>2014</v>
      </c>
    </row>
    <row r="442" spans="1:1" x14ac:dyDescent="0.45">
      <c r="A442">
        <v>2014</v>
      </c>
    </row>
    <row r="443" spans="1:1" x14ac:dyDescent="0.45">
      <c r="A443">
        <v>2015</v>
      </c>
    </row>
    <row r="444" spans="1:1" x14ac:dyDescent="0.45">
      <c r="A444">
        <v>2013</v>
      </c>
    </row>
    <row r="445" spans="1:1" x14ac:dyDescent="0.45">
      <c r="A445">
        <v>2014</v>
      </c>
    </row>
    <row r="446" spans="1:1" x14ac:dyDescent="0.45">
      <c r="A446">
        <v>2017</v>
      </c>
    </row>
    <row r="447" spans="1:1" x14ac:dyDescent="0.45">
      <c r="A447">
        <v>2010</v>
      </c>
    </row>
    <row r="448" spans="1:1" x14ac:dyDescent="0.45">
      <c r="A448">
        <v>2015</v>
      </c>
    </row>
    <row r="449" spans="1:1" x14ac:dyDescent="0.45">
      <c r="A449">
        <v>2010</v>
      </c>
    </row>
    <row r="450" spans="1:1" x14ac:dyDescent="0.45">
      <c r="A450">
        <v>2014</v>
      </c>
    </row>
    <row r="451" spans="1:1" x14ac:dyDescent="0.45">
      <c r="A451">
        <v>2014</v>
      </c>
    </row>
    <row r="452" spans="1:1" x14ac:dyDescent="0.45">
      <c r="A452">
        <v>2015</v>
      </c>
    </row>
    <row r="453" spans="1:1" x14ac:dyDescent="0.45">
      <c r="A453">
        <v>2016</v>
      </c>
    </row>
    <row r="454" spans="1:1" x14ac:dyDescent="0.45">
      <c r="A454">
        <v>2015</v>
      </c>
    </row>
    <row r="455" spans="1:1" x14ac:dyDescent="0.45">
      <c r="A455">
        <v>2015</v>
      </c>
    </row>
    <row r="456" spans="1:1" x14ac:dyDescent="0.45">
      <c r="A456">
        <v>2014</v>
      </c>
    </row>
    <row r="457" spans="1:1" x14ac:dyDescent="0.45">
      <c r="A457">
        <v>2012</v>
      </c>
    </row>
    <row r="458" spans="1:1" x14ac:dyDescent="0.45">
      <c r="A458">
        <v>2016</v>
      </c>
    </row>
    <row r="459" spans="1:1" x14ac:dyDescent="0.45">
      <c r="A459">
        <v>2013</v>
      </c>
    </row>
    <row r="460" spans="1:1" x14ac:dyDescent="0.45">
      <c r="A460">
        <v>2012</v>
      </c>
    </row>
    <row r="461" spans="1:1" x14ac:dyDescent="0.45">
      <c r="A461">
        <v>2016</v>
      </c>
    </row>
    <row r="462" spans="1:1" x14ac:dyDescent="0.45">
      <c r="A462">
        <v>2015</v>
      </c>
    </row>
    <row r="463" spans="1:1" x14ac:dyDescent="0.45">
      <c r="A463">
        <v>2014</v>
      </c>
    </row>
    <row r="464" spans="1:1" x14ac:dyDescent="0.45">
      <c r="A464">
        <v>2012</v>
      </c>
    </row>
    <row r="465" spans="1:1" x14ac:dyDescent="0.45">
      <c r="A465">
        <v>2011</v>
      </c>
    </row>
    <row r="466" spans="1:1" x14ac:dyDescent="0.45">
      <c r="A466">
        <v>2014</v>
      </c>
    </row>
    <row r="467" spans="1:1" x14ac:dyDescent="0.45">
      <c r="A467">
        <v>2015</v>
      </c>
    </row>
    <row r="468" spans="1:1" x14ac:dyDescent="0.45">
      <c r="A468">
        <v>2016</v>
      </c>
    </row>
    <row r="469" spans="1:1" x14ac:dyDescent="0.45">
      <c r="A469">
        <v>2012</v>
      </c>
    </row>
    <row r="470" spans="1:1" x14ac:dyDescent="0.45">
      <c r="A470">
        <v>2014</v>
      </c>
    </row>
    <row r="471" spans="1:1" x14ac:dyDescent="0.45">
      <c r="A471">
        <v>2015</v>
      </c>
    </row>
    <row r="472" spans="1:1" x14ac:dyDescent="0.45">
      <c r="A472">
        <v>2010</v>
      </c>
    </row>
    <row r="473" spans="1:1" x14ac:dyDescent="0.45">
      <c r="A473">
        <v>2016</v>
      </c>
    </row>
    <row r="474" spans="1:1" x14ac:dyDescent="0.45">
      <c r="A474">
        <v>2016</v>
      </c>
    </row>
    <row r="475" spans="1:1" x14ac:dyDescent="0.45">
      <c r="A475">
        <v>2015</v>
      </c>
    </row>
    <row r="476" spans="1:1" x14ac:dyDescent="0.45">
      <c r="A476">
        <v>2015</v>
      </c>
    </row>
    <row r="477" spans="1:1" x14ac:dyDescent="0.45">
      <c r="A477">
        <v>2013</v>
      </c>
    </row>
    <row r="478" spans="1:1" x14ac:dyDescent="0.45">
      <c r="A478">
        <v>2017</v>
      </c>
    </row>
    <row r="479" spans="1:1" x14ac:dyDescent="0.45">
      <c r="A479">
        <v>2015</v>
      </c>
    </row>
    <row r="480" spans="1:1" x14ac:dyDescent="0.45">
      <c r="A480">
        <v>2011</v>
      </c>
    </row>
    <row r="481" spans="1:1" x14ac:dyDescent="0.45">
      <c r="A481">
        <v>2016</v>
      </c>
    </row>
    <row r="482" spans="1:1" x14ac:dyDescent="0.45">
      <c r="A482">
        <v>2014</v>
      </c>
    </row>
    <row r="483" spans="1:1" x14ac:dyDescent="0.45">
      <c r="A483">
        <v>2013</v>
      </c>
    </row>
    <row r="484" spans="1:1" x14ac:dyDescent="0.45">
      <c r="A484">
        <v>2012</v>
      </c>
    </row>
    <row r="485" spans="1:1" x14ac:dyDescent="0.45">
      <c r="A485">
        <v>2016</v>
      </c>
    </row>
    <row r="486" spans="1:1" x14ac:dyDescent="0.45">
      <c r="A486">
        <v>2015</v>
      </c>
    </row>
    <row r="487" spans="1:1" x14ac:dyDescent="0.45">
      <c r="A487">
        <v>2012</v>
      </c>
    </row>
    <row r="488" spans="1:1" x14ac:dyDescent="0.45">
      <c r="A488">
        <v>2016</v>
      </c>
    </row>
    <row r="489" spans="1:1" x14ac:dyDescent="0.45">
      <c r="A489">
        <v>2011</v>
      </c>
    </row>
    <row r="490" spans="1:1" x14ac:dyDescent="0.45">
      <c r="A490">
        <v>2015</v>
      </c>
    </row>
    <row r="491" spans="1:1" x14ac:dyDescent="0.45">
      <c r="A491">
        <v>2016</v>
      </c>
    </row>
    <row r="492" spans="1:1" x14ac:dyDescent="0.45">
      <c r="A492">
        <v>2014</v>
      </c>
    </row>
    <row r="493" spans="1:1" x14ac:dyDescent="0.45">
      <c r="A493">
        <v>2013</v>
      </c>
    </row>
    <row r="494" spans="1:1" x14ac:dyDescent="0.45">
      <c r="A494">
        <v>2016</v>
      </c>
    </row>
    <row r="495" spans="1:1" x14ac:dyDescent="0.45">
      <c r="A495">
        <v>2015</v>
      </c>
    </row>
    <row r="496" spans="1:1" x14ac:dyDescent="0.45">
      <c r="A496">
        <v>2015</v>
      </c>
    </row>
    <row r="497" spans="1:1" x14ac:dyDescent="0.45">
      <c r="A497">
        <v>2016</v>
      </c>
    </row>
    <row r="498" spans="1:1" x14ac:dyDescent="0.45">
      <c r="A498">
        <v>2014</v>
      </c>
    </row>
    <row r="499" spans="1:1" x14ac:dyDescent="0.45">
      <c r="A499">
        <v>2015</v>
      </c>
    </row>
    <row r="500" spans="1:1" x14ac:dyDescent="0.45">
      <c r="A500">
        <v>2012</v>
      </c>
    </row>
    <row r="501" spans="1:1" x14ac:dyDescent="0.45">
      <c r="A501">
        <v>2009</v>
      </c>
    </row>
    <row r="502" spans="1:1" x14ac:dyDescent="0.45">
      <c r="A502">
        <v>2016</v>
      </c>
    </row>
    <row r="503" spans="1:1" x14ac:dyDescent="0.45">
      <c r="A503">
        <v>2014</v>
      </c>
    </row>
    <row r="504" spans="1:1" x14ac:dyDescent="0.45">
      <c r="A504">
        <v>2012</v>
      </c>
    </row>
    <row r="505" spans="1:1" x14ac:dyDescent="0.45">
      <c r="A505">
        <v>2015</v>
      </c>
    </row>
    <row r="506" spans="1:1" x14ac:dyDescent="0.45">
      <c r="A506">
        <v>2015</v>
      </c>
    </row>
    <row r="507" spans="1:1" x14ac:dyDescent="0.45">
      <c r="A507">
        <v>2016</v>
      </c>
    </row>
    <row r="508" spans="1:1" x14ac:dyDescent="0.45">
      <c r="A508">
        <v>2015</v>
      </c>
    </row>
    <row r="509" spans="1:1" x14ac:dyDescent="0.45">
      <c r="A509">
        <v>2016</v>
      </c>
    </row>
    <row r="510" spans="1:1" x14ac:dyDescent="0.45">
      <c r="A510">
        <v>2015</v>
      </c>
    </row>
    <row r="511" spans="1:1" x14ac:dyDescent="0.45">
      <c r="A511">
        <v>2013</v>
      </c>
    </row>
    <row r="512" spans="1:1" x14ac:dyDescent="0.45">
      <c r="A512">
        <v>2014</v>
      </c>
    </row>
    <row r="513" spans="1:1" x14ac:dyDescent="0.45">
      <c r="A513">
        <v>2015</v>
      </c>
    </row>
    <row r="514" spans="1:1" x14ac:dyDescent="0.45">
      <c r="A514">
        <v>2017</v>
      </c>
    </row>
    <row r="515" spans="1:1" x14ac:dyDescent="0.45">
      <c r="A515">
        <v>2013</v>
      </c>
    </row>
    <row r="516" spans="1:1" x14ac:dyDescent="0.45">
      <c r="A516">
        <v>2015</v>
      </c>
    </row>
    <row r="517" spans="1:1" x14ac:dyDescent="0.45">
      <c r="A517">
        <v>2015</v>
      </c>
    </row>
    <row r="518" spans="1:1" x14ac:dyDescent="0.45">
      <c r="A518">
        <v>2015</v>
      </c>
    </row>
    <row r="519" spans="1:1" x14ac:dyDescent="0.45">
      <c r="A519">
        <v>2010</v>
      </c>
    </row>
    <row r="520" spans="1:1" x14ac:dyDescent="0.45">
      <c r="A520">
        <v>2016</v>
      </c>
    </row>
    <row r="521" spans="1:1" x14ac:dyDescent="0.45">
      <c r="A521">
        <v>2014</v>
      </c>
    </row>
    <row r="522" spans="1:1" x14ac:dyDescent="0.45">
      <c r="A522">
        <v>2014</v>
      </c>
    </row>
    <row r="523" spans="1:1" x14ac:dyDescent="0.45">
      <c r="A523">
        <v>2014</v>
      </c>
    </row>
    <row r="524" spans="1:1" x14ac:dyDescent="0.45">
      <c r="A524">
        <v>2014</v>
      </c>
    </row>
    <row r="525" spans="1:1" x14ac:dyDescent="0.45">
      <c r="A525">
        <v>2017</v>
      </c>
    </row>
    <row r="526" spans="1:1" x14ac:dyDescent="0.45">
      <c r="A526">
        <v>2016</v>
      </c>
    </row>
    <row r="527" spans="1:1" x14ac:dyDescent="0.45">
      <c r="A527">
        <v>2011</v>
      </c>
    </row>
    <row r="528" spans="1:1" x14ac:dyDescent="0.45">
      <c r="A528">
        <v>2014</v>
      </c>
    </row>
    <row r="529" spans="1:1" x14ac:dyDescent="0.45">
      <c r="A529">
        <v>2016</v>
      </c>
    </row>
    <row r="530" spans="1:1" x14ac:dyDescent="0.45">
      <c r="A530">
        <v>2011</v>
      </c>
    </row>
    <row r="531" spans="1:1" x14ac:dyDescent="0.45">
      <c r="A531">
        <v>2017</v>
      </c>
    </row>
    <row r="532" spans="1:1" x14ac:dyDescent="0.45">
      <c r="A532">
        <v>2015</v>
      </c>
    </row>
    <row r="533" spans="1:1" x14ac:dyDescent="0.45">
      <c r="A533">
        <v>2012</v>
      </c>
    </row>
    <row r="534" spans="1:1" x14ac:dyDescent="0.45">
      <c r="A534">
        <v>2014</v>
      </c>
    </row>
    <row r="535" spans="1:1" x14ac:dyDescent="0.45">
      <c r="A535">
        <v>2013</v>
      </c>
    </row>
    <row r="536" spans="1:1" x14ac:dyDescent="0.45">
      <c r="A536">
        <v>2012</v>
      </c>
    </row>
    <row r="537" spans="1:1" x14ac:dyDescent="0.45">
      <c r="A537">
        <v>2014</v>
      </c>
    </row>
    <row r="538" spans="1:1" x14ac:dyDescent="0.45">
      <c r="A538">
        <v>2013</v>
      </c>
    </row>
    <row r="539" spans="1:1" x14ac:dyDescent="0.45">
      <c r="A539">
        <v>2013</v>
      </c>
    </row>
    <row r="540" spans="1:1" x14ac:dyDescent="0.45">
      <c r="A540">
        <v>2015</v>
      </c>
    </row>
    <row r="541" spans="1:1" x14ac:dyDescent="0.45">
      <c r="A541">
        <v>2014</v>
      </c>
    </row>
    <row r="542" spans="1:1" x14ac:dyDescent="0.45">
      <c r="A542">
        <v>2017</v>
      </c>
    </row>
    <row r="543" spans="1:1" x14ac:dyDescent="0.45">
      <c r="A543">
        <v>2013</v>
      </c>
    </row>
    <row r="544" spans="1:1" x14ac:dyDescent="0.45">
      <c r="A544">
        <v>2014</v>
      </c>
    </row>
    <row r="545" spans="1:1" x14ac:dyDescent="0.45">
      <c r="A545">
        <v>2013</v>
      </c>
    </row>
    <row r="546" spans="1:1" x14ac:dyDescent="0.45">
      <c r="A546">
        <v>2014</v>
      </c>
    </row>
    <row r="547" spans="1:1" x14ac:dyDescent="0.45">
      <c r="A547">
        <v>2015</v>
      </c>
    </row>
    <row r="548" spans="1:1" x14ac:dyDescent="0.45">
      <c r="A548">
        <v>2013</v>
      </c>
    </row>
    <row r="549" spans="1:1" x14ac:dyDescent="0.45">
      <c r="A549">
        <v>2015</v>
      </c>
    </row>
    <row r="550" spans="1:1" x14ac:dyDescent="0.45">
      <c r="A550">
        <v>2015</v>
      </c>
    </row>
    <row r="551" spans="1:1" x14ac:dyDescent="0.45">
      <c r="A551">
        <v>2015</v>
      </c>
    </row>
    <row r="552" spans="1:1" x14ac:dyDescent="0.45">
      <c r="A552">
        <v>2015</v>
      </c>
    </row>
    <row r="553" spans="1:1" x14ac:dyDescent="0.45">
      <c r="A553">
        <v>2016</v>
      </c>
    </row>
    <row r="554" spans="1:1" x14ac:dyDescent="0.45">
      <c r="A554">
        <v>2015</v>
      </c>
    </row>
    <row r="555" spans="1:1" x14ac:dyDescent="0.45">
      <c r="A555">
        <v>2013</v>
      </c>
    </row>
    <row r="556" spans="1:1" x14ac:dyDescent="0.45">
      <c r="A556">
        <v>2012</v>
      </c>
    </row>
    <row r="557" spans="1:1" x14ac:dyDescent="0.45">
      <c r="A557">
        <v>2015</v>
      </c>
    </row>
    <row r="558" spans="1:1" x14ac:dyDescent="0.45">
      <c r="A558">
        <v>2010</v>
      </c>
    </row>
    <row r="559" spans="1:1" x14ac:dyDescent="0.45">
      <c r="A559">
        <v>2016</v>
      </c>
    </row>
    <row r="560" spans="1:1" x14ac:dyDescent="0.45">
      <c r="A560">
        <v>2013</v>
      </c>
    </row>
    <row r="561" spans="1:1" x14ac:dyDescent="0.45">
      <c r="A561">
        <v>2014</v>
      </c>
    </row>
    <row r="562" spans="1:1" x14ac:dyDescent="0.45">
      <c r="A562">
        <v>2015</v>
      </c>
    </row>
    <row r="563" spans="1:1" x14ac:dyDescent="0.45">
      <c r="A563">
        <v>2015</v>
      </c>
    </row>
    <row r="564" spans="1:1" x14ac:dyDescent="0.45">
      <c r="A564">
        <v>2015</v>
      </c>
    </row>
    <row r="565" spans="1:1" x14ac:dyDescent="0.45">
      <c r="A565">
        <v>2016</v>
      </c>
    </row>
    <row r="566" spans="1:1" x14ac:dyDescent="0.45">
      <c r="A566">
        <v>2011</v>
      </c>
    </row>
    <row r="567" spans="1:1" x14ac:dyDescent="0.45">
      <c r="A567">
        <v>2015</v>
      </c>
    </row>
    <row r="568" spans="1:1" x14ac:dyDescent="0.45">
      <c r="A568">
        <v>2015</v>
      </c>
    </row>
    <row r="569" spans="1:1" x14ac:dyDescent="0.45">
      <c r="A569">
        <v>2014</v>
      </c>
    </row>
    <row r="570" spans="1:1" x14ac:dyDescent="0.45">
      <c r="A570">
        <v>2010</v>
      </c>
    </row>
    <row r="571" spans="1:1" x14ac:dyDescent="0.45">
      <c r="A571">
        <v>2014</v>
      </c>
    </row>
    <row r="572" spans="1:1" x14ac:dyDescent="0.45">
      <c r="A572">
        <v>2013</v>
      </c>
    </row>
    <row r="573" spans="1:1" x14ac:dyDescent="0.45">
      <c r="A573">
        <v>2016</v>
      </c>
    </row>
    <row r="574" spans="1:1" x14ac:dyDescent="0.45">
      <c r="A574">
        <v>2015</v>
      </c>
    </row>
    <row r="575" spans="1:1" x14ac:dyDescent="0.45">
      <c r="A575">
        <v>2015</v>
      </c>
    </row>
    <row r="576" spans="1:1" x14ac:dyDescent="0.45">
      <c r="A576">
        <v>2015</v>
      </c>
    </row>
    <row r="577" spans="1:1" x14ac:dyDescent="0.45">
      <c r="A577">
        <v>2016</v>
      </c>
    </row>
    <row r="578" spans="1:1" x14ac:dyDescent="0.45">
      <c r="A578">
        <v>2014</v>
      </c>
    </row>
    <row r="579" spans="1:1" x14ac:dyDescent="0.45">
      <c r="A579">
        <v>2014</v>
      </c>
    </row>
    <row r="580" spans="1:1" x14ac:dyDescent="0.45">
      <c r="A580">
        <v>2011</v>
      </c>
    </row>
    <row r="581" spans="1:1" x14ac:dyDescent="0.45">
      <c r="A581">
        <v>2016</v>
      </c>
    </row>
    <row r="582" spans="1:1" x14ac:dyDescent="0.45">
      <c r="A582">
        <v>2014</v>
      </c>
    </row>
    <row r="583" spans="1:1" x14ac:dyDescent="0.45">
      <c r="A583">
        <v>2012</v>
      </c>
    </row>
    <row r="584" spans="1:1" x14ac:dyDescent="0.45">
      <c r="A584">
        <v>2014</v>
      </c>
    </row>
    <row r="585" spans="1:1" x14ac:dyDescent="0.45">
      <c r="A585">
        <v>2016</v>
      </c>
    </row>
    <row r="586" spans="1:1" x14ac:dyDescent="0.45">
      <c r="A586">
        <v>2013</v>
      </c>
    </row>
    <row r="587" spans="1:1" x14ac:dyDescent="0.45">
      <c r="A587">
        <v>2017</v>
      </c>
    </row>
    <row r="588" spans="1:1" x14ac:dyDescent="0.45">
      <c r="A588">
        <v>2011</v>
      </c>
    </row>
    <row r="589" spans="1:1" x14ac:dyDescent="0.45">
      <c r="A589">
        <v>2015</v>
      </c>
    </row>
    <row r="590" spans="1:1" x14ac:dyDescent="0.45">
      <c r="A590">
        <v>2014</v>
      </c>
    </row>
    <row r="591" spans="1:1" x14ac:dyDescent="0.45">
      <c r="A591">
        <v>2016</v>
      </c>
    </row>
    <row r="592" spans="1:1" x14ac:dyDescent="0.45">
      <c r="A592">
        <v>2012</v>
      </c>
    </row>
    <row r="593" spans="1:1" x14ac:dyDescent="0.45">
      <c r="A593">
        <v>2015</v>
      </c>
    </row>
    <row r="594" spans="1:1" x14ac:dyDescent="0.45">
      <c r="A594">
        <v>2014</v>
      </c>
    </row>
    <row r="595" spans="1:1" x14ac:dyDescent="0.45">
      <c r="A595">
        <v>2016</v>
      </c>
    </row>
    <row r="596" spans="1:1" x14ac:dyDescent="0.45">
      <c r="A596">
        <v>2016</v>
      </c>
    </row>
    <row r="597" spans="1:1" x14ac:dyDescent="0.45">
      <c r="A597">
        <v>2015</v>
      </c>
    </row>
    <row r="598" spans="1:1" x14ac:dyDescent="0.45">
      <c r="A598">
        <v>2016</v>
      </c>
    </row>
    <row r="599" spans="1:1" x14ac:dyDescent="0.45">
      <c r="A599">
        <v>2013</v>
      </c>
    </row>
    <row r="600" spans="1:1" x14ac:dyDescent="0.45">
      <c r="A600">
        <v>2014</v>
      </c>
    </row>
    <row r="601" spans="1:1" x14ac:dyDescent="0.45">
      <c r="A601">
        <v>2015</v>
      </c>
    </row>
    <row r="602" spans="1:1" x14ac:dyDescent="0.45">
      <c r="A602">
        <v>2015</v>
      </c>
    </row>
    <row r="603" spans="1:1" x14ac:dyDescent="0.45">
      <c r="A603">
        <v>2016</v>
      </c>
    </row>
    <row r="604" spans="1:1" x14ac:dyDescent="0.45">
      <c r="A604">
        <v>2014</v>
      </c>
    </row>
    <row r="605" spans="1:1" x14ac:dyDescent="0.45">
      <c r="A605">
        <v>2017</v>
      </c>
    </row>
    <row r="606" spans="1:1" x14ac:dyDescent="0.45">
      <c r="A606">
        <v>2014</v>
      </c>
    </row>
    <row r="607" spans="1:1" x14ac:dyDescent="0.45">
      <c r="A607">
        <v>2015</v>
      </c>
    </row>
    <row r="608" spans="1:1" x14ac:dyDescent="0.45">
      <c r="A608">
        <v>2014</v>
      </c>
    </row>
    <row r="609" spans="1:1" x14ac:dyDescent="0.45">
      <c r="A609">
        <v>2014</v>
      </c>
    </row>
    <row r="610" spans="1:1" x14ac:dyDescent="0.45">
      <c r="A610">
        <v>2015</v>
      </c>
    </row>
    <row r="611" spans="1:1" x14ac:dyDescent="0.45">
      <c r="A611">
        <v>2012</v>
      </c>
    </row>
    <row r="612" spans="1:1" x14ac:dyDescent="0.45">
      <c r="A612">
        <v>2014</v>
      </c>
    </row>
    <row r="613" spans="1:1" x14ac:dyDescent="0.45">
      <c r="A613">
        <v>2016</v>
      </c>
    </row>
    <row r="614" spans="1:1" x14ac:dyDescent="0.45">
      <c r="A614">
        <v>2014</v>
      </c>
    </row>
    <row r="615" spans="1:1" x14ac:dyDescent="0.45">
      <c r="A615">
        <v>2014</v>
      </c>
    </row>
    <row r="616" spans="1:1" x14ac:dyDescent="0.45">
      <c r="A616">
        <v>2014</v>
      </c>
    </row>
    <row r="617" spans="1:1" x14ac:dyDescent="0.45">
      <c r="A617">
        <v>2015</v>
      </c>
    </row>
    <row r="618" spans="1:1" x14ac:dyDescent="0.45">
      <c r="A618">
        <v>2014</v>
      </c>
    </row>
    <row r="619" spans="1:1" x14ac:dyDescent="0.45">
      <c r="A619">
        <v>2015</v>
      </c>
    </row>
    <row r="620" spans="1:1" x14ac:dyDescent="0.45">
      <c r="A620">
        <v>2015</v>
      </c>
    </row>
    <row r="621" spans="1:1" x14ac:dyDescent="0.45">
      <c r="A621">
        <v>2017</v>
      </c>
    </row>
    <row r="622" spans="1:1" x14ac:dyDescent="0.45">
      <c r="A622">
        <v>2014</v>
      </c>
    </row>
    <row r="623" spans="1:1" x14ac:dyDescent="0.45">
      <c r="A623">
        <v>2014</v>
      </c>
    </row>
    <row r="624" spans="1:1" x14ac:dyDescent="0.45">
      <c r="A624">
        <v>2012</v>
      </c>
    </row>
    <row r="625" spans="1:1" x14ac:dyDescent="0.45">
      <c r="A625">
        <v>2015</v>
      </c>
    </row>
    <row r="626" spans="1:1" x14ac:dyDescent="0.45">
      <c r="A626">
        <v>2014</v>
      </c>
    </row>
    <row r="627" spans="1:1" x14ac:dyDescent="0.45">
      <c r="A627">
        <v>2017</v>
      </c>
    </row>
    <row r="628" spans="1:1" x14ac:dyDescent="0.45">
      <c r="A628">
        <v>2010</v>
      </c>
    </row>
    <row r="629" spans="1:1" x14ac:dyDescent="0.45">
      <c r="A629">
        <v>2014</v>
      </c>
    </row>
    <row r="630" spans="1:1" x14ac:dyDescent="0.45">
      <c r="A630">
        <v>2017</v>
      </c>
    </row>
    <row r="631" spans="1:1" x14ac:dyDescent="0.45">
      <c r="A631">
        <v>2015</v>
      </c>
    </row>
    <row r="632" spans="1:1" x14ac:dyDescent="0.45">
      <c r="A632">
        <v>2015</v>
      </c>
    </row>
    <row r="633" spans="1:1" x14ac:dyDescent="0.45">
      <c r="A633">
        <v>2012</v>
      </c>
    </row>
    <row r="634" spans="1:1" x14ac:dyDescent="0.45">
      <c r="A634">
        <v>2015</v>
      </c>
    </row>
    <row r="635" spans="1:1" x14ac:dyDescent="0.45">
      <c r="A635">
        <v>2016</v>
      </c>
    </row>
    <row r="636" spans="1:1" x14ac:dyDescent="0.45">
      <c r="A636">
        <v>2015</v>
      </c>
    </row>
    <row r="637" spans="1:1" x14ac:dyDescent="0.45">
      <c r="A637">
        <v>2014</v>
      </c>
    </row>
    <row r="638" spans="1:1" x14ac:dyDescent="0.45">
      <c r="A638">
        <v>2016</v>
      </c>
    </row>
    <row r="639" spans="1:1" x14ac:dyDescent="0.45">
      <c r="A639">
        <v>2012</v>
      </c>
    </row>
    <row r="640" spans="1:1" x14ac:dyDescent="0.45">
      <c r="A640">
        <v>2015</v>
      </c>
    </row>
    <row r="641" spans="1:1" x14ac:dyDescent="0.45">
      <c r="A641">
        <v>2014</v>
      </c>
    </row>
    <row r="642" spans="1:1" x14ac:dyDescent="0.45">
      <c r="A642">
        <v>2013</v>
      </c>
    </row>
    <row r="643" spans="1:1" x14ac:dyDescent="0.45">
      <c r="A643">
        <v>2014</v>
      </c>
    </row>
    <row r="644" spans="1:1" x14ac:dyDescent="0.45">
      <c r="A644">
        <v>2016</v>
      </c>
    </row>
    <row r="645" spans="1:1" x14ac:dyDescent="0.45">
      <c r="A645">
        <v>2010</v>
      </c>
    </row>
    <row r="646" spans="1:1" x14ac:dyDescent="0.45">
      <c r="A646">
        <v>2014</v>
      </c>
    </row>
    <row r="647" spans="1:1" x14ac:dyDescent="0.45">
      <c r="A647">
        <v>2014</v>
      </c>
    </row>
    <row r="648" spans="1:1" x14ac:dyDescent="0.45">
      <c r="A648">
        <v>2015</v>
      </c>
    </row>
    <row r="649" spans="1:1" x14ac:dyDescent="0.45">
      <c r="A649">
        <v>2016</v>
      </c>
    </row>
    <row r="650" spans="1:1" x14ac:dyDescent="0.45">
      <c r="A650">
        <v>2015</v>
      </c>
    </row>
    <row r="651" spans="1:1" x14ac:dyDescent="0.45">
      <c r="A651">
        <v>2015</v>
      </c>
    </row>
    <row r="652" spans="1:1" x14ac:dyDescent="0.45">
      <c r="A652">
        <v>2015</v>
      </c>
    </row>
    <row r="653" spans="1:1" x14ac:dyDescent="0.45">
      <c r="A653">
        <v>2011</v>
      </c>
    </row>
    <row r="654" spans="1:1" x14ac:dyDescent="0.45">
      <c r="A654">
        <v>2016</v>
      </c>
    </row>
    <row r="655" spans="1:1" x14ac:dyDescent="0.45">
      <c r="A655">
        <v>2013</v>
      </c>
    </row>
    <row r="656" spans="1:1" x14ac:dyDescent="0.45">
      <c r="A656">
        <v>2015</v>
      </c>
    </row>
    <row r="657" spans="1:1" x14ac:dyDescent="0.45">
      <c r="A657">
        <v>2015</v>
      </c>
    </row>
    <row r="658" spans="1:1" x14ac:dyDescent="0.45">
      <c r="A658">
        <v>2014</v>
      </c>
    </row>
    <row r="659" spans="1:1" x14ac:dyDescent="0.45">
      <c r="A659">
        <v>2013</v>
      </c>
    </row>
    <row r="660" spans="1:1" x14ac:dyDescent="0.45">
      <c r="A660">
        <v>2012</v>
      </c>
    </row>
    <row r="661" spans="1:1" x14ac:dyDescent="0.45">
      <c r="A661">
        <v>2016</v>
      </c>
    </row>
    <row r="662" spans="1:1" x14ac:dyDescent="0.45">
      <c r="A662">
        <v>2015</v>
      </c>
    </row>
    <row r="663" spans="1:1" x14ac:dyDescent="0.45">
      <c r="A663">
        <v>2014</v>
      </c>
    </row>
    <row r="664" spans="1:1" x14ac:dyDescent="0.45">
      <c r="A664">
        <v>2012</v>
      </c>
    </row>
    <row r="665" spans="1:1" x14ac:dyDescent="0.45">
      <c r="A665">
        <v>2016</v>
      </c>
    </row>
    <row r="666" spans="1:1" x14ac:dyDescent="0.45">
      <c r="A666">
        <v>2014</v>
      </c>
    </row>
    <row r="667" spans="1:1" x14ac:dyDescent="0.45">
      <c r="A667">
        <v>2014</v>
      </c>
    </row>
    <row r="668" spans="1:1" x14ac:dyDescent="0.45">
      <c r="A668">
        <v>2015</v>
      </c>
    </row>
    <row r="669" spans="1:1" x14ac:dyDescent="0.45">
      <c r="A669">
        <v>2014</v>
      </c>
    </row>
    <row r="670" spans="1:1" x14ac:dyDescent="0.45">
      <c r="A670">
        <v>2014</v>
      </c>
    </row>
    <row r="671" spans="1:1" x14ac:dyDescent="0.45">
      <c r="A671">
        <v>2015</v>
      </c>
    </row>
    <row r="672" spans="1:1" x14ac:dyDescent="0.45">
      <c r="A672">
        <v>2016</v>
      </c>
    </row>
    <row r="673" spans="1:1" x14ac:dyDescent="0.45">
      <c r="A673">
        <v>2016</v>
      </c>
    </row>
    <row r="674" spans="1:1" x14ac:dyDescent="0.45">
      <c r="A674">
        <v>2015</v>
      </c>
    </row>
    <row r="675" spans="1:1" x14ac:dyDescent="0.45">
      <c r="A675">
        <v>2010</v>
      </c>
    </row>
    <row r="676" spans="1:1" x14ac:dyDescent="0.45">
      <c r="A676">
        <v>2012</v>
      </c>
    </row>
    <row r="677" spans="1:1" x14ac:dyDescent="0.45">
      <c r="A677">
        <v>2015</v>
      </c>
    </row>
    <row r="678" spans="1:1" x14ac:dyDescent="0.45">
      <c r="A678">
        <v>2016</v>
      </c>
    </row>
    <row r="679" spans="1:1" x14ac:dyDescent="0.45">
      <c r="A679">
        <v>2010</v>
      </c>
    </row>
    <row r="680" spans="1:1" x14ac:dyDescent="0.45">
      <c r="A680">
        <v>2014</v>
      </c>
    </row>
    <row r="681" spans="1:1" x14ac:dyDescent="0.45">
      <c r="A681">
        <v>2015</v>
      </c>
    </row>
    <row r="682" spans="1:1" x14ac:dyDescent="0.45">
      <c r="A682">
        <v>2015</v>
      </c>
    </row>
    <row r="683" spans="1:1" x14ac:dyDescent="0.45">
      <c r="A683">
        <v>2013</v>
      </c>
    </row>
    <row r="684" spans="1:1" x14ac:dyDescent="0.45">
      <c r="A684">
        <v>2016</v>
      </c>
    </row>
    <row r="685" spans="1:1" x14ac:dyDescent="0.45">
      <c r="A685">
        <v>2016</v>
      </c>
    </row>
    <row r="686" spans="1:1" x14ac:dyDescent="0.45">
      <c r="A686">
        <v>2012</v>
      </c>
    </row>
    <row r="687" spans="1:1" x14ac:dyDescent="0.45">
      <c r="A687">
        <v>2013</v>
      </c>
    </row>
    <row r="688" spans="1:1" x14ac:dyDescent="0.45">
      <c r="A688">
        <v>2012</v>
      </c>
    </row>
    <row r="689" spans="1:1" x14ac:dyDescent="0.45">
      <c r="A689">
        <v>2014</v>
      </c>
    </row>
    <row r="690" spans="1:1" x14ac:dyDescent="0.45">
      <c r="A690">
        <v>2017</v>
      </c>
    </row>
    <row r="691" spans="1:1" x14ac:dyDescent="0.45">
      <c r="A691">
        <v>2014</v>
      </c>
    </row>
    <row r="692" spans="1:1" x14ac:dyDescent="0.45">
      <c r="A692">
        <v>2016</v>
      </c>
    </row>
    <row r="693" spans="1:1" x14ac:dyDescent="0.45">
      <c r="A693">
        <v>2013</v>
      </c>
    </row>
    <row r="694" spans="1:1" x14ac:dyDescent="0.45">
      <c r="A694">
        <v>2015</v>
      </c>
    </row>
    <row r="695" spans="1:1" x14ac:dyDescent="0.45">
      <c r="A695">
        <v>2014</v>
      </c>
    </row>
    <row r="696" spans="1:1" x14ac:dyDescent="0.45">
      <c r="A696">
        <v>2014</v>
      </c>
    </row>
    <row r="697" spans="1:1" x14ac:dyDescent="0.45">
      <c r="A697">
        <v>2014</v>
      </c>
    </row>
    <row r="698" spans="1:1" x14ac:dyDescent="0.45">
      <c r="A698">
        <v>2015</v>
      </c>
    </row>
    <row r="699" spans="1:1" x14ac:dyDescent="0.45">
      <c r="A699">
        <v>2014</v>
      </c>
    </row>
    <row r="700" spans="1:1" x14ac:dyDescent="0.45">
      <c r="A700">
        <v>2016</v>
      </c>
    </row>
    <row r="701" spans="1:1" x14ac:dyDescent="0.45">
      <c r="A701">
        <v>2015</v>
      </c>
    </row>
    <row r="702" spans="1:1" x14ac:dyDescent="0.45">
      <c r="A702">
        <v>2015</v>
      </c>
    </row>
    <row r="703" spans="1:1" x14ac:dyDescent="0.45">
      <c r="A703">
        <v>2013</v>
      </c>
    </row>
    <row r="704" spans="1:1" x14ac:dyDescent="0.45">
      <c r="A704">
        <v>2012</v>
      </c>
    </row>
    <row r="705" spans="1:1" x14ac:dyDescent="0.45">
      <c r="A705">
        <v>2010</v>
      </c>
    </row>
    <row r="706" spans="1:1" x14ac:dyDescent="0.45">
      <c r="A706">
        <v>2015</v>
      </c>
    </row>
    <row r="707" spans="1:1" x14ac:dyDescent="0.45">
      <c r="A707">
        <v>2014</v>
      </c>
    </row>
    <row r="708" spans="1:1" x14ac:dyDescent="0.45">
      <c r="A708">
        <v>2013</v>
      </c>
    </row>
    <row r="709" spans="1:1" x14ac:dyDescent="0.45">
      <c r="A709">
        <v>2016</v>
      </c>
    </row>
    <row r="710" spans="1:1" x14ac:dyDescent="0.45">
      <c r="A710">
        <v>2015</v>
      </c>
    </row>
    <row r="711" spans="1:1" x14ac:dyDescent="0.45">
      <c r="A711">
        <v>2015</v>
      </c>
    </row>
    <row r="712" spans="1:1" x14ac:dyDescent="0.45">
      <c r="A712">
        <v>2015</v>
      </c>
    </row>
    <row r="713" spans="1:1" x14ac:dyDescent="0.45">
      <c r="A713">
        <v>2015</v>
      </c>
    </row>
    <row r="714" spans="1:1" x14ac:dyDescent="0.45">
      <c r="A714">
        <v>2016</v>
      </c>
    </row>
    <row r="715" spans="1:1" x14ac:dyDescent="0.45">
      <c r="A715">
        <v>2017</v>
      </c>
    </row>
    <row r="716" spans="1:1" x14ac:dyDescent="0.45">
      <c r="A716">
        <v>2016</v>
      </c>
    </row>
    <row r="717" spans="1:1" x14ac:dyDescent="0.45">
      <c r="A717">
        <v>2016</v>
      </c>
    </row>
    <row r="718" spans="1:1" x14ac:dyDescent="0.45">
      <c r="A718">
        <v>2014</v>
      </c>
    </row>
    <row r="719" spans="1:1" x14ac:dyDescent="0.45">
      <c r="A719">
        <v>2011</v>
      </c>
    </row>
    <row r="720" spans="1:1" x14ac:dyDescent="0.45">
      <c r="A720">
        <v>2016</v>
      </c>
    </row>
    <row r="721" spans="1:1" x14ac:dyDescent="0.45">
      <c r="A721">
        <v>2012</v>
      </c>
    </row>
    <row r="722" spans="1:1" x14ac:dyDescent="0.45">
      <c r="A722">
        <v>2014</v>
      </c>
    </row>
    <row r="723" spans="1:1" x14ac:dyDescent="0.45">
      <c r="A723">
        <v>2017</v>
      </c>
    </row>
    <row r="724" spans="1:1" x14ac:dyDescent="0.45">
      <c r="A724">
        <v>2014</v>
      </c>
    </row>
    <row r="725" spans="1:1" x14ac:dyDescent="0.45">
      <c r="A725">
        <v>2014</v>
      </c>
    </row>
    <row r="726" spans="1:1" x14ac:dyDescent="0.45">
      <c r="A726">
        <v>2015</v>
      </c>
    </row>
    <row r="727" spans="1:1" x14ac:dyDescent="0.45">
      <c r="A727">
        <v>2016</v>
      </c>
    </row>
    <row r="728" spans="1:1" x14ac:dyDescent="0.45">
      <c r="A728">
        <v>2014</v>
      </c>
    </row>
    <row r="729" spans="1:1" x14ac:dyDescent="0.45">
      <c r="A729">
        <v>2013</v>
      </c>
    </row>
    <row r="730" spans="1:1" x14ac:dyDescent="0.45">
      <c r="A730">
        <v>2014</v>
      </c>
    </row>
    <row r="731" spans="1:1" x14ac:dyDescent="0.45">
      <c r="A731">
        <v>2011</v>
      </c>
    </row>
    <row r="732" spans="1:1" x14ac:dyDescent="0.45">
      <c r="A732">
        <v>2015</v>
      </c>
    </row>
    <row r="733" spans="1:1" x14ac:dyDescent="0.45">
      <c r="A733">
        <v>2016</v>
      </c>
    </row>
    <row r="734" spans="1:1" x14ac:dyDescent="0.45">
      <c r="A734">
        <v>2014</v>
      </c>
    </row>
    <row r="735" spans="1:1" x14ac:dyDescent="0.45">
      <c r="A735">
        <v>2014</v>
      </c>
    </row>
    <row r="736" spans="1:1" x14ac:dyDescent="0.45">
      <c r="A736">
        <v>2012</v>
      </c>
    </row>
    <row r="737" spans="1:1" x14ac:dyDescent="0.45">
      <c r="A737">
        <v>2011</v>
      </c>
    </row>
    <row r="738" spans="1:1" x14ac:dyDescent="0.45">
      <c r="A738">
        <v>2016</v>
      </c>
    </row>
    <row r="739" spans="1:1" x14ac:dyDescent="0.45">
      <c r="A739">
        <v>2013</v>
      </c>
    </row>
    <row r="740" spans="1:1" x14ac:dyDescent="0.45">
      <c r="A740">
        <v>2015</v>
      </c>
    </row>
    <row r="741" spans="1:1" x14ac:dyDescent="0.45">
      <c r="A741">
        <v>2014</v>
      </c>
    </row>
    <row r="742" spans="1:1" x14ac:dyDescent="0.45">
      <c r="A742">
        <v>2014</v>
      </c>
    </row>
    <row r="743" spans="1:1" x14ac:dyDescent="0.45">
      <c r="A743">
        <v>2014</v>
      </c>
    </row>
    <row r="744" spans="1:1" x14ac:dyDescent="0.45">
      <c r="A744">
        <v>2015</v>
      </c>
    </row>
    <row r="745" spans="1:1" x14ac:dyDescent="0.45">
      <c r="A745">
        <v>2016</v>
      </c>
    </row>
    <row r="746" spans="1:1" x14ac:dyDescent="0.45">
      <c r="A746">
        <v>2015</v>
      </c>
    </row>
    <row r="747" spans="1:1" x14ac:dyDescent="0.45">
      <c r="A747">
        <v>2012</v>
      </c>
    </row>
    <row r="748" spans="1:1" x14ac:dyDescent="0.45">
      <c r="A748">
        <v>2016</v>
      </c>
    </row>
    <row r="749" spans="1:1" x14ac:dyDescent="0.45">
      <c r="A749">
        <v>2015</v>
      </c>
    </row>
    <row r="750" spans="1:1" x14ac:dyDescent="0.45">
      <c r="A750">
        <v>2015</v>
      </c>
    </row>
    <row r="751" spans="1:1" x14ac:dyDescent="0.45">
      <c r="A751">
        <v>2014</v>
      </c>
    </row>
    <row r="752" spans="1:1" x14ac:dyDescent="0.45">
      <c r="A752">
        <v>2016</v>
      </c>
    </row>
    <row r="753" spans="1:1" x14ac:dyDescent="0.45">
      <c r="A753">
        <v>2014</v>
      </c>
    </row>
    <row r="754" spans="1:1" x14ac:dyDescent="0.45">
      <c r="A754">
        <v>2017</v>
      </c>
    </row>
    <row r="755" spans="1:1" x14ac:dyDescent="0.45">
      <c r="A755">
        <v>2010</v>
      </c>
    </row>
    <row r="756" spans="1:1" x14ac:dyDescent="0.45">
      <c r="A756">
        <v>2015</v>
      </c>
    </row>
    <row r="757" spans="1:1" x14ac:dyDescent="0.45">
      <c r="A757">
        <v>2013</v>
      </c>
    </row>
    <row r="758" spans="1:1" x14ac:dyDescent="0.45">
      <c r="A758">
        <v>2015</v>
      </c>
    </row>
    <row r="759" spans="1:1" x14ac:dyDescent="0.45">
      <c r="A759">
        <v>2014</v>
      </c>
    </row>
    <row r="760" spans="1:1" x14ac:dyDescent="0.45">
      <c r="A760">
        <v>2011</v>
      </c>
    </row>
    <row r="761" spans="1:1" x14ac:dyDescent="0.45">
      <c r="A761">
        <v>2016</v>
      </c>
    </row>
    <row r="762" spans="1:1" x14ac:dyDescent="0.45">
      <c r="A762">
        <v>2015</v>
      </c>
    </row>
    <row r="763" spans="1:1" x14ac:dyDescent="0.45">
      <c r="A763">
        <v>2015</v>
      </c>
    </row>
    <row r="764" spans="1:1" x14ac:dyDescent="0.45">
      <c r="A764">
        <v>2016</v>
      </c>
    </row>
    <row r="765" spans="1:1" x14ac:dyDescent="0.45">
      <c r="A765">
        <v>2010</v>
      </c>
    </row>
    <row r="766" spans="1:1" x14ac:dyDescent="0.45">
      <c r="A766">
        <v>2014</v>
      </c>
    </row>
    <row r="767" spans="1:1" x14ac:dyDescent="0.45">
      <c r="A767">
        <v>2015</v>
      </c>
    </row>
    <row r="768" spans="1:1" x14ac:dyDescent="0.45">
      <c r="A768">
        <v>2013</v>
      </c>
    </row>
    <row r="769" spans="1:1" x14ac:dyDescent="0.45">
      <c r="A769">
        <v>2014</v>
      </c>
    </row>
    <row r="770" spans="1:1" x14ac:dyDescent="0.45">
      <c r="A770">
        <v>2016</v>
      </c>
    </row>
    <row r="771" spans="1:1" x14ac:dyDescent="0.45">
      <c r="A771">
        <v>2016</v>
      </c>
    </row>
    <row r="772" spans="1:1" x14ac:dyDescent="0.45">
      <c r="A772">
        <v>2016</v>
      </c>
    </row>
    <row r="773" spans="1:1" x14ac:dyDescent="0.45">
      <c r="A773">
        <v>2017</v>
      </c>
    </row>
    <row r="774" spans="1:1" x14ac:dyDescent="0.45">
      <c r="A774">
        <v>2012</v>
      </c>
    </row>
    <row r="775" spans="1:1" x14ac:dyDescent="0.45">
      <c r="A775">
        <v>2017</v>
      </c>
    </row>
    <row r="776" spans="1:1" x14ac:dyDescent="0.45">
      <c r="A776">
        <v>2015</v>
      </c>
    </row>
    <row r="777" spans="1:1" x14ac:dyDescent="0.45">
      <c r="A777">
        <v>2015</v>
      </c>
    </row>
    <row r="778" spans="1:1" x14ac:dyDescent="0.45">
      <c r="A778">
        <v>2011</v>
      </c>
    </row>
    <row r="779" spans="1:1" x14ac:dyDescent="0.45">
      <c r="A779">
        <v>2015</v>
      </c>
    </row>
    <row r="780" spans="1:1" x14ac:dyDescent="0.45">
      <c r="A780">
        <v>2017</v>
      </c>
    </row>
    <row r="781" spans="1:1" x14ac:dyDescent="0.45">
      <c r="A781">
        <v>2014</v>
      </c>
    </row>
    <row r="782" spans="1:1" x14ac:dyDescent="0.45">
      <c r="A782">
        <v>2014</v>
      </c>
    </row>
    <row r="783" spans="1:1" x14ac:dyDescent="0.45">
      <c r="A783">
        <v>2011</v>
      </c>
    </row>
    <row r="784" spans="1:1" x14ac:dyDescent="0.45">
      <c r="A784">
        <v>2016</v>
      </c>
    </row>
    <row r="785" spans="1:1" x14ac:dyDescent="0.45">
      <c r="A785">
        <v>2015</v>
      </c>
    </row>
    <row r="786" spans="1:1" x14ac:dyDescent="0.45">
      <c r="A786">
        <v>2015</v>
      </c>
    </row>
    <row r="787" spans="1:1" x14ac:dyDescent="0.45">
      <c r="A787">
        <v>2015</v>
      </c>
    </row>
    <row r="788" spans="1:1" x14ac:dyDescent="0.45">
      <c r="A788">
        <v>2015</v>
      </c>
    </row>
    <row r="789" spans="1:1" x14ac:dyDescent="0.45">
      <c r="A789">
        <v>2014</v>
      </c>
    </row>
    <row r="790" spans="1:1" x14ac:dyDescent="0.45">
      <c r="A790">
        <v>2015</v>
      </c>
    </row>
    <row r="791" spans="1:1" x14ac:dyDescent="0.45">
      <c r="A791">
        <v>2015</v>
      </c>
    </row>
    <row r="792" spans="1:1" x14ac:dyDescent="0.45">
      <c r="A792">
        <v>2016</v>
      </c>
    </row>
    <row r="793" spans="1:1" x14ac:dyDescent="0.45">
      <c r="A793">
        <v>2011</v>
      </c>
    </row>
    <row r="794" spans="1:1" x14ac:dyDescent="0.45">
      <c r="A794">
        <v>2015</v>
      </c>
    </row>
    <row r="795" spans="1:1" x14ac:dyDescent="0.45">
      <c r="A795">
        <v>2014</v>
      </c>
    </row>
    <row r="796" spans="1:1" x14ac:dyDescent="0.45">
      <c r="A796">
        <v>2015</v>
      </c>
    </row>
    <row r="797" spans="1:1" x14ac:dyDescent="0.45">
      <c r="A797">
        <v>2014</v>
      </c>
    </row>
    <row r="798" spans="1:1" x14ac:dyDescent="0.45">
      <c r="A798">
        <v>2015</v>
      </c>
    </row>
    <row r="799" spans="1:1" x14ac:dyDescent="0.45">
      <c r="A799">
        <v>2017</v>
      </c>
    </row>
    <row r="800" spans="1:1" x14ac:dyDescent="0.45">
      <c r="A800">
        <v>2011</v>
      </c>
    </row>
    <row r="801" spans="1:1" x14ac:dyDescent="0.45">
      <c r="A801">
        <v>2016</v>
      </c>
    </row>
    <row r="802" spans="1:1" x14ac:dyDescent="0.45">
      <c r="A802">
        <v>2016</v>
      </c>
    </row>
    <row r="803" spans="1:1" x14ac:dyDescent="0.45">
      <c r="A803">
        <v>2011</v>
      </c>
    </row>
    <row r="804" spans="1:1" x14ac:dyDescent="0.45">
      <c r="A804">
        <v>2013</v>
      </c>
    </row>
    <row r="805" spans="1:1" x14ac:dyDescent="0.45">
      <c r="A805">
        <v>2016</v>
      </c>
    </row>
    <row r="806" spans="1:1" x14ac:dyDescent="0.45">
      <c r="A806">
        <v>2014</v>
      </c>
    </row>
    <row r="807" spans="1:1" x14ac:dyDescent="0.45">
      <c r="A807">
        <v>2013</v>
      </c>
    </row>
    <row r="808" spans="1:1" x14ac:dyDescent="0.45">
      <c r="A808">
        <v>2011</v>
      </c>
    </row>
    <row r="809" spans="1:1" x14ac:dyDescent="0.45">
      <c r="A809">
        <v>2015</v>
      </c>
    </row>
    <row r="810" spans="1:1" x14ac:dyDescent="0.45">
      <c r="A810">
        <v>2013</v>
      </c>
    </row>
    <row r="811" spans="1:1" x14ac:dyDescent="0.45">
      <c r="A811">
        <v>2016</v>
      </c>
    </row>
    <row r="812" spans="1:1" x14ac:dyDescent="0.45">
      <c r="A812">
        <v>2014</v>
      </c>
    </row>
    <row r="813" spans="1:1" x14ac:dyDescent="0.45">
      <c r="A813">
        <v>2013</v>
      </c>
    </row>
    <row r="814" spans="1:1" x14ac:dyDescent="0.45">
      <c r="A814">
        <v>2014</v>
      </c>
    </row>
    <row r="815" spans="1:1" x14ac:dyDescent="0.45">
      <c r="A815">
        <v>2015</v>
      </c>
    </row>
    <row r="816" spans="1:1" x14ac:dyDescent="0.45">
      <c r="A816">
        <v>2014</v>
      </c>
    </row>
    <row r="817" spans="1:1" x14ac:dyDescent="0.45">
      <c r="A817">
        <v>2011</v>
      </c>
    </row>
    <row r="818" spans="1:1" x14ac:dyDescent="0.45">
      <c r="A818">
        <v>2011</v>
      </c>
    </row>
    <row r="819" spans="1:1" x14ac:dyDescent="0.45">
      <c r="A819">
        <v>2016</v>
      </c>
    </row>
    <row r="820" spans="1:1" x14ac:dyDescent="0.45">
      <c r="A820">
        <v>2015</v>
      </c>
    </row>
    <row r="821" spans="1:1" x14ac:dyDescent="0.45">
      <c r="A821">
        <v>2015</v>
      </c>
    </row>
    <row r="822" spans="1:1" x14ac:dyDescent="0.45">
      <c r="A822">
        <v>2014</v>
      </c>
    </row>
    <row r="823" spans="1:1" x14ac:dyDescent="0.45">
      <c r="A823">
        <v>2014</v>
      </c>
    </row>
    <row r="824" spans="1:1" x14ac:dyDescent="0.45">
      <c r="A824">
        <v>2013</v>
      </c>
    </row>
    <row r="825" spans="1:1" x14ac:dyDescent="0.45">
      <c r="A825">
        <v>2014</v>
      </c>
    </row>
    <row r="826" spans="1:1" x14ac:dyDescent="0.45">
      <c r="A826">
        <v>2011</v>
      </c>
    </row>
    <row r="827" spans="1:1" x14ac:dyDescent="0.45">
      <c r="A827">
        <v>2015</v>
      </c>
    </row>
    <row r="828" spans="1:1" x14ac:dyDescent="0.45">
      <c r="A828">
        <v>2015</v>
      </c>
    </row>
    <row r="829" spans="1:1" x14ac:dyDescent="0.45">
      <c r="A829">
        <v>2015</v>
      </c>
    </row>
    <row r="830" spans="1:1" x14ac:dyDescent="0.45">
      <c r="A830">
        <v>2016</v>
      </c>
    </row>
    <row r="831" spans="1:1" x14ac:dyDescent="0.45">
      <c r="A831">
        <v>2012</v>
      </c>
    </row>
    <row r="832" spans="1:1" x14ac:dyDescent="0.45">
      <c r="A832">
        <v>2015</v>
      </c>
    </row>
    <row r="833" spans="1:1" x14ac:dyDescent="0.45">
      <c r="A833">
        <v>2013</v>
      </c>
    </row>
    <row r="834" spans="1:1" x14ac:dyDescent="0.45">
      <c r="A834">
        <v>2015</v>
      </c>
    </row>
    <row r="835" spans="1:1" x14ac:dyDescent="0.45">
      <c r="A835">
        <v>2015</v>
      </c>
    </row>
    <row r="836" spans="1:1" x14ac:dyDescent="0.45">
      <c r="A836">
        <v>2010</v>
      </c>
    </row>
    <row r="837" spans="1:1" x14ac:dyDescent="0.45">
      <c r="A837">
        <v>2013</v>
      </c>
    </row>
    <row r="838" spans="1:1" x14ac:dyDescent="0.45">
      <c r="A838">
        <v>2015</v>
      </c>
    </row>
    <row r="839" spans="1:1" x14ac:dyDescent="0.45">
      <c r="A839">
        <v>2013</v>
      </c>
    </row>
    <row r="840" spans="1:1" x14ac:dyDescent="0.45">
      <c r="A840">
        <v>2017</v>
      </c>
    </row>
    <row r="841" spans="1:1" x14ac:dyDescent="0.45">
      <c r="A841">
        <v>2013</v>
      </c>
    </row>
    <row r="842" spans="1:1" x14ac:dyDescent="0.45">
      <c r="A842">
        <v>2011</v>
      </c>
    </row>
    <row r="843" spans="1:1" x14ac:dyDescent="0.45">
      <c r="A843">
        <v>2013</v>
      </c>
    </row>
    <row r="844" spans="1:1" x14ac:dyDescent="0.45">
      <c r="A844">
        <v>2012</v>
      </c>
    </row>
    <row r="845" spans="1:1" x14ac:dyDescent="0.45">
      <c r="A845">
        <v>2016</v>
      </c>
    </row>
    <row r="846" spans="1:1" x14ac:dyDescent="0.45">
      <c r="A846">
        <v>2014</v>
      </c>
    </row>
    <row r="847" spans="1:1" x14ac:dyDescent="0.45">
      <c r="A847">
        <v>2015</v>
      </c>
    </row>
    <row r="848" spans="1:1" x14ac:dyDescent="0.45">
      <c r="A848">
        <v>2015</v>
      </c>
    </row>
    <row r="849" spans="1:1" x14ac:dyDescent="0.45">
      <c r="A849">
        <v>2012</v>
      </c>
    </row>
    <row r="850" spans="1:1" x14ac:dyDescent="0.45">
      <c r="A850">
        <v>2016</v>
      </c>
    </row>
    <row r="851" spans="1:1" x14ac:dyDescent="0.45">
      <c r="A851">
        <v>2014</v>
      </c>
    </row>
    <row r="852" spans="1:1" x14ac:dyDescent="0.45">
      <c r="A852">
        <v>2012</v>
      </c>
    </row>
    <row r="853" spans="1:1" x14ac:dyDescent="0.45">
      <c r="A853">
        <v>2011</v>
      </c>
    </row>
    <row r="854" spans="1:1" x14ac:dyDescent="0.45">
      <c r="A854">
        <v>2015</v>
      </c>
    </row>
    <row r="855" spans="1:1" x14ac:dyDescent="0.45">
      <c r="A855">
        <v>2012</v>
      </c>
    </row>
    <row r="856" spans="1:1" x14ac:dyDescent="0.45">
      <c r="A856">
        <v>2015</v>
      </c>
    </row>
    <row r="857" spans="1:1" x14ac:dyDescent="0.45">
      <c r="A857">
        <v>2012</v>
      </c>
    </row>
    <row r="858" spans="1:1" x14ac:dyDescent="0.45">
      <c r="A858">
        <v>2015</v>
      </c>
    </row>
    <row r="859" spans="1:1" x14ac:dyDescent="0.45">
      <c r="A859">
        <v>2014</v>
      </c>
    </row>
    <row r="860" spans="1:1" x14ac:dyDescent="0.45">
      <c r="A860">
        <v>2011</v>
      </c>
    </row>
    <row r="861" spans="1:1" x14ac:dyDescent="0.45">
      <c r="A861">
        <v>2016</v>
      </c>
    </row>
    <row r="862" spans="1:1" x14ac:dyDescent="0.45">
      <c r="A862">
        <v>2015</v>
      </c>
    </row>
    <row r="863" spans="1:1" x14ac:dyDescent="0.45">
      <c r="A863">
        <v>2015</v>
      </c>
    </row>
    <row r="864" spans="1:1" x14ac:dyDescent="0.45">
      <c r="A864">
        <v>2017</v>
      </c>
    </row>
    <row r="865" spans="1:1" x14ac:dyDescent="0.45">
      <c r="A865">
        <v>2016</v>
      </c>
    </row>
    <row r="866" spans="1:1" x14ac:dyDescent="0.45">
      <c r="A866">
        <v>2013</v>
      </c>
    </row>
    <row r="867" spans="1:1" x14ac:dyDescent="0.45">
      <c r="A867">
        <v>2011</v>
      </c>
    </row>
    <row r="868" spans="1:1" x14ac:dyDescent="0.45">
      <c r="A868">
        <v>2013</v>
      </c>
    </row>
    <row r="869" spans="1:1" x14ac:dyDescent="0.45">
      <c r="A869">
        <v>2013</v>
      </c>
    </row>
    <row r="870" spans="1:1" x14ac:dyDescent="0.45">
      <c r="A870">
        <v>2014</v>
      </c>
    </row>
    <row r="871" spans="1:1" x14ac:dyDescent="0.45">
      <c r="A871">
        <v>2014</v>
      </c>
    </row>
    <row r="872" spans="1:1" x14ac:dyDescent="0.45">
      <c r="A872">
        <v>2016</v>
      </c>
    </row>
    <row r="873" spans="1:1" x14ac:dyDescent="0.45">
      <c r="A873">
        <v>2011</v>
      </c>
    </row>
    <row r="874" spans="1:1" x14ac:dyDescent="0.45">
      <c r="A874">
        <v>2017</v>
      </c>
    </row>
    <row r="875" spans="1:1" x14ac:dyDescent="0.45">
      <c r="A875">
        <v>2010</v>
      </c>
    </row>
    <row r="876" spans="1:1" x14ac:dyDescent="0.45">
      <c r="A876">
        <v>2015</v>
      </c>
    </row>
    <row r="877" spans="1:1" x14ac:dyDescent="0.45">
      <c r="A877">
        <v>2013</v>
      </c>
    </row>
    <row r="878" spans="1:1" x14ac:dyDescent="0.45">
      <c r="A878">
        <v>2014</v>
      </c>
    </row>
    <row r="879" spans="1:1" x14ac:dyDescent="0.45">
      <c r="A879">
        <v>2016</v>
      </c>
    </row>
    <row r="880" spans="1:1" x14ac:dyDescent="0.45">
      <c r="A880">
        <v>2012</v>
      </c>
    </row>
    <row r="881" spans="1:1" x14ac:dyDescent="0.45">
      <c r="A881">
        <v>2012</v>
      </c>
    </row>
    <row r="882" spans="1:1" x14ac:dyDescent="0.45">
      <c r="A882">
        <v>2014</v>
      </c>
    </row>
    <row r="883" spans="1:1" x14ac:dyDescent="0.45">
      <c r="A883">
        <v>2014</v>
      </c>
    </row>
    <row r="884" spans="1:1" x14ac:dyDescent="0.45">
      <c r="A884">
        <v>2017</v>
      </c>
    </row>
    <row r="885" spans="1:1" x14ac:dyDescent="0.45">
      <c r="A885">
        <v>2012</v>
      </c>
    </row>
    <row r="886" spans="1:1" x14ac:dyDescent="0.45">
      <c r="A886">
        <v>2014</v>
      </c>
    </row>
    <row r="887" spans="1:1" x14ac:dyDescent="0.45">
      <c r="A887">
        <v>2012</v>
      </c>
    </row>
    <row r="888" spans="1:1" x14ac:dyDescent="0.45">
      <c r="A888">
        <v>2015</v>
      </c>
    </row>
    <row r="889" spans="1:1" x14ac:dyDescent="0.45">
      <c r="A889">
        <v>2016</v>
      </c>
    </row>
    <row r="890" spans="1:1" x14ac:dyDescent="0.45">
      <c r="A890">
        <v>2016</v>
      </c>
    </row>
    <row r="891" spans="1:1" x14ac:dyDescent="0.45">
      <c r="A891">
        <v>2015</v>
      </c>
    </row>
    <row r="892" spans="1:1" x14ac:dyDescent="0.45">
      <c r="A892">
        <v>2013</v>
      </c>
    </row>
    <row r="893" spans="1:1" x14ac:dyDescent="0.45">
      <c r="A893">
        <v>2014</v>
      </c>
    </row>
    <row r="894" spans="1:1" x14ac:dyDescent="0.45">
      <c r="A894">
        <v>2013</v>
      </c>
    </row>
    <row r="895" spans="1:1" x14ac:dyDescent="0.45">
      <c r="A895">
        <v>2012</v>
      </c>
    </row>
    <row r="896" spans="1:1" x14ac:dyDescent="0.45">
      <c r="A896">
        <v>2016</v>
      </c>
    </row>
    <row r="897" spans="1:1" x14ac:dyDescent="0.45">
      <c r="A897">
        <v>2011</v>
      </c>
    </row>
    <row r="898" spans="1:1" x14ac:dyDescent="0.45">
      <c r="A898">
        <v>2014</v>
      </c>
    </row>
    <row r="899" spans="1:1" x14ac:dyDescent="0.45">
      <c r="A899">
        <v>2015</v>
      </c>
    </row>
    <row r="900" spans="1:1" x14ac:dyDescent="0.45">
      <c r="A900">
        <v>2014</v>
      </c>
    </row>
    <row r="901" spans="1:1" x14ac:dyDescent="0.45">
      <c r="A901">
        <v>2013</v>
      </c>
    </row>
    <row r="902" spans="1:1" x14ac:dyDescent="0.45">
      <c r="A902">
        <v>2015</v>
      </c>
    </row>
    <row r="903" spans="1:1" x14ac:dyDescent="0.45">
      <c r="A903">
        <v>2012</v>
      </c>
    </row>
    <row r="904" spans="1:1" x14ac:dyDescent="0.45">
      <c r="A904">
        <v>2013</v>
      </c>
    </row>
    <row r="905" spans="1:1" x14ac:dyDescent="0.45">
      <c r="A905">
        <v>2014</v>
      </c>
    </row>
    <row r="906" spans="1:1" x14ac:dyDescent="0.45">
      <c r="A906">
        <v>2013</v>
      </c>
    </row>
    <row r="907" spans="1:1" x14ac:dyDescent="0.45">
      <c r="A907">
        <v>2013</v>
      </c>
    </row>
    <row r="908" spans="1:1" x14ac:dyDescent="0.45">
      <c r="A908">
        <v>2014</v>
      </c>
    </row>
    <row r="909" spans="1:1" x14ac:dyDescent="0.45">
      <c r="A909">
        <v>2015</v>
      </c>
    </row>
    <row r="910" spans="1:1" x14ac:dyDescent="0.45">
      <c r="A910">
        <v>2015</v>
      </c>
    </row>
    <row r="911" spans="1:1" x14ac:dyDescent="0.45">
      <c r="A911">
        <v>2011</v>
      </c>
    </row>
    <row r="912" spans="1:1" x14ac:dyDescent="0.45">
      <c r="A912">
        <v>2012</v>
      </c>
    </row>
    <row r="913" spans="1:1" x14ac:dyDescent="0.45">
      <c r="A913">
        <v>2014</v>
      </c>
    </row>
    <row r="914" spans="1:1" x14ac:dyDescent="0.45">
      <c r="A914">
        <v>2011</v>
      </c>
    </row>
    <row r="915" spans="1:1" x14ac:dyDescent="0.45">
      <c r="A915">
        <v>2011</v>
      </c>
    </row>
    <row r="916" spans="1:1" x14ac:dyDescent="0.45">
      <c r="A916">
        <v>2011</v>
      </c>
    </row>
    <row r="917" spans="1:1" x14ac:dyDescent="0.45">
      <c r="A917">
        <v>2015</v>
      </c>
    </row>
    <row r="918" spans="1:1" x14ac:dyDescent="0.45">
      <c r="A918">
        <v>2014</v>
      </c>
    </row>
    <row r="919" spans="1:1" x14ac:dyDescent="0.45">
      <c r="A919">
        <v>2015</v>
      </c>
    </row>
    <row r="920" spans="1:1" x14ac:dyDescent="0.45">
      <c r="A920">
        <v>2016</v>
      </c>
    </row>
    <row r="921" spans="1:1" x14ac:dyDescent="0.45">
      <c r="A921">
        <v>2014</v>
      </c>
    </row>
    <row r="922" spans="1:1" x14ac:dyDescent="0.45">
      <c r="A922">
        <v>2016</v>
      </c>
    </row>
    <row r="923" spans="1:1" x14ac:dyDescent="0.45">
      <c r="A923">
        <v>2016</v>
      </c>
    </row>
    <row r="924" spans="1:1" x14ac:dyDescent="0.45">
      <c r="A924">
        <v>2014</v>
      </c>
    </row>
    <row r="925" spans="1:1" x14ac:dyDescent="0.45">
      <c r="A925">
        <v>2013</v>
      </c>
    </row>
    <row r="926" spans="1:1" x14ac:dyDescent="0.45">
      <c r="A926">
        <v>2013</v>
      </c>
    </row>
    <row r="927" spans="1:1" x14ac:dyDescent="0.45">
      <c r="A927">
        <v>2016</v>
      </c>
    </row>
    <row r="928" spans="1:1" x14ac:dyDescent="0.45">
      <c r="A928">
        <v>2016</v>
      </c>
    </row>
    <row r="929" spans="1:1" x14ac:dyDescent="0.45">
      <c r="A929">
        <v>2015</v>
      </c>
    </row>
    <row r="930" spans="1:1" x14ac:dyDescent="0.45">
      <c r="A930">
        <v>2016</v>
      </c>
    </row>
    <row r="931" spans="1:1" x14ac:dyDescent="0.45">
      <c r="A931">
        <v>2016</v>
      </c>
    </row>
    <row r="932" spans="1:1" x14ac:dyDescent="0.45">
      <c r="A932">
        <v>2010</v>
      </c>
    </row>
    <row r="933" spans="1:1" x14ac:dyDescent="0.45">
      <c r="A933">
        <v>2016</v>
      </c>
    </row>
    <row r="934" spans="1:1" x14ac:dyDescent="0.45">
      <c r="A934">
        <v>2015</v>
      </c>
    </row>
    <row r="935" spans="1:1" x14ac:dyDescent="0.45">
      <c r="A935">
        <v>2015</v>
      </c>
    </row>
    <row r="936" spans="1:1" x14ac:dyDescent="0.45">
      <c r="A936">
        <v>2013</v>
      </c>
    </row>
    <row r="937" spans="1:1" x14ac:dyDescent="0.45">
      <c r="A937">
        <v>2016</v>
      </c>
    </row>
    <row r="938" spans="1:1" x14ac:dyDescent="0.45">
      <c r="A938">
        <v>2016</v>
      </c>
    </row>
    <row r="939" spans="1:1" x14ac:dyDescent="0.45">
      <c r="A939">
        <v>2016</v>
      </c>
    </row>
    <row r="940" spans="1:1" x14ac:dyDescent="0.45">
      <c r="A940">
        <v>2016</v>
      </c>
    </row>
    <row r="941" spans="1:1" x14ac:dyDescent="0.45">
      <c r="A941">
        <v>2014</v>
      </c>
    </row>
    <row r="942" spans="1:1" x14ac:dyDescent="0.45">
      <c r="A942">
        <v>2009</v>
      </c>
    </row>
    <row r="943" spans="1:1" x14ac:dyDescent="0.45">
      <c r="A943">
        <v>2016</v>
      </c>
    </row>
    <row r="944" spans="1:1" x14ac:dyDescent="0.45">
      <c r="A944">
        <v>2014</v>
      </c>
    </row>
    <row r="945" spans="1:1" x14ac:dyDescent="0.45">
      <c r="A945">
        <v>2012</v>
      </c>
    </row>
    <row r="946" spans="1:1" x14ac:dyDescent="0.45">
      <c r="A946">
        <v>2017</v>
      </c>
    </row>
    <row r="947" spans="1:1" x14ac:dyDescent="0.45">
      <c r="A947">
        <v>2015</v>
      </c>
    </row>
    <row r="948" spans="1:1" x14ac:dyDescent="0.45">
      <c r="A948">
        <v>2014</v>
      </c>
    </row>
    <row r="949" spans="1:1" x14ac:dyDescent="0.45">
      <c r="A949">
        <v>2016</v>
      </c>
    </row>
    <row r="950" spans="1:1" x14ac:dyDescent="0.45">
      <c r="A950">
        <v>2015</v>
      </c>
    </row>
    <row r="951" spans="1:1" x14ac:dyDescent="0.45">
      <c r="A951">
        <v>2015</v>
      </c>
    </row>
    <row r="952" spans="1:1" x14ac:dyDescent="0.45">
      <c r="A952">
        <v>2014</v>
      </c>
    </row>
    <row r="953" spans="1:1" x14ac:dyDescent="0.45">
      <c r="A953">
        <v>2015</v>
      </c>
    </row>
    <row r="954" spans="1:1" x14ac:dyDescent="0.45">
      <c r="A954">
        <v>2016</v>
      </c>
    </row>
    <row r="955" spans="1:1" x14ac:dyDescent="0.45">
      <c r="A955">
        <v>2015</v>
      </c>
    </row>
    <row r="956" spans="1:1" x14ac:dyDescent="0.45">
      <c r="A956">
        <v>2015</v>
      </c>
    </row>
    <row r="957" spans="1:1" x14ac:dyDescent="0.45">
      <c r="A957">
        <v>2015</v>
      </c>
    </row>
    <row r="958" spans="1:1" x14ac:dyDescent="0.45">
      <c r="A958">
        <v>2013</v>
      </c>
    </row>
    <row r="959" spans="1:1" x14ac:dyDescent="0.45">
      <c r="A959">
        <v>2015</v>
      </c>
    </row>
    <row r="960" spans="1:1" x14ac:dyDescent="0.45">
      <c r="A960">
        <v>2015</v>
      </c>
    </row>
    <row r="961" spans="1:1" x14ac:dyDescent="0.45">
      <c r="A961">
        <v>2014</v>
      </c>
    </row>
    <row r="962" spans="1:1" x14ac:dyDescent="0.45">
      <c r="A962">
        <v>2017</v>
      </c>
    </row>
    <row r="963" spans="1:1" x14ac:dyDescent="0.45">
      <c r="A963">
        <v>2011</v>
      </c>
    </row>
    <row r="964" spans="1:1" x14ac:dyDescent="0.45">
      <c r="A964">
        <v>2017</v>
      </c>
    </row>
    <row r="965" spans="1:1" x14ac:dyDescent="0.45">
      <c r="A965">
        <v>2014</v>
      </c>
    </row>
    <row r="966" spans="1:1" x14ac:dyDescent="0.45">
      <c r="A966">
        <v>2016</v>
      </c>
    </row>
    <row r="967" spans="1:1" x14ac:dyDescent="0.45">
      <c r="A967">
        <v>2016</v>
      </c>
    </row>
    <row r="968" spans="1:1" x14ac:dyDescent="0.45">
      <c r="A968">
        <v>2015</v>
      </c>
    </row>
    <row r="969" spans="1:1" x14ac:dyDescent="0.45">
      <c r="A969">
        <v>2011</v>
      </c>
    </row>
    <row r="970" spans="1:1" x14ac:dyDescent="0.45">
      <c r="A970">
        <v>2015</v>
      </c>
    </row>
    <row r="971" spans="1:1" x14ac:dyDescent="0.45">
      <c r="A971">
        <v>2016</v>
      </c>
    </row>
    <row r="972" spans="1:1" x14ac:dyDescent="0.45">
      <c r="A972">
        <v>2012</v>
      </c>
    </row>
    <row r="973" spans="1:1" x14ac:dyDescent="0.45">
      <c r="A973">
        <v>2012</v>
      </c>
    </row>
    <row r="974" spans="1:1" x14ac:dyDescent="0.45">
      <c r="A974">
        <v>2012</v>
      </c>
    </row>
    <row r="975" spans="1:1" x14ac:dyDescent="0.45">
      <c r="A975">
        <v>2014</v>
      </c>
    </row>
    <row r="976" spans="1:1" x14ac:dyDescent="0.45">
      <c r="A976">
        <v>2013</v>
      </c>
    </row>
    <row r="977" spans="1:1" x14ac:dyDescent="0.45">
      <c r="A977">
        <v>2015</v>
      </c>
    </row>
    <row r="978" spans="1:1" x14ac:dyDescent="0.45">
      <c r="A978">
        <v>2017</v>
      </c>
    </row>
    <row r="979" spans="1:1" x14ac:dyDescent="0.45">
      <c r="A979">
        <v>2015</v>
      </c>
    </row>
    <row r="980" spans="1:1" x14ac:dyDescent="0.45">
      <c r="A980">
        <v>2016</v>
      </c>
    </row>
    <row r="981" spans="1:1" x14ac:dyDescent="0.45">
      <c r="A981">
        <v>2011</v>
      </c>
    </row>
    <row r="982" spans="1:1" x14ac:dyDescent="0.45">
      <c r="A982">
        <v>2014</v>
      </c>
    </row>
    <row r="983" spans="1:1" x14ac:dyDescent="0.45">
      <c r="A983">
        <v>2016</v>
      </c>
    </row>
    <row r="984" spans="1:1" x14ac:dyDescent="0.45">
      <c r="A984">
        <v>2016</v>
      </c>
    </row>
    <row r="985" spans="1:1" x14ac:dyDescent="0.45">
      <c r="A985">
        <v>2014</v>
      </c>
    </row>
    <row r="986" spans="1:1" x14ac:dyDescent="0.45">
      <c r="A986">
        <v>2014</v>
      </c>
    </row>
    <row r="987" spans="1:1" x14ac:dyDescent="0.45">
      <c r="A987">
        <v>2014</v>
      </c>
    </row>
    <row r="988" spans="1:1" x14ac:dyDescent="0.45">
      <c r="A988">
        <v>2016</v>
      </c>
    </row>
    <row r="989" spans="1:1" x14ac:dyDescent="0.45">
      <c r="A989">
        <v>2011</v>
      </c>
    </row>
    <row r="990" spans="1:1" x14ac:dyDescent="0.45">
      <c r="A990">
        <v>2014</v>
      </c>
    </row>
    <row r="991" spans="1:1" x14ac:dyDescent="0.45">
      <c r="A991">
        <v>2015</v>
      </c>
    </row>
    <row r="992" spans="1:1" x14ac:dyDescent="0.45">
      <c r="A992">
        <v>2013</v>
      </c>
    </row>
    <row r="993" spans="1:1" x14ac:dyDescent="0.45">
      <c r="A993">
        <v>2012</v>
      </c>
    </row>
    <row r="994" spans="1:1" x14ac:dyDescent="0.45">
      <c r="A994">
        <v>2015</v>
      </c>
    </row>
    <row r="995" spans="1:1" x14ac:dyDescent="0.45">
      <c r="A995">
        <v>2011</v>
      </c>
    </row>
    <row r="996" spans="1:1" x14ac:dyDescent="0.45">
      <c r="A996">
        <v>2013</v>
      </c>
    </row>
    <row r="997" spans="1:1" x14ac:dyDescent="0.45">
      <c r="A997">
        <v>2015</v>
      </c>
    </row>
    <row r="998" spans="1:1" x14ac:dyDescent="0.45">
      <c r="A998">
        <v>2012</v>
      </c>
    </row>
    <row r="999" spans="1:1" x14ac:dyDescent="0.45">
      <c r="A999">
        <v>2014</v>
      </c>
    </row>
    <row r="1000" spans="1:1" x14ac:dyDescent="0.45">
      <c r="A1000">
        <v>2009</v>
      </c>
    </row>
    <row r="1001" spans="1:1" x14ac:dyDescent="0.45">
      <c r="A1001">
        <v>2010</v>
      </c>
    </row>
    <row r="1002" spans="1:1" x14ac:dyDescent="0.45">
      <c r="A1002">
        <v>2011</v>
      </c>
    </row>
    <row r="1003" spans="1:1" x14ac:dyDescent="0.45">
      <c r="A1003">
        <v>2011</v>
      </c>
    </row>
    <row r="1004" spans="1:1" x14ac:dyDescent="0.45">
      <c r="A1004">
        <v>2016</v>
      </c>
    </row>
    <row r="1005" spans="1:1" x14ac:dyDescent="0.45">
      <c r="A1005">
        <v>2015</v>
      </c>
    </row>
    <row r="1006" spans="1:1" x14ac:dyDescent="0.45">
      <c r="A1006">
        <v>2015</v>
      </c>
    </row>
    <row r="1007" spans="1:1" x14ac:dyDescent="0.45">
      <c r="A1007">
        <v>2015</v>
      </c>
    </row>
    <row r="1008" spans="1:1" x14ac:dyDescent="0.45">
      <c r="A1008">
        <v>2016</v>
      </c>
    </row>
    <row r="1009" spans="1:1" x14ac:dyDescent="0.45">
      <c r="A1009">
        <v>2016</v>
      </c>
    </row>
    <row r="1010" spans="1:1" x14ac:dyDescent="0.45">
      <c r="A1010">
        <v>2012</v>
      </c>
    </row>
    <row r="1011" spans="1:1" x14ac:dyDescent="0.45">
      <c r="A1011">
        <v>2016</v>
      </c>
    </row>
    <row r="1012" spans="1:1" x14ac:dyDescent="0.45">
      <c r="A1012">
        <v>2014</v>
      </c>
    </row>
    <row r="1013" spans="1:1" x14ac:dyDescent="0.45">
      <c r="A1013">
        <v>2015</v>
      </c>
    </row>
    <row r="1014" spans="1:1" x14ac:dyDescent="0.45">
      <c r="A1014">
        <v>2013</v>
      </c>
    </row>
    <row r="1015" spans="1:1" x14ac:dyDescent="0.45">
      <c r="A1015">
        <v>2015</v>
      </c>
    </row>
    <row r="1016" spans="1:1" x14ac:dyDescent="0.45">
      <c r="A1016">
        <v>2016</v>
      </c>
    </row>
    <row r="1017" spans="1:1" x14ac:dyDescent="0.45">
      <c r="A1017">
        <v>2011</v>
      </c>
    </row>
    <row r="1018" spans="1:1" x14ac:dyDescent="0.45">
      <c r="A1018">
        <v>2013</v>
      </c>
    </row>
    <row r="1019" spans="1:1" x14ac:dyDescent="0.45">
      <c r="A1019">
        <v>2015</v>
      </c>
    </row>
    <row r="1020" spans="1:1" x14ac:dyDescent="0.45">
      <c r="A1020">
        <v>2014</v>
      </c>
    </row>
    <row r="1021" spans="1:1" x14ac:dyDescent="0.45">
      <c r="A1021">
        <v>2014</v>
      </c>
    </row>
    <row r="1022" spans="1:1" x14ac:dyDescent="0.45">
      <c r="A1022">
        <v>2017</v>
      </c>
    </row>
    <row r="1023" spans="1:1" x14ac:dyDescent="0.45">
      <c r="A1023">
        <v>2016</v>
      </c>
    </row>
    <row r="1024" spans="1:1" x14ac:dyDescent="0.45">
      <c r="A1024">
        <v>2012</v>
      </c>
    </row>
    <row r="1025" spans="1:1" x14ac:dyDescent="0.45">
      <c r="A1025">
        <v>2013</v>
      </c>
    </row>
    <row r="1026" spans="1:1" x14ac:dyDescent="0.45">
      <c r="A1026">
        <v>2012</v>
      </c>
    </row>
    <row r="1027" spans="1:1" x14ac:dyDescent="0.45">
      <c r="A1027">
        <v>2015</v>
      </c>
    </row>
    <row r="1028" spans="1:1" x14ac:dyDescent="0.45">
      <c r="A1028">
        <v>2014</v>
      </c>
    </row>
    <row r="1029" spans="1:1" x14ac:dyDescent="0.45">
      <c r="A1029">
        <v>2014</v>
      </c>
    </row>
    <row r="1030" spans="1:1" x14ac:dyDescent="0.45">
      <c r="A1030">
        <v>2016</v>
      </c>
    </row>
    <row r="1031" spans="1:1" x14ac:dyDescent="0.45">
      <c r="A1031">
        <v>2016</v>
      </c>
    </row>
    <row r="1032" spans="1:1" x14ac:dyDescent="0.45">
      <c r="A1032">
        <v>2015</v>
      </c>
    </row>
    <row r="1033" spans="1:1" x14ac:dyDescent="0.45">
      <c r="A1033">
        <v>2016</v>
      </c>
    </row>
    <row r="1034" spans="1:1" x14ac:dyDescent="0.45">
      <c r="A1034">
        <v>2012</v>
      </c>
    </row>
    <row r="1035" spans="1:1" x14ac:dyDescent="0.45">
      <c r="A1035">
        <v>2014</v>
      </c>
    </row>
    <row r="1036" spans="1:1" x14ac:dyDescent="0.45">
      <c r="A1036">
        <v>2015</v>
      </c>
    </row>
    <row r="1037" spans="1:1" x14ac:dyDescent="0.45">
      <c r="A1037">
        <v>2016</v>
      </c>
    </row>
    <row r="1038" spans="1:1" x14ac:dyDescent="0.45">
      <c r="A1038">
        <v>2015</v>
      </c>
    </row>
    <row r="1039" spans="1:1" x14ac:dyDescent="0.45">
      <c r="A1039">
        <v>2014</v>
      </c>
    </row>
    <row r="1040" spans="1:1" x14ac:dyDescent="0.45">
      <c r="A1040">
        <v>2014</v>
      </c>
    </row>
    <row r="1041" spans="1:1" x14ac:dyDescent="0.45">
      <c r="A1041">
        <v>2015</v>
      </c>
    </row>
    <row r="1042" spans="1:1" x14ac:dyDescent="0.45">
      <c r="A1042">
        <v>2013</v>
      </c>
    </row>
    <row r="1043" spans="1:1" x14ac:dyDescent="0.45">
      <c r="A1043">
        <v>2015</v>
      </c>
    </row>
    <row r="1044" spans="1:1" x14ac:dyDescent="0.45">
      <c r="A1044">
        <v>2014</v>
      </c>
    </row>
    <row r="1045" spans="1:1" x14ac:dyDescent="0.45">
      <c r="A1045">
        <v>2014</v>
      </c>
    </row>
    <row r="1046" spans="1:1" x14ac:dyDescent="0.45">
      <c r="A1046">
        <v>2015</v>
      </c>
    </row>
    <row r="1047" spans="1:1" x14ac:dyDescent="0.45">
      <c r="A1047">
        <v>2016</v>
      </c>
    </row>
    <row r="1048" spans="1:1" x14ac:dyDescent="0.45">
      <c r="A1048">
        <v>2015</v>
      </c>
    </row>
    <row r="1049" spans="1:1" x14ac:dyDescent="0.45">
      <c r="A1049">
        <v>2015</v>
      </c>
    </row>
    <row r="1050" spans="1:1" x14ac:dyDescent="0.45">
      <c r="A1050">
        <v>2016</v>
      </c>
    </row>
    <row r="1051" spans="1:1" x14ac:dyDescent="0.45">
      <c r="A1051">
        <v>2011</v>
      </c>
    </row>
    <row r="1052" spans="1:1" x14ac:dyDescent="0.45">
      <c r="A1052">
        <v>2016</v>
      </c>
    </row>
    <row r="1053" spans="1:1" x14ac:dyDescent="0.45">
      <c r="A1053">
        <v>2014</v>
      </c>
    </row>
    <row r="1054" spans="1:1" x14ac:dyDescent="0.45">
      <c r="A1054">
        <v>2009</v>
      </c>
    </row>
    <row r="1055" spans="1:1" x14ac:dyDescent="0.45">
      <c r="A1055">
        <v>2014</v>
      </c>
    </row>
    <row r="1056" spans="1:1" x14ac:dyDescent="0.45">
      <c r="A1056">
        <v>2016</v>
      </c>
    </row>
    <row r="1057" spans="1:1" x14ac:dyDescent="0.45">
      <c r="A1057">
        <v>2012</v>
      </c>
    </row>
    <row r="1058" spans="1:1" x14ac:dyDescent="0.45">
      <c r="A1058">
        <v>2017</v>
      </c>
    </row>
    <row r="1059" spans="1:1" x14ac:dyDescent="0.45">
      <c r="A1059">
        <v>2012</v>
      </c>
    </row>
    <row r="1060" spans="1:1" x14ac:dyDescent="0.45">
      <c r="A1060">
        <v>2016</v>
      </c>
    </row>
    <row r="1061" spans="1:1" x14ac:dyDescent="0.45">
      <c r="A1061">
        <v>2016</v>
      </c>
    </row>
    <row r="1062" spans="1:1" x14ac:dyDescent="0.45">
      <c r="A1062">
        <v>2012</v>
      </c>
    </row>
    <row r="1063" spans="1:1" x14ac:dyDescent="0.45">
      <c r="A1063">
        <v>2016</v>
      </c>
    </row>
    <row r="1064" spans="1:1" x14ac:dyDescent="0.45">
      <c r="A1064">
        <v>2011</v>
      </c>
    </row>
    <row r="1065" spans="1:1" x14ac:dyDescent="0.45">
      <c r="A1065">
        <v>2015</v>
      </c>
    </row>
    <row r="1066" spans="1:1" x14ac:dyDescent="0.45">
      <c r="A1066">
        <v>2010</v>
      </c>
    </row>
    <row r="1067" spans="1:1" x14ac:dyDescent="0.45">
      <c r="A1067">
        <v>2013</v>
      </c>
    </row>
    <row r="1068" spans="1:1" x14ac:dyDescent="0.45">
      <c r="A1068">
        <v>2015</v>
      </c>
    </row>
    <row r="1069" spans="1:1" x14ac:dyDescent="0.45">
      <c r="A1069">
        <v>2015</v>
      </c>
    </row>
    <row r="1070" spans="1:1" x14ac:dyDescent="0.45">
      <c r="A1070">
        <v>2016</v>
      </c>
    </row>
    <row r="1071" spans="1:1" x14ac:dyDescent="0.45">
      <c r="A1071">
        <v>2016</v>
      </c>
    </row>
    <row r="1072" spans="1:1" x14ac:dyDescent="0.45">
      <c r="A1072">
        <v>2016</v>
      </c>
    </row>
    <row r="1073" spans="1:1" x14ac:dyDescent="0.45">
      <c r="A1073">
        <v>2017</v>
      </c>
    </row>
    <row r="1074" spans="1:1" x14ac:dyDescent="0.45">
      <c r="A1074">
        <v>2016</v>
      </c>
    </row>
    <row r="1075" spans="1:1" x14ac:dyDescent="0.45">
      <c r="A1075">
        <v>2015</v>
      </c>
    </row>
    <row r="1076" spans="1:1" x14ac:dyDescent="0.45">
      <c r="A1076">
        <v>2015</v>
      </c>
    </row>
    <row r="1077" spans="1:1" x14ac:dyDescent="0.45">
      <c r="A1077">
        <v>2011</v>
      </c>
    </row>
    <row r="1078" spans="1:1" x14ac:dyDescent="0.45">
      <c r="A1078">
        <v>2017</v>
      </c>
    </row>
    <row r="1079" spans="1:1" x14ac:dyDescent="0.45">
      <c r="A1079">
        <v>2015</v>
      </c>
    </row>
    <row r="1080" spans="1:1" x14ac:dyDescent="0.45">
      <c r="A1080">
        <v>2010</v>
      </c>
    </row>
    <row r="1081" spans="1:1" x14ac:dyDescent="0.45">
      <c r="A1081">
        <v>2015</v>
      </c>
    </row>
    <row r="1082" spans="1:1" x14ac:dyDescent="0.45">
      <c r="A1082">
        <v>2015</v>
      </c>
    </row>
    <row r="1083" spans="1:1" x14ac:dyDescent="0.45">
      <c r="A1083">
        <v>2015</v>
      </c>
    </row>
    <row r="1084" spans="1:1" x14ac:dyDescent="0.45">
      <c r="A1084">
        <v>2015</v>
      </c>
    </row>
    <row r="1085" spans="1:1" x14ac:dyDescent="0.45">
      <c r="A1085">
        <v>2015</v>
      </c>
    </row>
    <row r="1086" spans="1:1" x14ac:dyDescent="0.45">
      <c r="A1086">
        <v>2012</v>
      </c>
    </row>
    <row r="1087" spans="1:1" x14ac:dyDescent="0.45">
      <c r="A1087">
        <v>2012</v>
      </c>
    </row>
    <row r="1088" spans="1:1" x14ac:dyDescent="0.45">
      <c r="A1088">
        <v>2014</v>
      </c>
    </row>
    <row r="1089" spans="1:1" x14ac:dyDescent="0.45">
      <c r="A1089">
        <v>2015</v>
      </c>
    </row>
    <row r="1090" spans="1:1" x14ac:dyDescent="0.45">
      <c r="A1090">
        <v>2014</v>
      </c>
    </row>
    <row r="1091" spans="1:1" x14ac:dyDescent="0.45">
      <c r="A1091">
        <v>2016</v>
      </c>
    </row>
    <row r="1092" spans="1:1" x14ac:dyDescent="0.45">
      <c r="A1092">
        <v>2015</v>
      </c>
    </row>
    <row r="1093" spans="1:1" x14ac:dyDescent="0.45">
      <c r="A1093">
        <v>2015</v>
      </c>
    </row>
    <row r="1094" spans="1:1" x14ac:dyDescent="0.45">
      <c r="A1094">
        <v>2016</v>
      </c>
    </row>
    <row r="1095" spans="1:1" x14ac:dyDescent="0.45">
      <c r="A1095">
        <v>2014</v>
      </c>
    </row>
    <row r="1096" spans="1:1" x14ac:dyDescent="0.45">
      <c r="A1096">
        <v>2016</v>
      </c>
    </row>
    <row r="1097" spans="1:1" x14ac:dyDescent="0.45">
      <c r="A1097">
        <v>2015</v>
      </c>
    </row>
    <row r="1098" spans="1:1" x14ac:dyDescent="0.45">
      <c r="A1098">
        <v>2011</v>
      </c>
    </row>
    <row r="1099" spans="1:1" x14ac:dyDescent="0.45">
      <c r="A1099">
        <v>2014</v>
      </c>
    </row>
    <row r="1100" spans="1:1" x14ac:dyDescent="0.45">
      <c r="A1100">
        <v>2015</v>
      </c>
    </row>
    <row r="1101" spans="1:1" x14ac:dyDescent="0.45">
      <c r="A1101">
        <v>2016</v>
      </c>
    </row>
    <row r="1102" spans="1:1" x14ac:dyDescent="0.45">
      <c r="A1102">
        <v>2015</v>
      </c>
    </row>
    <row r="1103" spans="1:1" x14ac:dyDescent="0.45">
      <c r="A1103">
        <v>2015</v>
      </c>
    </row>
    <row r="1104" spans="1:1" x14ac:dyDescent="0.45">
      <c r="A1104">
        <v>2015</v>
      </c>
    </row>
    <row r="1105" spans="1:1" x14ac:dyDescent="0.45">
      <c r="A1105">
        <v>2014</v>
      </c>
    </row>
    <row r="1106" spans="1:1" x14ac:dyDescent="0.45">
      <c r="A1106">
        <v>2016</v>
      </c>
    </row>
    <row r="1107" spans="1:1" x14ac:dyDescent="0.45">
      <c r="A1107">
        <v>2014</v>
      </c>
    </row>
    <row r="1108" spans="1:1" x14ac:dyDescent="0.45">
      <c r="A1108">
        <v>2013</v>
      </c>
    </row>
    <row r="1109" spans="1:1" x14ac:dyDescent="0.45">
      <c r="A1109">
        <v>2015</v>
      </c>
    </row>
    <row r="1110" spans="1:1" x14ac:dyDescent="0.45">
      <c r="A1110">
        <v>2014</v>
      </c>
    </row>
    <row r="1111" spans="1:1" x14ac:dyDescent="0.45">
      <c r="A1111">
        <v>2010</v>
      </c>
    </row>
    <row r="1112" spans="1:1" x14ac:dyDescent="0.45">
      <c r="A1112">
        <v>2012</v>
      </c>
    </row>
    <row r="1113" spans="1:1" x14ac:dyDescent="0.45">
      <c r="A1113">
        <v>2014</v>
      </c>
    </row>
    <row r="1114" spans="1:1" x14ac:dyDescent="0.45">
      <c r="A1114">
        <v>2010</v>
      </c>
    </row>
    <row r="1115" spans="1:1" x14ac:dyDescent="0.45">
      <c r="A1115">
        <v>2016</v>
      </c>
    </row>
    <row r="1116" spans="1:1" x14ac:dyDescent="0.45">
      <c r="A1116">
        <v>2014</v>
      </c>
    </row>
    <row r="1117" spans="1:1" x14ac:dyDescent="0.45">
      <c r="A1117">
        <v>2017</v>
      </c>
    </row>
    <row r="1118" spans="1:1" x14ac:dyDescent="0.45">
      <c r="A1118">
        <v>2014</v>
      </c>
    </row>
    <row r="1119" spans="1:1" x14ac:dyDescent="0.45">
      <c r="A1119">
        <v>2015</v>
      </c>
    </row>
    <row r="1120" spans="1:1" x14ac:dyDescent="0.45">
      <c r="A1120">
        <v>2011</v>
      </c>
    </row>
    <row r="1121" spans="1:1" x14ac:dyDescent="0.45">
      <c r="A1121">
        <v>2014</v>
      </c>
    </row>
    <row r="1122" spans="1:1" x14ac:dyDescent="0.45">
      <c r="A1122">
        <v>2016</v>
      </c>
    </row>
    <row r="1123" spans="1:1" x14ac:dyDescent="0.45">
      <c r="A1123">
        <v>2016</v>
      </c>
    </row>
    <row r="1124" spans="1:1" x14ac:dyDescent="0.45">
      <c r="A1124">
        <v>2016</v>
      </c>
    </row>
    <row r="1125" spans="1:1" x14ac:dyDescent="0.45">
      <c r="A1125">
        <v>2017</v>
      </c>
    </row>
    <row r="1126" spans="1:1" x14ac:dyDescent="0.45">
      <c r="A1126">
        <v>2015</v>
      </c>
    </row>
    <row r="1127" spans="1:1" x14ac:dyDescent="0.45">
      <c r="A1127">
        <v>2012</v>
      </c>
    </row>
    <row r="1128" spans="1:1" x14ac:dyDescent="0.45">
      <c r="A1128">
        <v>2010</v>
      </c>
    </row>
    <row r="1129" spans="1:1" x14ac:dyDescent="0.45">
      <c r="A1129">
        <v>2016</v>
      </c>
    </row>
    <row r="1130" spans="1:1" x14ac:dyDescent="0.45">
      <c r="A1130">
        <v>2012</v>
      </c>
    </row>
    <row r="1131" spans="1:1" x14ac:dyDescent="0.45">
      <c r="A1131">
        <v>2016</v>
      </c>
    </row>
    <row r="1132" spans="1:1" x14ac:dyDescent="0.45">
      <c r="A1132">
        <v>2012</v>
      </c>
    </row>
    <row r="1133" spans="1:1" x14ac:dyDescent="0.45">
      <c r="A1133">
        <v>2015</v>
      </c>
    </row>
    <row r="1134" spans="1:1" x14ac:dyDescent="0.45">
      <c r="A1134">
        <v>2012</v>
      </c>
    </row>
    <row r="1135" spans="1:1" x14ac:dyDescent="0.45">
      <c r="A1135">
        <v>2016</v>
      </c>
    </row>
    <row r="1136" spans="1:1" x14ac:dyDescent="0.45">
      <c r="A1136">
        <v>2016</v>
      </c>
    </row>
    <row r="1137" spans="1:1" x14ac:dyDescent="0.45">
      <c r="A1137">
        <v>2017</v>
      </c>
    </row>
    <row r="1138" spans="1:1" x14ac:dyDescent="0.45">
      <c r="A1138">
        <v>2015</v>
      </c>
    </row>
    <row r="1139" spans="1:1" x14ac:dyDescent="0.45">
      <c r="A1139">
        <v>2014</v>
      </c>
    </row>
    <row r="1140" spans="1:1" x14ac:dyDescent="0.45">
      <c r="A1140">
        <v>2010</v>
      </c>
    </row>
    <row r="1141" spans="1:1" x14ac:dyDescent="0.45">
      <c r="A1141">
        <v>2016</v>
      </c>
    </row>
    <row r="1142" spans="1:1" x14ac:dyDescent="0.45">
      <c r="A1142">
        <v>2012</v>
      </c>
    </row>
    <row r="1143" spans="1:1" x14ac:dyDescent="0.45">
      <c r="A1143">
        <v>2016</v>
      </c>
    </row>
    <row r="1144" spans="1:1" x14ac:dyDescent="0.45">
      <c r="A1144">
        <v>2014</v>
      </c>
    </row>
    <row r="1145" spans="1:1" x14ac:dyDescent="0.45">
      <c r="A1145">
        <v>2015</v>
      </c>
    </row>
    <row r="1146" spans="1:1" x14ac:dyDescent="0.45">
      <c r="A1146">
        <v>2015</v>
      </c>
    </row>
    <row r="1147" spans="1:1" x14ac:dyDescent="0.45">
      <c r="A1147">
        <v>2013</v>
      </c>
    </row>
    <row r="1148" spans="1:1" x14ac:dyDescent="0.45">
      <c r="A1148">
        <v>2014</v>
      </c>
    </row>
    <row r="1149" spans="1:1" x14ac:dyDescent="0.45">
      <c r="A1149">
        <v>2016</v>
      </c>
    </row>
    <row r="1150" spans="1:1" x14ac:dyDescent="0.45">
      <c r="A1150">
        <v>2012</v>
      </c>
    </row>
    <row r="1151" spans="1:1" x14ac:dyDescent="0.45">
      <c r="A1151">
        <v>2015</v>
      </c>
    </row>
    <row r="1152" spans="1:1" x14ac:dyDescent="0.45">
      <c r="A1152">
        <v>2016</v>
      </c>
    </row>
    <row r="1153" spans="1:1" x14ac:dyDescent="0.45">
      <c r="A1153">
        <v>2014</v>
      </c>
    </row>
    <row r="1154" spans="1:1" x14ac:dyDescent="0.45">
      <c r="A1154">
        <v>2015</v>
      </c>
    </row>
    <row r="1155" spans="1:1" x14ac:dyDescent="0.45">
      <c r="A1155">
        <v>2014</v>
      </c>
    </row>
    <row r="1156" spans="1:1" x14ac:dyDescent="0.45">
      <c r="A1156">
        <v>2014</v>
      </c>
    </row>
    <row r="1157" spans="1:1" x14ac:dyDescent="0.45">
      <c r="A1157">
        <v>2014</v>
      </c>
    </row>
    <row r="1158" spans="1:1" x14ac:dyDescent="0.45">
      <c r="A1158">
        <v>2014</v>
      </c>
    </row>
    <row r="1159" spans="1:1" x14ac:dyDescent="0.45">
      <c r="A1159">
        <v>2015</v>
      </c>
    </row>
    <row r="1160" spans="1:1" x14ac:dyDescent="0.45">
      <c r="A1160">
        <v>2015</v>
      </c>
    </row>
    <row r="1161" spans="1:1" x14ac:dyDescent="0.45">
      <c r="A1161">
        <v>2014</v>
      </c>
    </row>
    <row r="1162" spans="1:1" x14ac:dyDescent="0.45">
      <c r="A1162">
        <v>2014</v>
      </c>
    </row>
    <row r="1163" spans="1:1" x14ac:dyDescent="0.45">
      <c r="A1163">
        <v>2012</v>
      </c>
    </row>
    <row r="1164" spans="1:1" x14ac:dyDescent="0.45">
      <c r="A1164">
        <v>2014</v>
      </c>
    </row>
    <row r="1165" spans="1:1" x14ac:dyDescent="0.45">
      <c r="A1165">
        <v>2014</v>
      </c>
    </row>
    <row r="1166" spans="1:1" x14ac:dyDescent="0.45">
      <c r="A1166">
        <v>2013</v>
      </c>
    </row>
    <row r="1167" spans="1:1" x14ac:dyDescent="0.45">
      <c r="A1167">
        <v>2015</v>
      </c>
    </row>
    <row r="1168" spans="1:1" x14ac:dyDescent="0.45">
      <c r="A1168">
        <v>2014</v>
      </c>
    </row>
    <row r="1169" spans="1:1" x14ac:dyDescent="0.45">
      <c r="A1169">
        <v>2014</v>
      </c>
    </row>
    <row r="1170" spans="1:1" x14ac:dyDescent="0.45">
      <c r="A1170">
        <v>2013</v>
      </c>
    </row>
    <row r="1171" spans="1:1" x14ac:dyDescent="0.45">
      <c r="A1171">
        <v>2012</v>
      </c>
    </row>
    <row r="1172" spans="1:1" x14ac:dyDescent="0.45">
      <c r="A1172">
        <v>2012</v>
      </c>
    </row>
    <row r="1173" spans="1:1" x14ac:dyDescent="0.45">
      <c r="A1173">
        <v>2014</v>
      </c>
    </row>
    <row r="1174" spans="1:1" x14ac:dyDescent="0.45">
      <c r="A1174">
        <v>2014</v>
      </c>
    </row>
    <row r="1175" spans="1:1" x14ac:dyDescent="0.45">
      <c r="A1175">
        <v>2012</v>
      </c>
    </row>
    <row r="1176" spans="1:1" x14ac:dyDescent="0.45">
      <c r="A1176">
        <v>2014</v>
      </c>
    </row>
    <row r="1177" spans="1:1" x14ac:dyDescent="0.45">
      <c r="A1177">
        <v>2014</v>
      </c>
    </row>
    <row r="1178" spans="1:1" x14ac:dyDescent="0.45">
      <c r="A1178">
        <v>2014</v>
      </c>
    </row>
    <row r="1179" spans="1:1" x14ac:dyDescent="0.45">
      <c r="A1179">
        <v>2016</v>
      </c>
    </row>
    <row r="1180" spans="1:1" x14ac:dyDescent="0.45">
      <c r="A1180">
        <v>2014</v>
      </c>
    </row>
    <row r="1181" spans="1:1" x14ac:dyDescent="0.45">
      <c r="A1181">
        <v>2012</v>
      </c>
    </row>
    <row r="1182" spans="1:1" x14ac:dyDescent="0.45">
      <c r="A1182">
        <v>2010</v>
      </c>
    </row>
    <row r="1183" spans="1:1" x14ac:dyDescent="0.45">
      <c r="A1183">
        <v>2012</v>
      </c>
    </row>
    <row r="1184" spans="1:1" x14ac:dyDescent="0.45">
      <c r="A1184">
        <v>2010</v>
      </c>
    </row>
    <row r="1185" spans="1:1" x14ac:dyDescent="0.45">
      <c r="A1185">
        <v>2016</v>
      </c>
    </row>
    <row r="1186" spans="1:1" x14ac:dyDescent="0.45">
      <c r="A1186">
        <v>2015</v>
      </c>
    </row>
    <row r="1187" spans="1:1" x14ac:dyDescent="0.45">
      <c r="A1187">
        <v>2014</v>
      </c>
    </row>
    <row r="1188" spans="1:1" x14ac:dyDescent="0.45">
      <c r="A1188">
        <v>2015</v>
      </c>
    </row>
    <row r="1189" spans="1:1" x14ac:dyDescent="0.45">
      <c r="A1189">
        <v>2015</v>
      </c>
    </row>
    <row r="1190" spans="1:1" x14ac:dyDescent="0.45">
      <c r="A1190">
        <v>2014</v>
      </c>
    </row>
    <row r="1191" spans="1:1" x14ac:dyDescent="0.45">
      <c r="A1191">
        <v>2014</v>
      </c>
    </row>
    <row r="1192" spans="1:1" x14ac:dyDescent="0.45">
      <c r="A1192">
        <v>2015</v>
      </c>
    </row>
    <row r="1193" spans="1:1" x14ac:dyDescent="0.45">
      <c r="A1193">
        <v>2014</v>
      </c>
    </row>
    <row r="1194" spans="1:1" x14ac:dyDescent="0.45">
      <c r="A1194">
        <v>2015</v>
      </c>
    </row>
    <row r="1195" spans="1:1" x14ac:dyDescent="0.45">
      <c r="A1195">
        <v>2014</v>
      </c>
    </row>
    <row r="1196" spans="1:1" x14ac:dyDescent="0.45">
      <c r="A1196">
        <v>2014</v>
      </c>
    </row>
    <row r="1197" spans="1:1" x14ac:dyDescent="0.45">
      <c r="A1197">
        <v>2013</v>
      </c>
    </row>
    <row r="1198" spans="1:1" x14ac:dyDescent="0.45">
      <c r="A1198">
        <v>2014</v>
      </c>
    </row>
    <row r="1199" spans="1:1" x14ac:dyDescent="0.45">
      <c r="A1199">
        <v>2016</v>
      </c>
    </row>
    <row r="1200" spans="1:1" x14ac:dyDescent="0.45">
      <c r="A1200">
        <v>2013</v>
      </c>
    </row>
    <row r="1201" spans="1:1" x14ac:dyDescent="0.45">
      <c r="A1201">
        <v>2016</v>
      </c>
    </row>
    <row r="1202" spans="1:1" x14ac:dyDescent="0.45">
      <c r="A1202">
        <v>2010</v>
      </c>
    </row>
    <row r="1203" spans="1:1" x14ac:dyDescent="0.45">
      <c r="A1203">
        <v>2015</v>
      </c>
    </row>
    <row r="1204" spans="1:1" x14ac:dyDescent="0.45">
      <c r="A1204">
        <v>2013</v>
      </c>
    </row>
    <row r="1205" spans="1:1" x14ac:dyDescent="0.45">
      <c r="A1205">
        <v>2015</v>
      </c>
    </row>
    <row r="1206" spans="1:1" x14ac:dyDescent="0.45">
      <c r="A1206">
        <v>2015</v>
      </c>
    </row>
    <row r="1207" spans="1:1" x14ac:dyDescent="0.45">
      <c r="A1207">
        <v>2015</v>
      </c>
    </row>
    <row r="1208" spans="1:1" x14ac:dyDescent="0.45">
      <c r="A1208">
        <v>2015</v>
      </c>
    </row>
    <row r="1209" spans="1:1" x14ac:dyDescent="0.45">
      <c r="A1209">
        <v>2013</v>
      </c>
    </row>
    <row r="1210" spans="1:1" x14ac:dyDescent="0.45">
      <c r="A1210">
        <v>2016</v>
      </c>
    </row>
    <row r="1211" spans="1:1" x14ac:dyDescent="0.45">
      <c r="A1211">
        <v>2014</v>
      </c>
    </row>
    <row r="1212" spans="1:1" x14ac:dyDescent="0.45">
      <c r="A1212">
        <v>2014</v>
      </c>
    </row>
    <row r="1213" spans="1:1" x14ac:dyDescent="0.45">
      <c r="A1213">
        <v>2011</v>
      </c>
    </row>
    <row r="1214" spans="1:1" x14ac:dyDescent="0.45">
      <c r="A1214">
        <v>2015</v>
      </c>
    </row>
    <row r="1215" spans="1:1" x14ac:dyDescent="0.45">
      <c r="A1215">
        <v>2014</v>
      </c>
    </row>
    <row r="1216" spans="1:1" x14ac:dyDescent="0.45">
      <c r="A1216">
        <v>2013</v>
      </c>
    </row>
    <row r="1217" spans="1:1" x14ac:dyDescent="0.45">
      <c r="A1217">
        <v>2017</v>
      </c>
    </row>
    <row r="1218" spans="1:1" x14ac:dyDescent="0.45">
      <c r="A1218">
        <v>2011</v>
      </c>
    </row>
    <row r="1219" spans="1:1" x14ac:dyDescent="0.45">
      <c r="A1219">
        <v>2015</v>
      </c>
    </row>
    <row r="1220" spans="1:1" x14ac:dyDescent="0.45">
      <c r="A1220">
        <v>2016</v>
      </c>
    </row>
    <row r="1221" spans="1:1" x14ac:dyDescent="0.45">
      <c r="A1221">
        <v>2014</v>
      </c>
    </row>
    <row r="1222" spans="1:1" x14ac:dyDescent="0.45">
      <c r="A1222">
        <v>2014</v>
      </c>
    </row>
    <row r="1223" spans="1:1" x14ac:dyDescent="0.45">
      <c r="A1223">
        <v>2015</v>
      </c>
    </row>
    <row r="1224" spans="1:1" x14ac:dyDescent="0.45">
      <c r="A1224">
        <v>2014</v>
      </c>
    </row>
    <row r="1225" spans="1:1" x14ac:dyDescent="0.45">
      <c r="A1225">
        <v>2013</v>
      </c>
    </row>
    <row r="1226" spans="1:1" x14ac:dyDescent="0.45">
      <c r="A1226">
        <v>2014</v>
      </c>
    </row>
    <row r="1227" spans="1:1" x14ac:dyDescent="0.45">
      <c r="A1227">
        <v>2016</v>
      </c>
    </row>
    <row r="1228" spans="1:1" x14ac:dyDescent="0.45">
      <c r="A1228">
        <v>2013</v>
      </c>
    </row>
    <row r="1229" spans="1:1" x14ac:dyDescent="0.45">
      <c r="A1229">
        <v>2014</v>
      </c>
    </row>
    <row r="1230" spans="1:1" x14ac:dyDescent="0.45">
      <c r="A1230">
        <v>2016</v>
      </c>
    </row>
    <row r="1231" spans="1:1" x14ac:dyDescent="0.45">
      <c r="A1231">
        <v>2014</v>
      </c>
    </row>
    <row r="1232" spans="1:1" x14ac:dyDescent="0.45">
      <c r="A1232">
        <v>2013</v>
      </c>
    </row>
    <row r="1233" spans="1:1" x14ac:dyDescent="0.45">
      <c r="A1233">
        <v>2016</v>
      </c>
    </row>
    <row r="1234" spans="1:1" x14ac:dyDescent="0.45">
      <c r="A1234">
        <v>2010</v>
      </c>
    </row>
    <row r="1235" spans="1:1" x14ac:dyDescent="0.45">
      <c r="A1235">
        <v>2014</v>
      </c>
    </row>
    <row r="1236" spans="1:1" x14ac:dyDescent="0.45">
      <c r="A1236">
        <v>2015</v>
      </c>
    </row>
    <row r="1237" spans="1:1" x14ac:dyDescent="0.45">
      <c r="A1237">
        <v>2012</v>
      </c>
    </row>
    <row r="1238" spans="1:1" x14ac:dyDescent="0.45">
      <c r="A1238">
        <v>2015</v>
      </c>
    </row>
    <row r="1239" spans="1:1" x14ac:dyDescent="0.45">
      <c r="A1239">
        <v>2011</v>
      </c>
    </row>
    <row r="1240" spans="1:1" x14ac:dyDescent="0.45">
      <c r="A1240">
        <v>2014</v>
      </c>
    </row>
    <row r="1241" spans="1:1" x14ac:dyDescent="0.45">
      <c r="A1241">
        <v>2016</v>
      </c>
    </row>
    <row r="1242" spans="1:1" x14ac:dyDescent="0.45">
      <c r="A1242">
        <v>2014</v>
      </c>
    </row>
    <row r="1243" spans="1:1" x14ac:dyDescent="0.45">
      <c r="A1243">
        <v>2012</v>
      </c>
    </row>
    <row r="1244" spans="1:1" x14ac:dyDescent="0.45">
      <c r="A1244">
        <v>2016</v>
      </c>
    </row>
    <row r="1245" spans="1:1" x14ac:dyDescent="0.45">
      <c r="A1245">
        <v>2014</v>
      </c>
    </row>
    <row r="1246" spans="1:1" x14ac:dyDescent="0.45">
      <c r="A1246">
        <v>2015</v>
      </c>
    </row>
    <row r="1247" spans="1:1" x14ac:dyDescent="0.45">
      <c r="A1247">
        <v>2015</v>
      </c>
    </row>
    <row r="1248" spans="1:1" x14ac:dyDescent="0.45">
      <c r="A1248">
        <v>2016</v>
      </c>
    </row>
    <row r="1249" spans="1:1" x14ac:dyDescent="0.45">
      <c r="A1249">
        <v>2016</v>
      </c>
    </row>
    <row r="1250" spans="1:1" x14ac:dyDescent="0.45">
      <c r="A1250">
        <v>2016</v>
      </c>
    </row>
    <row r="1251" spans="1:1" x14ac:dyDescent="0.45">
      <c r="A1251">
        <v>2012</v>
      </c>
    </row>
    <row r="1252" spans="1:1" x14ac:dyDescent="0.45">
      <c r="A1252">
        <v>2016</v>
      </c>
    </row>
    <row r="1253" spans="1:1" x14ac:dyDescent="0.45">
      <c r="A1253">
        <v>2014</v>
      </c>
    </row>
    <row r="1254" spans="1:1" x14ac:dyDescent="0.45">
      <c r="A1254">
        <v>2014</v>
      </c>
    </row>
    <row r="1255" spans="1:1" x14ac:dyDescent="0.45">
      <c r="A1255">
        <v>2015</v>
      </c>
    </row>
    <row r="1256" spans="1:1" x14ac:dyDescent="0.45">
      <c r="A1256">
        <v>2014</v>
      </c>
    </row>
    <row r="1257" spans="1:1" x14ac:dyDescent="0.45">
      <c r="A1257">
        <v>2015</v>
      </c>
    </row>
    <row r="1258" spans="1:1" x14ac:dyDescent="0.45">
      <c r="A1258">
        <v>2013</v>
      </c>
    </row>
    <row r="1259" spans="1:1" x14ac:dyDescent="0.45">
      <c r="A1259">
        <v>2015</v>
      </c>
    </row>
    <row r="1260" spans="1:1" x14ac:dyDescent="0.45">
      <c r="A1260">
        <v>2012</v>
      </c>
    </row>
    <row r="1261" spans="1:1" x14ac:dyDescent="0.45">
      <c r="A1261">
        <v>2012</v>
      </c>
    </row>
    <row r="1262" spans="1:1" x14ac:dyDescent="0.45">
      <c r="A1262">
        <v>2014</v>
      </c>
    </row>
    <row r="1263" spans="1:1" x14ac:dyDescent="0.45">
      <c r="A1263">
        <v>2015</v>
      </c>
    </row>
    <row r="1264" spans="1:1" x14ac:dyDescent="0.45">
      <c r="A1264">
        <v>2015</v>
      </c>
    </row>
    <row r="1265" spans="1:1" x14ac:dyDescent="0.45">
      <c r="A1265">
        <v>2014</v>
      </c>
    </row>
    <row r="1266" spans="1:1" x14ac:dyDescent="0.45">
      <c r="A1266">
        <v>2015</v>
      </c>
    </row>
    <row r="1267" spans="1:1" x14ac:dyDescent="0.45">
      <c r="A1267">
        <v>2016</v>
      </c>
    </row>
    <row r="1268" spans="1:1" x14ac:dyDescent="0.45">
      <c r="A1268">
        <v>2015</v>
      </c>
    </row>
    <row r="1269" spans="1:1" x14ac:dyDescent="0.45">
      <c r="A1269">
        <v>2014</v>
      </c>
    </row>
    <row r="1270" spans="1:1" x14ac:dyDescent="0.45">
      <c r="A1270">
        <v>2016</v>
      </c>
    </row>
    <row r="1271" spans="1:1" x14ac:dyDescent="0.45">
      <c r="A1271">
        <v>2013</v>
      </c>
    </row>
    <row r="1272" spans="1:1" x14ac:dyDescent="0.45">
      <c r="A1272">
        <v>2015</v>
      </c>
    </row>
    <row r="1273" spans="1:1" x14ac:dyDescent="0.45">
      <c r="A1273">
        <v>2017</v>
      </c>
    </row>
    <row r="1274" spans="1:1" x14ac:dyDescent="0.45">
      <c r="A1274">
        <v>2015</v>
      </c>
    </row>
    <row r="1275" spans="1:1" x14ac:dyDescent="0.45">
      <c r="A1275">
        <v>2015</v>
      </c>
    </row>
    <row r="1276" spans="1:1" x14ac:dyDescent="0.45">
      <c r="A1276">
        <v>2015</v>
      </c>
    </row>
    <row r="1277" spans="1:1" x14ac:dyDescent="0.45">
      <c r="A1277">
        <v>2014</v>
      </c>
    </row>
    <row r="1278" spans="1:1" x14ac:dyDescent="0.45">
      <c r="A1278">
        <v>2012</v>
      </c>
    </row>
    <row r="1279" spans="1:1" x14ac:dyDescent="0.45">
      <c r="A1279">
        <v>2016</v>
      </c>
    </row>
    <row r="1280" spans="1:1" x14ac:dyDescent="0.45">
      <c r="A1280">
        <v>2017</v>
      </c>
    </row>
    <row r="1281" spans="1:1" x14ac:dyDescent="0.45">
      <c r="A1281">
        <v>2016</v>
      </c>
    </row>
    <row r="1282" spans="1:1" x14ac:dyDescent="0.45">
      <c r="A1282">
        <v>2015</v>
      </c>
    </row>
    <row r="1283" spans="1:1" x14ac:dyDescent="0.45">
      <c r="A1283">
        <v>2011</v>
      </c>
    </row>
    <row r="1284" spans="1:1" x14ac:dyDescent="0.45">
      <c r="A1284">
        <v>2011</v>
      </c>
    </row>
    <row r="1285" spans="1:1" x14ac:dyDescent="0.45">
      <c r="A1285">
        <v>2014</v>
      </c>
    </row>
    <row r="1286" spans="1:1" x14ac:dyDescent="0.45">
      <c r="A1286">
        <v>2014</v>
      </c>
    </row>
    <row r="1287" spans="1:1" x14ac:dyDescent="0.45">
      <c r="A1287">
        <v>2010</v>
      </c>
    </row>
    <row r="1288" spans="1:1" x14ac:dyDescent="0.45">
      <c r="A1288">
        <v>2010</v>
      </c>
    </row>
    <row r="1289" spans="1:1" x14ac:dyDescent="0.45">
      <c r="A1289">
        <v>2013</v>
      </c>
    </row>
    <row r="1290" spans="1:1" x14ac:dyDescent="0.45">
      <c r="A1290">
        <v>2014</v>
      </c>
    </row>
    <row r="1291" spans="1:1" x14ac:dyDescent="0.45">
      <c r="A1291">
        <v>2016</v>
      </c>
    </row>
    <row r="1292" spans="1:1" x14ac:dyDescent="0.45">
      <c r="A1292">
        <v>2014</v>
      </c>
    </row>
    <row r="1293" spans="1:1" x14ac:dyDescent="0.45">
      <c r="A1293">
        <v>2015</v>
      </c>
    </row>
    <row r="1294" spans="1:1" x14ac:dyDescent="0.45">
      <c r="A1294">
        <v>2014</v>
      </c>
    </row>
    <row r="1295" spans="1:1" x14ac:dyDescent="0.45">
      <c r="A1295">
        <v>2017</v>
      </c>
    </row>
    <row r="1296" spans="1:1" x14ac:dyDescent="0.45">
      <c r="A1296">
        <v>2012</v>
      </c>
    </row>
    <row r="1297" spans="1:1" x14ac:dyDescent="0.45">
      <c r="A1297">
        <v>2016</v>
      </c>
    </row>
    <row r="1298" spans="1:1" x14ac:dyDescent="0.45">
      <c r="A1298">
        <v>2013</v>
      </c>
    </row>
    <row r="1299" spans="1:1" x14ac:dyDescent="0.45">
      <c r="A1299">
        <v>2016</v>
      </c>
    </row>
    <row r="1300" spans="1:1" x14ac:dyDescent="0.45">
      <c r="A1300">
        <v>2015</v>
      </c>
    </row>
    <row r="1301" spans="1:1" x14ac:dyDescent="0.45">
      <c r="A1301">
        <v>2013</v>
      </c>
    </row>
    <row r="1302" spans="1:1" x14ac:dyDescent="0.45">
      <c r="A1302">
        <v>2015</v>
      </c>
    </row>
    <row r="1303" spans="1:1" x14ac:dyDescent="0.45">
      <c r="A1303">
        <v>2015</v>
      </c>
    </row>
    <row r="1304" spans="1:1" x14ac:dyDescent="0.45">
      <c r="A1304">
        <v>2014</v>
      </c>
    </row>
    <row r="1305" spans="1:1" x14ac:dyDescent="0.45">
      <c r="A1305">
        <v>2014</v>
      </c>
    </row>
    <row r="1306" spans="1:1" x14ac:dyDescent="0.45">
      <c r="A1306">
        <v>2016</v>
      </c>
    </row>
    <row r="1307" spans="1:1" x14ac:dyDescent="0.45">
      <c r="A1307">
        <v>2014</v>
      </c>
    </row>
    <row r="1308" spans="1:1" x14ac:dyDescent="0.45">
      <c r="A1308">
        <v>2011</v>
      </c>
    </row>
    <row r="1309" spans="1:1" x14ac:dyDescent="0.45">
      <c r="A1309">
        <v>2014</v>
      </c>
    </row>
    <row r="1310" spans="1:1" x14ac:dyDescent="0.45">
      <c r="A1310">
        <v>2014</v>
      </c>
    </row>
    <row r="1311" spans="1:1" x14ac:dyDescent="0.45">
      <c r="A1311">
        <v>2014</v>
      </c>
    </row>
    <row r="1312" spans="1:1" x14ac:dyDescent="0.45">
      <c r="A1312">
        <v>2016</v>
      </c>
    </row>
    <row r="1313" spans="1:1" x14ac:dyDescent="0.45">
      <c r="A1313">
        <v>2014</v>
      </c>
    </row>
    <row r="1314" spans="1:1" x14ac:dyDescent="0.45">
      <c r="A1314">
        <v>2016</v>
      </c>
    </row>
    <row r="1315" spans="1:1" x14ac:dyDescent="0.45">
      <c r="A1315">
        <v>2013</v>
      </c>
    </row>
    <row r="1316" spans="1:1" x14ac:dyDescent="0.45">
      <c r="A1316">
        <v>2014</v>
      </c>
    </row>
    <row r="1317" spans="1:1" x14ac:dyDescent="0.45">
      <c r="A1317">
        <v>2014</v>
      </c>
    </row>
    <row r="1318" spans="1:1" x14ac:dyDescent="0.45">
      <c r="A1318">
        <v>2014</v>
      </c>
    </row>
    <row r="1319" spans="1:1" x14ac:dyDescent="0.45">
      <c r="A1319">
        <v>2015</v>
      </c>
    </row>
    <row r="1320" spans="1:1" x14ac:dyDescent="0.45">
      <c r="A1320">
        <v>2011</v>
      </c>
    </row>
    <row r="1321" spans="1:1" x14ac:dyDescent="0.45">
      <c r="A1321">
        <v>2013</v>
      </c>
    </row>
    <row r="1322" spans="1:1" x14ac:dyDescent="0.45">
      <c r="A1322">
        <v>2014</v>
      </c>
    </row>
    <row r="1323" spans="1:1" x14ac:dyDescent="0.45">
      <c r="A1323">
        <v>2016</v>
      </c>
    </row>
    <row r="1324" spans="1:1" x14ac:dyDescent="0.45">
      <c r="A1324">
        <v>2016</v>
      </c>
    </row>
    <row r="1325" spans="1:1" x14ac:dyDescent="0.45">
      <c r="A1325">
        <v>2012</v>
      </c>
    </row>
    <row r="1326" spans="1:1" x14ac:dyDescent="0.45">
      <c r="A1326">
        <v>2014</v>
      </c>
    </row>
    <row r="1327" spans="1:1" x14ac:dyDescent="0.45">
      <c r="A1327">
        <v>2016</v>
      </c>
    </row>
    <row r="1328" spans="1:1" x14ac:dyDescent="0.45">
      <c r="A1328">
        <v>2016</v>
      </c>
    </row>
    <row r="1329" spans="1:1" x14ac:dyDescent="0.45">
      <c r="A1329">
        <v>2011</v>
      </c>
    </row>
    <row r="1330" spans="1:1" x14ac:dyDescent="0.45">
      <c r="A1330">
        <v>2015</v>
      </c>
    </row>
    <row r="1331" spans="1:1" x14ac:dyDescent="0.45">
      <c r="A1331">
        <v>2016</v>
      </c>
    </row>
    <row r="1332" spans="1:1" x14ac:dyDescent="0.45">
      <c r="A1332">
        <v>2015</v>
      </c>
    </row>
    <row r="1333" spans="1:1" x14ac:dyDescent="0.45">
      <c r="A1333">
        <v>2014</v>
      </c>
    </row>
    <row r="1334" spans="1:1" x14ac:dyDescent="0.45">
      <c r="A1334">
        <v>2016</v>
      </c>
    </row>
    <row r="1335" spans="1:1" x14ac:dyDescent="0.45">
      <c r="A1335">
        <v>2010</v>
      </c>
    </row>
    <row r="1336" spans="1:1" x14ac:dyDescent="0.45">
      <c r="A1336">
        <v>2011</v>
      </c>
    </row>
    <row r="1337" spans="1:1" x14ac:dyDescent="0.45">
      <c r="A1337">
        <v>2013</v>
      </c>
    </row>
    <row r="1338" spans="1:1" x14ac:dyDescent="0.45">
      <c r="A1338">
        <v>2015</v>
      </c>
    </row>
    <row r="1339" spans="1:1" x14ac:dyDescent="0.45">
      <c r="A1339">
        <v>2011</v>
      </c>
    </row>
    <row r="1340" spans="1:1" x14ac:dyDescent="0.45">
      <c r="A1340">
        <v>2014</v>
      </c>
    </row>
    <row r="1341" spans="1:1" x14ac:dyDescent="0.45">
      <c r="A1341">
        <v>2013</v>
      </c>
    </row>
    <row r="1342" spans="1:1" x14ac:dyDescent="0.45">
      <c r="A1342">
        <v>2016</v>
      </c>
    </row>
    <row r="1343" spans="1:1" x14ac:dyDescent="0.45">
      <c r="A1343">
        <v>2013</v>
      </c>
    </row>
    <row r="1344" spans="1:1" x14ac:dyDescent="0.45">
      <c r="A1344">
        <v>2016</v>
      </c>
    </row>
    <row r="1345" spans="1:1" x14ac:dyDescent="0.45">
      <c r="A1345">
        <v>2015</v>
      </c>
    </row>
    <row r="1346" spans="1:1" x14ac:dyDescent="0.45">
      <c r="A1346">
        <v>2016</v>
      </c>
    </row>
    <row r="1347" spans="1:1" x14ac:dyDescent="0.45">
      <c r="A1347">
        <v>2015</v>
      </c>
    </row>
    <row r="1348" spans="1:1" x14ac:dyDescent="0.45">
      <c r="A1348">
        <v>2014</v>
      </c>
    </row>
    <row r="1349" spans="1:1" x14ac:dyDescent="0.45">
      <c r="A1349">
        <v>2016</v>
      </c>
    </row>
    <row r="1350" spans="1:1" x14ac:dyDescent="0.45">
      <c r="A1350">
        <v>2014</v>
      </c>
    </row>
    <row r="1351" spans="1:1" x14ac:dyDescent="0.45">
      <c r="A1351">
        <v>2017</v>
      </c>
    </row>
    <row r="1352" spans="1:1" x14ac:dyDescent="0.45">
      <c r="A1352">
        <v>2013</v>
      </c>
    </row>
    <row r="1353" spans="1:1" x14ac:dyDescent="0.45">
      <c r="A1353">
        <v>2014</v>
      </c>
    </row>
    <row r="1354" spans="1:1" x14ac:dyDescent="0.45">
      <c r="A1354">
        <v>2016</v>
      </c>
    </row>
    <row r="1355" spans="1:1" x14ac:dyDescent="0.45">
      <c r="A1355">
        <v>2015</v>
      </c>
    </row>
    <row r="1356" spans="1:1" x14ac:dyDescent="0.45">
      <c r="A1356">
        <v>2014</v>
      </c>
    </row>
    <row r="1357" spans="1:1" x14ac:dyDescent="0.45">
      <c r="A1357">
        <v>2014</v>
      </c>
    </row>
    <row r="1358" spans="1:1" x14ac:dyDescent="0.45">
      <c r="A1358">
        <v>2010</v>
      </c>
    </row>
    <row r="1359" spans="1:1" x14ac:dyDescent="0.45">
      <c r="A1359">
        <v>2015</v>
      </c>
    </row>
    <row r="1360" spans="1:1" x14ac:dyDescent="0.45">
      <c r="A1360">
        <v>2012</v>
      </c>
    </row>
    <row r="1361" spans="1:1" x14ac:dyDescent="0.45">
      <c r="A1361">
        <v>2012</v>
      </c>
    </row>
    <row r="1362" spans="1:1" x14ac:dyDescent="0.45">
      <c r="A1362">
        <v>2016</v>
      </c>
    </row>
    <row r="1363" spans="1:1" x14ac:dyDescent="0.45">
      <c r="A1363">
        <v>2014</v>
      </c>
    </row>
    <row r="1364" spans="1:1" x14ac:dyDescent="0.45">
      <c r="A1364">
        <v>2015</v>
      </c>
    </row>
    <row r="1365" spans="1:1" x14ac:dyDescent="0.45">
      <c r="A1365">
        <v>2013</v>
      </c>
    </row>
    <row r="1366" spans="1:1" x14ac:dyDescent="0.45">
      <c r="A1366">
        <v>2012</v>
      </c>
    </row>
    <row r="1367" spans="1:1" x14ac:dyDescent="0.45">
      <c r="A1367">
        <v>2014</v>
      </c>
    </row>
    <row r="1368" spans="1:1" x14ac:dyDescent="0.45">
      <c r="A1368">
        <v>2016</v>
      </c>
    </row>
    <row r="1369" spans="1:1" x14ac:dyDescent="0.45">
      <c r="A1369">
        <v>2015</v>
      </c>
    </row>
    <row r="1370" spans="1:1" x14ac:dyDescent="0.45">
      <c r="A1370">
        <v>2016</v>
      </c>
    </row>
    <row r="1371" spans="1:1" x14ac:dyDescent="0.45">
      <c r="A1371">
        <v>2014</v>
      </c>
    </row>
    <row r="1372" spans="1:1" x14ac:dyDescent="0.45">
      <c r="A1372">
        <v>2013</v>
      </c>
    </row>
    <row r="1373" spans="1:1" x14ac:dyDescent="0.45">
      <c r="A1373">
        <v>2014</v>
      </c>
    </row>
    <row r="1374" spans="1:1" x14ac:dyDescent="0.45">
      <c r="A1374">
        <v>2015</v>
      </c>
    </row>
    <row r="1375" spans="1:1" x14ac:dyDescent="0.45">
      <c r="A1375">
        <v>2016</v>
      </c>
    </row>
    <row r="1376" spans="1:1" x14ac:dyDescent="0.45">
      <c r="A1376">
        <v>2015</v>
      </c>
    </row>
    <row r="1377" spans="1:1" x14ac:dyDescent="0.45">
      <c r="A1377">
        <v>2015</v>
      </c>
    </row>
    <row r="1378" spans="1:1" x14ac:dyDescent="0.45">
      <c r="A1378">
        <v>2015</v>
      </c>
    </row>
    <row r="1379" spans="1:1" x14ac:dyDescent="0.45">
      <c r="A1379">
        <v>2015</v>
      </c>
    </row>
    <row r="1380" spans="1:1" x14ac:dyDescent="0.45">
      <c r="A1380">
        <v>2012</v>
      </c>
    </row>
    <row r="1381" spans="1:1" x14ac:dyDescent="0.45">
      <c r="A1381">
        <v>2016</v>
      </c>
    </row>
    <row r="1382" spans="1:1" x14ac:dyDescent="0.45">
      <c r="A1382">
        <v>2015</v>
      </c>
    </row>
    <row r="1383" spans="1:1" x14ac:dyDescent="0.45">
      <c r="A1383">
        <v>2014</v>
      </c>
    </row>
    <row r="1384" spans="1:1" x14ac:dyDescent="0.45">
      <c r="A1384">
        <v>2011</v>
      </c>
    </row>
    <row r="1385" spans="1:1" x14ac:dyDescent="0.45">
      <c r="A1385">
        <v>2015</v>
      </c>
    </row>
    <row r="1386" spans="1:1" x14ac:dyDescent="0.45">
      <c r="A1386">
        <v>2015</v>
      </c>
    </row>
    <row r="1387" spans="1:1" x14ac:dyDescent="0.45">
      <c r="A1387">
        <v>2012</v>
      </c>
    </row>
    <row r="1388" spans="1:1" x14ac:dyDescent="0.45">
      <c r="A1388">
        <v>2016</v>
      </c>
    </row>
    <row r="1389" spans="1:1" x14ac:dyDescent="0.45">
      <c r="A1389">
        <v>2016</v>
      </c>
    </row>
    <row r="1390" spans="1:1" x14ac:dyDescent="0.45">
      <c r="A1390">
        <v>2011</v>
      </c>
    </row>
    <row r="1391" spans="1:1" x14ac:dyDescent="0.45">
      <c r="A1391">
        <v>2016</v>
      </c>
    </row>
    <row r="1392" spans="1:1" x14ac:dyDescent="0.45">
      <c r="A1392">
        <v>2015</v>
      </c>
    </row>
    <row r="1393" spans="1:1" x14ac:dyDescent="0.45">
      <c r="A1393">
        <v>2013</v>
      </c>
    </row>
    <row r="1394" spans="1:1" x14ac:dyDescent="0.45">
      <c r="A1394">
        <v>2010</v>
      </c>
    </row>
    <row r="1395" spans="1:1" x14ac:dyDescent="0.45">
      <c r="A1395">
        <v>2016</v>
      </c>
    </row>
    <row r="1396" spans="1:1" x14ac:dyDescent="0.45">
      <c r="A1396">
        <v>2014</v>
      </c>
    </row>
    <row r="1397" spans="1:1" x14ac:dyDescent="0.45">
      <c r="A1397">
        <v>2015</v>
      </c>
    </row>
    <row r="1398" spans="1:1" x14ac:dyDescent="0.45">
      <c r="A1398">
        <v>2016</v>
      </c>
    </row>
    <row r="1399" spans="1:1" x14ac:dyDescent="0.45">
      <c r="A1399">
        <v>2014</v>
      </c>
    </row>
    <row r="1400" spans="1:1" x14ac:dyDescent="0.45">
      <c r="A1400">
        <v>2011</v>
      </c>
    </row>
    <row r="1401" spans="1:1" x14ac:dyDescent="0.45">
      <c r="A1401">
        <v>2014</v>
      </c>
    </row>
    <row r="1402" spans="1:1" x14ac:dyDescent="0.45">
      <c r="A1402">
        <v>2014</v>
      </c>
    </row>
    <row r="1403" spans="1:1" x14ac:dyDescent="0.45">
      <c r="A1403">
        <v>2016</v>
      </c>
    </row>
    <row r="1404" spans="1:1" x14ac:dyDescent="0.45">
      <c r="A1404">
        <v>2012</v>
      </c>
    </row>
    <row r="1405" spans="1:1" x14ac:dyDescent="0.45">
      <c r="A1405">
        <v>2012</v>
      </c>
    </row>
    <row r="1406" spans="1:1" x14ac:dyDescent="0.45">
      <c r="A1406">
        <v>2011</v>
      </c>
    </row>
    <row r="1407" spans="1:1" x14ac:dyDescent="0.45">
      <c r="A1407">
        <v>2014</v>
      </c>
    </row>
    <row r="1408" spans="1:1" x14ac:dyDescent="0.45">
      <c r="A1408">
        <v>2015</v>
      </c>
    </row>
    <row r="1409" spans="1:1" x14ac:dyDescent="0.45">
      <c r="A1409">
        <v>2014</v>
      </c>
    </row>
    <row r="1410" spans="1:1" x14ac:dyDescent="0.45">
      <c r="A1410">
        <v>2015</v>
      </c>
    </row>
    <row r="1411" spans="1:1" x14ac:dyDescent="0.45">
      <c r="A1411">
        <v>2016</v>
      </c>
    </row>
    <row r="1412" spans="1:1" x14ac:dyDescent="0.45">
      <c r="A1412">
        <v>2016</v>
      </c>
    </row>
    <row r="1413" spans="1:1" x14ac:dyDescent="0.45">
      <c r="A1413">
        <v>2010</v>
      </c>
    </row>
    <row r="1414" spans="1:1" x14ac:dyDescent="0.45">
      <c r="A1414">
        <v>2015</v>
      </c>
    </row>
    <row r="1415" spans="1:1" x14ac:dyDescent="0.45">
      <c r="A1415">
        <v>2012</v>
      </c>
    </row>
    <row r="1416" spans="1:1" x14ac:dyDescent="0.45">
      <c r="A1416">
        <v>2015</v>
      </c>
    </row>
    <row r="1417" spans="1:1" x14ac:dyDescent="0.45">
      <c r="A1417">
        <v>2015</v>
      </c>
    </row>
    <row r="1418" spans="1:1" x14ac:dyDescent="0.45">
      <c r="A1418">
        <v>2017</v>
      </c>
    </row>
    <row r="1419" spans="1:1" x14ac:dyDescent="0.45">
      <c r="A1419">
        <v>2016</v>
      </c>
    </row>
    <row r="1420" spans="1:1" x14ac:dyDescent="0.45">
      <c r="A1420">
        <v>2013</v>
      </c>
    </row>
    <row r="1421" spans="1:1" x14ac:dyDescent="0.45">
      <c r="A1421">
        <v>2012</v>
      </c>
    </row>
    <row r="1422" spans="1:1" x14ac:dyDescent="0.45">
      <c r="A1422">
        <v>2014</v>
      </c>
    </row>
    <row r="1423" spans="1:1" x14ac:dyDescent="0.45">
      <c r="A1423">
        <v>2014</v>
      </c>
    </row>
    <row r="1424" spans="1:1" x14ac:dyDescent="0.45">
      <c r="A1424">
        <v>2015</v>
      </c>
    </row>
    <row r="1425" spans="1:1" x14ac:dyDescent="0.45">
      <c r="A1425">
        <v>2013</v>
      </c>
    </row>
    <row r="1426" spans="1:1" x14ac:dyDescent="0.45">
      <c r="A1426">
        <v>2015</v>
      </c>
    </row>
    <row r="1427" spans="1:1" x14ac:dyDescent="0.45">
      <c r="A1427">
        <v>2014</v>
      </c>
    </row>
    <row r="1428" spans="1:1" x14ac:dyDescent="0.45">
      <c r="A1428">
        <v>2012</v>
      </c>
    </row>
    <row r="1429" spans="1:1" x14ac:dyDescent="0.45">
      <c r="A1429">
        <v>2015</v>
      </c>
    </row>
    <row r="1430" spans="1:1" x14ac:dyDescent="0.45">
      <c r="A1430">
        <v>2011</v>
      </c>
    </row>
    <row r="1431" spans="1:1" x14ac:dyDescent="0.45">
      <c r="A1431">
        <v>2016</v>
      </c>
    </row>
    <row r="1432" spans="1:1" x14ac:dyDescent="0.45">
      <c r="A1432">
        <v>2015</v>
      </c>
    </row>
    <row r="1433" spans="1:1" x14ac:dyDescent="0.45">
      <c r="A1433">
        <v>2014</v>
      </c>
    </row>
    <row r="1434" spans="1:1" x14ac:dyDescent="0.45">
      <c r="A1434">
        <v>2014</v>
      </c>
    </row>
    <row r="1435" spans="1:1" x14ac:dyDescent="0.45">
      <c r="A1435">
        <v>2011</v>
      </c>
    </row>
    <row r="1436" spans="1:1" x14ac:dyDescent="0.45">
      <c r="A1436">
        <v>2016</v>
      </c>
    </row>
    <row r="1437" spans="1:1" x14ac:dyDescent="0.45">
      <c r="A1437">
        <v>2016</v>
      </c>
    </row>
    <row r="1438" spans="1:1" x14ac:dyDescent="0.45">
      <c r="A1438">
        <v>2012</v>
      </c>
    </row>
    <row r="1439" spans="1:1" x14ac:dyDescent="0.45">
      <c r="A1439">
        <v>2012</v>
      </c>
    </row>
    <row r="1440" spans="1:1" x14ac:dyDescent="0.45">
      <c r="A1440">
        <v>2013</v>
      </c>
    </row>
    <row r="1441" spans="1:1" x14ac:dyDescent="0.45">
      <c r="A1441">
        <v>2016</v>
      </c>
    </row>
    <row r="1442" spans="1:1" x14ac:dyDescent="0.45">
      <c r="A1442">
        <v>2015</v>
      </c>
    </row>
    <row r="1443" spans="1:1" x14ac:dyDescent="0.45">
      <c r="A1443">
        <v>2014</v>
      </c>
    </row>
    <row r="1444" spans="1:1" x14ac:dyDescent="0.45">
      <c r="A1444">
        <v>2016</v>
      </c>
    </row>
    <row r="1445" spans="1:1" x14ac:dyDescent="0.45">
      <c r="A1445">
        <v>2011</v>
      </c>
    </row>
    <row r="1446" spans="1:1" x14ac:dyDescent="0.45">
      <c r="A1446">
        <v>2016</v>
      </c>
    </row>
    <row r="1447" spans="1:1" x14ac:dyDescent="0.45">
      <c r="A1447">
        <v>2016</v>
      </c>
    </row>
    <row r="1448" spans="1:1" x14ac:dyDescent="0.45">
      <c r="A1448">
        <v>2015</v>
      </c>
    </row>
    <row r="1449" spans="1:1" x14ac:dyDescent="0.45">
      <c r="A1449">
        <v>2016</v>
      </c>
    </row>
    <row r="1450" spans="1:1" x14ac:dyDescent="0.45">
      <c r="A1450">
        <v>2012</v>
      </c>
    </row>
    <row r="1451" spans="1:1" x14ac:dyDescent="0.45">
      <c r="A1451">
        <v>2015</v>
      </c>
    </row>
    <row r="1452" spans="1:1" x14ac:dyDescent="0.45">
      <c r="A1452">
        <v>2015</v>
      </c>
    </row>
    <row r="1453" spans="1:1" x14ac:dyDescent="0.45">
      <c r="A1453">
        <v>2014</v>
      </c>
    </row>
    <row r="1454" spans="1:1" x14ac:dyDescent="0.45">
      <c r="A1454">
        <v>2012</v>
      </c>
    </row>
    <row r="1455" spans="1:1" x14ac:dyDescent="0.45">
      <c r="A1455">
        <v>2015</v>
      </c>
    </row>
    <row r="1456" spans="1:1" x14ac:dyDescent="0.45">
      <c r="A1456">
        <v>2015</v>
      </c>
    </row>
    <row r="1457" spans="1:1" x14ac:dyDescent="0.45">
      <c r="A1457">
        <v>2014</v>
      </c>
    </row>
    <row r="1458" spans="1:1" x14ac:dyDescent="0.45">
      <c r="A1458">
        <v>2012</v>
      </c>
    </row>
    <row r="1459" spans="1:1" x14ac:dyDescent="0.45">
      <c r="A1459">
        <v>2015</v>
      </c>
    </row>
    <row r="1460" spans="1:1" x14ac:dyDescent="0.45">
      <c r="A1460">
        <v>2011</v>
      </c>
    </row>
    <row r="1461" spans="1:1" x14ac:dyDescent="0.45">
      <c r="A1461">
        <v>2016</v>
      </c>
    </row>
    <row r="1462" spans="1:1" x14ac:dyDescent="0.45">
      <c r="A1462">
        <v>2014</v>
      </c>
    </row>
    <row r="1463" spans="1:1" x14ac:dyDescent="0.45">
      <c r="A1463">
        <v>2015</v>
      </c>
    </row>
    <row r="1464" spans="1:1" x14ac:dyDescent="0.45">
      <c r="A1464">
        <v>2014</v>
      </c>
    </row>
    <row r="1465" spans="1:1" x14ac:dyDescent="0.45">
      <c r="A1465">
        <v>2016</v>
      </c>
    </row>
    <row r="1466" spans="1:1" x14ac:dyDescent="0.45">
      <c r="A1466">
        <v>2015</v>
      </c>
    </row>
    <row r="1467" spans="1:1" x14ac:dyDescent="0.45">
      <c r="A1467">
        <v>2015</v>
      </c>
    </row>
    <row r="1468" spans="1:1" x14ac:dyDescent="0.45">
      <c r="A1468">
        <v>2014</v>
      </c>
    </row>
    <row r="1469" spans="1:1" x14ac:dyDescent="0.45">
      <c r="A1469">
        <v>2016</v>
      </c>
    </row>
    <row r="1470" spans="1:1" x14ac:dyDescent="0.45">
      <c r="A1470">
        <v>2015</v>
      </c>
    </row>
    <row r="1471" spans="1:1" x14ac:dyDescent="0.45">
      <c r="A1471">
        <v>2016</v>
      </c>
    </row>
    <row r="1472" spans="1:1" x14ac:dyDescent="0.45">
      <c r="A1472">
        <v>2016</v>
      </c>
    </row>
    <row r="1473" spans="1:1" x14ac:dyDescent="0.45">
      <c r="A1473">
        <v>2014</v>
      </c>
    </row>
    <row r="1474" spans="1:1" x14ac:dyDescent="0.45">
      <c r="A1474">
        <v>2014</v>
      </c>
    </row>
    <row r="1475" spans="1:1" x14ac:dyDescent="0.45">
      <c r="A1475">
        <v>2013</v>
      </c>
    </row>
    <row r="1476" spans="1:1" x14ac:dyDescent="0.45">
      <c r="A1476">
        <v>2012</v>
      </c>
    </row>
    <row r="1477" spans="1:1" x14ac:dyDescent="0.45">
      <c r="A1477">
        <v>2015</v>
      </c>
    </row>
    <row r="1478" spans="1:1" x14ac:dyDescent="0.45">
      <c r="A1478">
        <v>2015</v>
      </c>
    </row>
    <row r="1479" spans="1:1" x14ac:dyDescent="0.45">
      <c r="A1479">
        <v>2015</v>
      </c>
    </row>
    <row r="1480" spans="1:1" x14ac:dyDescent="0.45">
      <c r="A1480">
        <v>2015</v>
      </c>
    </row>
    <row r="1481" spans="1:1" x14ac:dyDescent="0.45">
      <c r="A1481">
        <v>2011</v>
      </c>
    </row>
    <row r="1482" spans="1:1" x14ac:dyDescent="0.45">
      <c r="A1482">
        <v>2016</v>
      </c>
    </row>
    <row r="1483" spans="1:1" x14ac:dyDescent="0.45">
      <c r="A1483">
        <v>2016</v>
      </c>
    </row>
    <row r="1484" spans="1:1" x14ac:dyDescent="0.45">
      <c r="A1484">
        <v>2011</v>
      </c>
    </row>
    <row r="1485" spans="1:1" x14ac:dyDescent="0.45">
      <c r="A1485">
        <v>2014</v>
      </c>
    </row>
    <row r="1486" spans="1:1" x14ac:dyDescent="0.45">
      <c r="A1486">
        <v>2011</v>
      </c>
    </row>
    <row r="1487" spans="1:1" x14ac:dyDescent="0.45">
      <c r="A1487">
        <v>2015</v>
      </c>
    </row>
    <row r="1488" spans="1:1" x14ac:dyDescent="0.45">
      <c r="A1488">
        <v>2015</v>
      </c>
    </row>
    <row r="1489" spans="1:1" x14ac:dyDescent="0.45">
      <c r="A1489">
        <v>2017</v>
      </c>
    </row>
    <row r="1490" spans="1:1" x14ac:dyDescent="0.45">
      <c r="A1490">
        <v>2014</v>
      </c>
    </row>
    <row r="1491" spans="1:1" x14ac:dyDescent="0.45">
      <c r="A1491">
        <v>2015</v>
      </c>
    </row>
    <row r="1492" spans="1:1" x14ac:dyDescent="0.45">
      <c r="A1492">
        <v>2016</v>
      </c>
    </row>
    <row r="1493" spans="1:1" x14ac:dyDescent="0.45">
      <c r="A1493">
        <v>2016</v>
      </c>
    </row>
    <row r="1494" spans="1:1" x14ac:dyDescent="0.45">
      <c r="A1494">
        <v>2016</v>
      </c>
    </row>
    <row r="1495" spans="1:1" x14ac:dyDescent="0.45">
      <c r="A1495">
        <v>2014</v>
      </c>
    </row>
    <row r="1496" spans="1:1" x14ac:dyDescent="0.45">
      <c r="A1496">
        <v>2012</v>
      </c>
    </row>
    <row r="1497" spans="1:1" x14ac:dyDescent="0.45">
      <c r="A1497">
        <v>2015</v>
      </c>
    </row>
    <row r="1498" spans="1:1" x14ac:dyDescent="0.45">
      <c r="A1498">
        <v>2015</v>
      </c>
    </row>
    <row r="1499" spans="1:1" x14ac:dyDescent="0.45">
      <c r="A1499">
        <v>2016</v>
      </c>
    </row>
    <row r="1500" spans="1:1" x14ac:dyDescent="0.45">
      <c r="A1500">
        <v>2015</v>
      </c>
    </row>
    <row r="1501" spans="1:1" x14ac:dyDescent="0.45">
      <c r="A1501">
        <v>2011</v>
      </c>
    </row>
    <row r="1502" spans="1:1" x14ac:dyDescent="0.45">
      <c r="A1502">
        <v>2016</v>
      </c>
    </row>
    <row r="1503" spans="1:1" x14ac:dyDescent="0.45">
      <c r="A1503">
        <v>2015</v>
      </c>
    </row>
    <row r="1504" spans="1:1" x14ac:dyDescent="0.45">
      <c r="A1504">
        <v>2016</v>
      </c>
    </row>
    <row r="1505" spans="1:1" x14ac:dyDescent="0.45">
      <c r="A1505">
        <v>2014</v>
      </c>
    </row>
    <row r="1506" spans="1:1" x14ac:dyDescent="0.45">
      <c r="A1506">
        <v>2009</v>
      </c>
    </row>
    <row r="1507" spans="1:1" x14ac:dyDescent="0.45">
      <c r="A1507">
        <v>2017</v>
      </c>
    </row>
    <row r="1508" spans="1:1" x14ac:dyDescent="0.45">
      <c r="A1508">
        <v>2016</v>
      </c>
    </row>
    <row r="1509" spans="1:1" x14ac:dyDescent="0.45">
      <c r="A1509">
        <v>2015</v>
      </c>
    </row>
    <row r="1510" spans="1:1" x14ac:dyDescent="0.45">
      <c r="A1510">
        <v>2015</v>
      </c>
    </row>
    <row r="1511" spans="1:1" x14ac:dyDescent="0.45">
      <c r="A1511">
        <v>2014</v>
      </c>
    </row>
    <row r="1512" spans="1:1" x14ac:dyDescent="0.45">
      <c r="A1512">
        <v>2016</v>
      </c>
    </row>
    <row r="1513" spans="1:1" x14ac:dyDescent="0.45">
      <c r="A1513">
        <v>2011</v>
      </c>
    </row>
    <row r="1514" spans="1:1" x14ac:dyDescent="0.45">
      <c r="A1514">
        <v>2015</v>
      </c>
    </row>
    <row r="1515" spans="1:1" x14ac:dyDescent="0.45">
      <c r="A1515">
        <v>2015</v>
      </c>
    </row>
    <row r="1516" spans="1:1" x14ac:dyDescent="0.45">
      <c r="A1516">
        <v>2014</v>
      </c>
    </row>
    <row r="1517" spans="1:1" x14ac:dyDescent="0.45">
      <c r="A1517">
        <v>2015</v>
      </c>
    </row>
    <row r="1518" spans="1:1" x14ac:dyDescent="0.45">
      <c r="A1518">
        <v>2014</v>
      </c>
    </row>
    <row r="1519" spans="1:1" x14ac:dyDescent="0.45">
      <c r="A1519">
        <v>2015</v>
      </c>
    </row>
    <row r="1520" spans="1:1" x14ac:dyDescent="0.45">
      <c r="A1520">
        <v>2015</v>
      </c>
    </row>
    <row r="1521" spans="1:1" x14ac:dyDescent="0.45">
      <c r="A1521">
        <v>2015</v>
      </c>
    </row>
    <row r="1522" spans="1:1" x14ac:dyDescent="0.45">
      <c r="A1522">
        <v>2012</v>
      </c>
    </row>
    <row r="1523" spans="1:1" x14ac:dyDescent="0.45">
      <c r="A1523">
        <v>2017</v>
      </c>
    </row>
    <row r="1524" spans="1:1" x14ac:dyDescent="0.45">
      <c r="A1524">
        <v>2015</v>
      </c>
    </row>
    <row r="1525" spans="1:1" x14ac:dyDescent="0.45">
      <c r="A1525">
        <v>2012</v>
      </c>
    </row>
    <row r="1526" spans="1:1" x14ac:dyDescent="0.45">
      <c r="A1526">
        <v>2014</v>
      </c>
    </row>
    <row r="1527" spans="1:1" x14ac:dyDescent="0.45">
      <c r="A1527">
        <v>2015</v>
      </c>
    </row>
    <row r="1528" spans="1:1" x14ac:dyDescent="0.45">
      <c r="A1528">
        <v>2015</v>
      </c>
    </row>
    <row r="1529" spans="1:1" x14ac:dyDescent="0.45">
      <c r="A1529">
        <v>2015</v>
      </c>
    </row>
    <row r="1530" spans="1:1" x14ac:dyDescent="0.45">
      <c r="A1530">
        <v>2016</v>
      </c>
    </row>
    <row r="1531" spans="1:1" x14ac:dyDescent="0.45">
      <c r="A1531">
        <v>2014</v>
      </c>
    </row>
    <row r="1532" spans="1:1" x14ac:dyDescent="0.45">
      <c r="A1532">
        <v>2014</v>
      </c>
    </row>
    <row r="1533" spans="1:1" x14ac:dyDescent="0.45">
      <c r="A1533">
        <v>2014</v>
      </c>
    </row>
    <row r="1534" spans="1:1" x14ac:dyDescent="0.45">
      <c r="A1534">
        <v>2015</v>
      </c>
    </row>
    <row r="1535" spans="1:1" x14ac:dyDescent="0.45">
      <c r="A1535">
        <v>2014</v>
      </c>
    </row>
    <row r="1536" spans="1:1" x14ac:dyDescent="0.45">
      <c r="A1536">
        <v>2015</v>
      </c>
    </row>
    <row r="1537" spans="1:1" x14ac:dyDescent="0.45">
      <c r="A1537">
        <v>2015</v>
      </c>
    </row>
    <row r="1538" spans="1:1" x14ac:dyDescent="0.45">
      <c r="A1538">
        <v>2016</v>
      </c>
    </row>
    <row r="1539" spans="1:1" x14ac:dyDescent="0.45">
      <c r="A1539">
        <v>2015</v>
      </c>
    </row>
    <row r="1540" spans="1:1" x14ac:dyDescent="0.45">
      <c r="A1540">
        <v>2014</v>
      </c>
    </row>
    <row r="1541" spans="1:1" x14ac:dyDescent="0.45">
      <c r="A1541">
        <v>2015</v>
      </c>
    </row>
    <row r="1542" spans="1:1" x14ac:dyDescent="0.45">
      <c r="A1542">
        <v>2015</v>
      </c>
    </row>
    <row r="1543" spans="1:1" x14ac:dyDescent="0.45">
      <c r="A1543">
        <v>2015</v>
      </c>
    </row>
    <row r="1544" spans="1:1" x14ac:dyDescent="0.45">
      <c r="A1544">
        <v>2012</v>
      </c>
    </row>
    <row r="1545" spans="1:1" x14ac:dyDescent="0.45">
      <c r="A1545">
        <v>2015</v>
      </c>
    </row>
    <row r="1546" spans="1:1" x14ac:dyDescent="0.45">
      <c r="A1546">
        <v>2015</v>
      </c>
    </row>
    <row r="1547" spans="1:1" x14ac:dyDescent="0.45">
      <c r="A1547">
        <v>2017</v>
      </c>
    </row>
    <row r="1548" spans="1:1" x14ac:dyDescent="0.45">
      <c r="A1548">
        <v>2011</v>
      </c>
    </row>
    <row r="1549" spans="1:1" x14ac:dyDescent="0.45">
      <c r="A1549">
        <v>2014</v>
      </c>
    </row>
    <row r="1550" spans="1:1" x14ac:dyDescent="0.45">
      <c r="A1550">
        <v>2016</v>
      </c>
    </row>
    <row r="1551" spans="1:1" x14ac:dyDescent="0.45">
      <c r="A1551">
        <v>2016</v>
      </c>
    </row>
    <row r="1552" spans="1:1" x14ac:dyDescent="0.45">
      <c r="A1552">
        <v>2013</v>
      </c>
    </row>
    <row r="1553" spans="1:1" x14ac:dyDescent="0.45">
      <c r="A1553">
        <v>2013</v>
      </c>
    </row>
    <row r="1554" spans="1:1" x14ac:dyDescent="0.45">
      <c r="A1554">
        <v>2016</v>
      </c>
    </row>
    <row r="1555" spans="1:1" x14ac:dyDescent="0.45">
      <c r="A1555">
        <v>2015</v>
      </c>
    </row>
    <row r="1556" spans="1:1" x14ac:dyDescent="0.45">
      <c r="A1556">
        <v>2013</v>
      </c>
    </row>
    <row r="1557" spans="1:1" x14ac:dyDescent="0.45">
      <c r="A1557">
        <v>2016</v>
      </c>
    </row>
    <row r="1558" spans="1:1" x14ac:dyDescent="0.45">
      <c r="A1558">
        <v>2016</v>
      </c>
    </row>
    <row r="1559" spans="1:1" x14ac:dyDescent="0.45">
      <c r="A1559">
        <v>2014</v>
      </c>
    </row>
    <row r="1560" spans="1:1" x14ac:dyDescent="0.45">
      <c r="A1560">
        <v>2011</v>
      </c>
    </row>
    <row r="1561" spans="1:1" x14ac:dyDescent="0.45">
      <c r="A1561">
        <v>2014</v>
      </c>
    </row>
    <row r="1562" spans="1:1" x14ac:dyDescent="0.45">
      <c r="A1562">
        <v>2014</v>
      </c>
    </row>
    <row r="1563" spans="1:1" x14ac:dyDescent="0.45">
      <c r="A1563">
        <v>2014</v>
      </c>
    </row>
    <row r="1564" spans="1:1" x14ac:dyDescent="0.45">
      <c r="A1564">
        <v>2014</v>
      </c>
    </row>
    <row r="1565" spans="1:1" x14ac:dyDescent="0.45">
      <c r="A1565">
        <v>2014</v>
      </c>
    </row>
    <row r="1566" spans="1:1" x14ac:dyDescent="0.45">
      <c r="A1566">
        <v>2015</v>
      </c>
    </row>
    <row r="1567" spans="1:1" x14ac:dyDescent="0.45">
      <c r="A1567">
        <v>2011</v>
      </c>
    </row>
    <row r="1568" spans="1:1" x14ac:dyDescent="0.45">
      <c r="A1568">
        <v>2014</v>
      </c>
    </row>
    <row r="1569" spans="1:1" x14ac:dyDescent="0.45">
      <c r="A1569">
        <v>2014</v>
      </c>
    </row>
    <row r="1570" spans="1:1" x14ac:dyDescent="0.45">
      <c r="A1570">
        <v>2014</v>
      </c>
    </row>
    <row r="1571" spans="1:1" x14ac:dyDescent="0.45">
      <c r="A1571">
        <v>2015</v>
      </c>
    </row>
    <row r="1572" spans="1:1" x14ac:dyDescent="0.45">
      <c r="A1572">
        <v>2012</v>
      </c>
    </row>
    <row r="1573" spans="1:1" x14ac:dyDescent="0.45">
      <c r="A1573">
        <v>2015</v>
      </c>
    </row>
    <row r="1574" spans="1:1" x14ac:dyDescent="0.45">
      <c r="A1574">
        <v>2014</v>
      </c>
    </row>
    <row r="1575" spans="1:1" x14ac:dyDescent="0.45">
      <c r="A1575">
        <v>2016</v>
      </c>
    </row>
    <row r="1576" spans="1:1" x14ac:dyDescent="0.45">
      <c r="A1576">
        <v>2014</v>
      </c>
    </row>
    <row r="1577" spans="1:1" x14ac:dyDescent="0.45">
      <c r="A1577">
        <v>2014</v>
      </c>
    </row>
    <row r="1578" spans="1:1" x14ac:dyDescent="0.45">
      <c r="A1578">
        <v>2010</v>
      </c>
    </row>
    <row r="1579" spans="1:1" x14ac:dyDescent="0.45">
      <c r="A1579">
        <v>2016</v>
      </c>
    </row>
    <row r="1580" spans="1:1" x14ac:dyDescent="0.45">
      <c r="A1580">
        <v>2013</v>
      </c>
    </row>
    <row r="1581" spans="1:1" x14ac:dyDescent="0.45">
      <c r="A1581">
        <v>2014</v>
      </c>
    </row>
    <row r="1582" spans="1:1" x14ac:dyDescent="0.45">
      <c r="A1582">
        <v>2015</v>
      </c>
    </row>
    <row r="1583" spans="1:1" x14ac:dyDescent="0.45">
      <c r="A1583">
        <v>2011</v>
      </c>
    </row>
    <row r="1584" spans="1:1" x14ac:dyDescent="0.45">
      <c r="A1584">
        <v>2015</v>
      </c>
    </row>
    <row r="1585" spans="1:1" x14ac:dyDescent="0.45">
      <c r="A1585">
        <v>2014</v>
      </c>
    </row>
    <row r="1586" spans="1:1" x14ac:dyDescent="0.45">
      <c r="A1586">
        <v>2011</v>
      </c>
    </row>
    <row r="1587" spans="1:1" x14ac:dyDescent="0.45">
      <c r="A1587">
        <v>2016</v>
      </c>
    </row>
    <row r="1588" spans="1:1" x14ac:dyDescent="0.45">
      <c r="A1588">
        <v>2016</v>
      </c>
    </row>
    <row r="1589" spans="1:1" x14ac:dyDescent="0.45">
      <c r="A1589">
        <v>2015</v>
      </c>
    </row>
    <row r="1590" spans="1:1" x14ac:dyDescent="0.45">
      <c r="A1590">
        <v>2016</v>
      </c>
    </row>
    <row r="1591" spans="1:1" x14ac:dyDescent="0.45">
      <c r="A1591">
        <v>2014</v>
      </c>
    </row>
    <row r="1592" spans="1:1" x14ac:dyDescent="0.45">
      <c r="A1592">
        <v>2014</v>
      </c>
    </row>
    <row r="1593" spans="1:1" x14ac:dyDescent="0.45">
      <c r="A1593">
        <v>2014</v>
      </c>
    </row>
    <row r="1594" spans="1:1" x14ac:dyDescent="0.45">
      <c r="A1594">
        <v>2016</v>
      </c>
    </row>
    <row r="1595" spans="1:1" x14ac:dyDescent="0.45">
      <c r="A1595">
        <v>2011</v>
      </c>
    </row>
    <row r="1596" spans="1:1" x14ac:dyDescent="0.45">
      <c r="A1596">
        <v>2016</v>
      </c>
    </row>
    <row r="1597" spans="1:1" x14ac:dyDescent="0.45">
      <c r="A1597">
        <v>2016</v>
      </c>
    </row>
    <row r="1598" spans="1:1" x14ac:dyDescent="0.45">
      <c r="A1598">
        <v>2014</v>
      </c>
    </row>
    <row r="1599" spans="1:1" x14ac:dyDescent="0.45">
      <c r="A1599">
        <v>2011</v>
      </c>
    </row>
    <row r="1600" spans="1:1" x14ac:dyDescent="0.45">
      <c r="A1600">
        <v>2015</v>
      </c>
    </row>
    <row r="1601" spans="1:1" x14ac:dyDescent="0.45">
      <c r="A1601">
        <v>2013</v>
      </c>
    </row>
    <row r="1602" spans="1:1" x14ac:dyDescent="0.45">
      <c r="A1602">
        <v>2013</v>
      </c>
    </row>
    <row r="1603" spans="1:1" x14ac:dyDescent="0.45">
      <c r="A1603">
        <v>2014</v>
      </c>
    </row>
    <row r="1604" spans="1:1" x14ac:dyDescent="0.45">
      <c r="A1604">
        <v>2015</v>
      </c>
    </row>
    <row r="1605" spans="1:1" x14ac:dyDescent="0.45">
      <c r="A1605">
        <v>2015</v>
      </c>
    </row>
    <row r="1606" spans="1:1" x14ac:dyDescent="0.45">
      <c r="A1606">
        <v>2015</v>
      </c>
    </row>
    <row r="1607" spans="1:1" x14ac:dyDescent="0.45">
      <c r="A1607">
        <v>2015</v>
      </c>
    </row>
    <row r="1608" spans="1:1" x14ac:dyDescent="0.45">
      <c r="A1608">
        <v>2016</v>
      </c>
    </row>
    <row r="1609" spans="1:1" x14ac:dyDescent="0.45">
      <c r="A1609">
        <v>2014</v>
      </c>
    </row>
    <row r="1610" spans="1:1" x14ac:dyDescent="0.45">
      <c r="A1610">
        <v>2014</v>
      </c>
    </row>
    <row r="1611" spans="1:1" x14ac:dyDescent="0.45">
      <c r="A1611">
        <v>2013</v>
      </c>
    </row>
    <row r="1612" spans="1:1" x14ac:dyDescent="0.45">
      <c r="A1612">
        <v>2016</v>
      </c>
    </row>
    <row r="1613" spans="1:1" x14ac:dyDescent="0.45">
      <c r="A1613">
        <v>2012</v>
      </c>
    </row>
    <row r="1614" spans="1:1" x14ac:dyDescent="0.45">
      <c r="A1614">
        <v>2015</v>
      </c>
    </row>
    <row r="1615" spans="1:1" x14ac:dyDescent="0.45">
      <c r="A1615">
        <v>2012</v>
      </c>
    </row>
    <row r="1616" spans="1:1" x14ac:dyDescent="0.45">
      <c r="A1616">
        <v>2012</v>
      </c>
    </row>
    <row r="1617" spans="1:1" x14ac:dyDescent="0.45">
      <c r="A1617">
        <v>2015</v>
      </c>
    </row>
    <row r="1618" spans="1:1" x14ac:dyDescent="0.45">
      <c r="A1618">
        <v>2015</v>
      </c>
    </row>
    <row r="1619" spans="1:1" x14ac:dyDescent="0.45">
      <c r="A1619">
        <v>2015</v>
      </c>
    </row>
    <row r="1620" spans="1:1" x14ac:dyDescent="0.45">
      <c r="A1620">
        <v>2013</v>
      </c>
    </row>
    <row r="1621" spans="1:1" x14ac:dyDescent="0.45">
      <c r="A1621">
        <v>2014</v>
      </c>
    </row>
    <row r="1622" spans="1:1" x14ac:dyDescent="0.45">
      <c r="A1622">
        <v>2017</v>
      </c>
    </row>
    <row r="1623" spans="1:1" x14ac:dyDescent="0.45">
      <c r="A1623">
        <v>2014</v>
      </c>
    </row>
    <row r="1624" spans="1:1" x14ac:dyDescent="0.45">
      <c r="A1624">
        <v>2011</v>
      </c>
    </row>
    <row r="1625" spans="1:1" x14ac:dyDescent="0.45">
      <c r="A1625">
        <v>2014</v>
      </c>
    </row>
    <row r="1626" spans="1:1" x14ac:dyDescent="0.45">
      <c r="A1626">
        <v>2013</v>
      </c>
    </row>
    <row r="1627" spans="1:1" x14ac:dyDescent="0.45">
      <c r="A1627">
        <v>2014</v>
      </c>
    </row>
    <row r="1628" spans="1:1" x14ac:dyDescent="0.45">
      <c r="A1628">
        <v>2017</v>
      </c>
    </row>
    <row r="1629" spans="1:1" x14ac:dyDescent="0.45">
      <c r="A1629">
        <v>2015</v>
      </c>
    </row>
    <row r="1630" spans="1:1" x14ac:dyDescent="0.45">
      <c r="A1630">
        <v>2015</v>
      </c>
    </row>
    <row r="1631" spans="1:1" x14ac:dyDescent="0.45">
      <c r="A1631">
        <v>2016</v>
      </c>
    </row>
    <row r="1632" spans="1:1" x14ac:dyDescent="0.45">
      <c r="A1632">
        <v>2014</v>
      </c>
    </row>
    <row r="1633" spans="1:1" x14ac:dyDescent="0.45">
      <c r="A1633">
        <v>2014</v>
      </c>
    </row>
    <row r="1634" spans="1:1" x14ac:dyDescent="0.45">
      <c r="A1634">
        <v>2015</v>
      </c>
    </row>
    <row r="1635" spans="1:1" x14ac:dyDescent="0.45">
      <c r="A1635">
        <v>2015</v>
      </c>
    </row>
    <row r="1636" spans="1:1" x14ac:dyDescent="0.45">
      <c r="A1636">
        <v>2014</v>
      </c>
    </row>
    <row r="1637" spans="1:1" x14ac:dyDescent="0.45">
      <c r="A1637">
        <v>2016</v>
      </c>
    </row>
    <row r="1638" spans="1:1" x14ac:dyDescent="0.45">
      <c r="A1638">
        <v>2014</v>
      </c>
    </row>
    <row r="1639" spans="1:1" x14ac:dyDescent="0.45">
      <c r="A1639">
        <v>2015</v>
      </c>
    </row>
    <row r="1640" spans="1:1" x14ac:dyDescent="0.45">
      <c r="A1640">
        <v>2015</v>
      </c>
    </row>
    <row r="1641" spans="1:1" x14ac:dyDescent="0.45">
      <c r="A1641">
        <v>2015</v>
      </c>
    </row>
    <row r="1642" spans="1:1" x14ac:dyDescent="0.45">
      <c r="A1642">
        <v>2014</v>
      </c>
    </row>
    <row r="1643" spans="1:1" x14ac:dyDescent="0.45">
      <c r="A1643">
        <v>2013</v>
      </c>
    </row>
    <row r="1644" spans="1:1" x14ac:dyDescent="0.45">
      <c r="A1644">
        <v>2014</v>
      </c>
    </row>
    <row r="1645" spans="1:1" x14ac:dyDescent="0.45">
      <c r="A1645">
        <v>2016</v>
      </c>
    </row>
    <row r="1646" spans="1:1" x14ac:dyDescent="0.45">
      <c r="A1646">
        <v>2016</v>
      </c>
    </row>
    <row r="1647" spans="1:1" x14ac:dyDescent="0.45">
      <c r="A1647">
        <v>2010</v>
      </c>
    </row>
    <row r="1648" spans="1:1" x14ac:dyDescent="0.45">
      <c r="A1648">
        <v>2016</v>
      </c>
    </row>
    <row r="1649" spans="1:1" x14ac:dyDescent="0.45">
      <c r="A1649">
        <v>2010</v>
      </c>
    </row>
    <row r="1650" spans="1:1" x14ac:dyDescent="0.45">
      <c r="A1650">
        <v>2016</v>
      </c>
    </row>
    <row r="1651" spans="1:1" x14ac:dyDescent="0.45">
      <c r="A1651">
        <v>2013</v>
      </c>
    </row>
    <row r="1652" spans="1:1" x14ac:dyDescent="0.45">
      <c r="A1652">
        <v>2014</v>
      </c>
    </row>
    <row r="1653" spans="1:1" x14ac:dyDescent="0.45">
      <c r="A1653">
        <v>2016</v>
      </c>
    </row>
    <row r="1654" spans="1:1" x14ac:dyDescent="0.45">
      <c r="A1654">
        <v>2014</v>
      </c>
    </row>
    <row r="1655" spans="1:1" x14ac:dyDescent="0.45">
      <c r="A1655">
        <v>2015</v>
      </c>
    </row>
    <row r="1656" spans="1:1" x14ac:dyDescent="0.45">
      <c r="A1656">
        <v>2011</v>
      </c>
    </row>
    <row r="1657" spans="1:1" x14ac:dyDescent="0.45">
      <c r="A1657">
        <v>2015</v>
      </c>
    </row>
    <row r="1658" spans="1:1" x14ac:dyDescent="0.45">
      <c r="A1658">
        <v>2015</v>
      </c>
    </row>
    <row r="1659" spans="1:1" x14ac:dyDescent="0.45">
      <c r="A1659">
        <v>2012</v>
      </c>
    </row>
    <row r="1660" spans="1:1" x14ac:dyDescent="0.45">
      <c r="A1660">
        <v>2016</v>
      </c>
    </row>
    <row r="1661" spans="1:1" x14ac:dyDescent="0.45">
      <c r="A1661">
        <v>2014</v>
      </c>
    </row>
    <row r="1662" spans="1:1" x14ac:dyDescent="0.45">
      <c r="A1662">
        <v>2011</v>
      </c>
    </row>
    <row r="1663" spans="1:1" x14ac:dyDescent="0.45">
      <c r="A1663">
        <v>2015</v>
      </c>
    </row>
    <row r="1664" spans="1:1" x14ac:dyDescent="0.45">
      <c r="A1664">
        <v>2010</v>
      </c>
    </row>
    <row r="1665" spans="1:1" x14ac:dyDescent="0.45">
      <c r="A1665">
        <v>2014</v>
      </c>
    </row>
    <row r="1666" spans="1:1" x14ac:dyDescent="0.45">
      <c r="A1666">
        <v>2015</v>
      </c>
    </row>
    <row r="1667" spans="1:1" x14ac:dyDescent="0.45">
      <c r="A1667">
        <v>2016</v>
      </c>
    </row>
    <row r="1668" spans="1:1" x14ac:dyDescent="0.45">
      <c r="A1668">
        <v>2016</v>
      </c>
    </row>
    <row r="1669" spans="1:1" x14ac:dyDescent="0.45">
      <c r="A1669">
        <v>2012</v>
      </c>
    </row>
    <row r="1670" spans="1:1" x14ac:dyDescent="0.45">
      <c r="A1670">
        <v>2015</v>
      </c>
    </row>
    <row r="1671" spans="1:1" x14ac:dyDescent="0.45">
      <c r="A1671">
        <v>2016</v>
      </c>
    </row>
    <row r="1672" spans="1:1" x14ac:dyDescent="0.45">
      <c r="A1672">
        <v>2016</v>
      </c>
    </row>
    <row r="1673" spans="1:1" x14ac:dyDescent="0.45">
      <c r="A1673">
        <v>2016</v>
      </c>
    </row>
    <row r="1674" spans="1:1" x14ac:dyDescent="0.45">
      <c r="A1674">
        <v>2015</v>
      </c>
    </row>
    <row r="1675" spans="1:1" x14ac:dyDescent="0.45">
      <c r="A1675">
        <v>2015</v>
      </c>
    </row>
    <row r="1676" spans="1:1" x14ac:dyDescent="0.45">
      <c r="A1676">
        <v>2015</v>
      </c>
    </row>
    <row r="1677" spans="1:1" x14ac:dyDescent="0.45">
      <c r="A1677">
        <v>2015</v>
      </c>
    </row>
    <row r="1678" spans="1:1" x14ac:dyDescent="0.45">
      <c r="A1678">
        <v>2010</v>
      </c>
    </row>
    <row r="1679" spans="1:1" x14ac:dyDescent="0.45">
      <c r="A1679">
        <v>2015</v>
      </c>
    </row>
    <row r="1680" spans="1:1" x14ac:dyDescent="0.45">
      <c r="A1680">
        <v>2015</v>
      </c>
    </row>
    <row r="1681" spans="1:1" x14ac:dyDescent="0.45">
      <c r="A1681">
        <v>2015</v>
      </c>
    </row>
    <row r="1682" spans="1:1" x14ac:dyDescent="0.45">
      <c r="A1682">
        <v>2013</v>
      </c>
    </row>
    <row r="1683" spans="1:1" x14ac:dyDescent="0.45">
      <c r="A1683">
        <v>2014</v>
      </c>
    </row>
    <row r="1684" spans="1:1" x14ac:dyDescent="0.45">
      <c r="A1684">
        <v>2013</v>
      </c>
    </row>
    <row r="1685" spans="1:1" x14ac:dyDescent="0.45">
      <c r="A1685">
        <v>2016</v>
      </c>
    </row>
    <row r="1686" spans="1:1" x14ac:dyDescent="0.45">
      <c r="A1686">
        <v>2013</v>
      </c>
    </row>
    <row r="1687" spans="1:1" x14ac:dyDescent="0.45">
      <c r="A1687">
        <v>2014</v>
      </c>
    </row>
    <row r="1688" spans="1:1" x14ac:dyDescent="0.45">
      <c r="A1688">
        <v>2016</v>
      </c>
    </row>
    <row r="1689" spans="1:1" x14ac:dyDescent="0.45">
      <c r="A1689">
        <v>2017</v>
      </c>
    </row>
    <row r="1690" spans="1:1" x14ac:dyDescent="0.45">
      <c r="A1690">
        <v>2016</v>
      </c>
    </row>
    <row r="1691" spans="1:1" x14ac:dyDescent="0.45">
      <c r="A1691">
        <v>2015</v>
      </c>
    </row>
    <row r="1692" spans="1:1" x14ac:dyDescent="0.45">
      <c r="A1692">
        <v>2014</v>
      </c>
    </row>
    <row r="1693" spans="1:1" x14ac:dyDescent="0.45">
      <c r="A1693">
        <v>2014</v>
      </c>
    </row>
    <row r="1694" spans="1:1" x14ac:dyDescent="0.45">
      <c r="A1694">
        <v>2015</v>
      </c>
    </row>
    <row r="1695" spans="1:1" x14ac:dyDescent="0.45">
      <c r="A1695">
        <v>2014</v>
      </c>
    </row>
    <row r="1696" spans="1:1" x14ac:dyDescent="0.45">
      <c r="A1696">
        <v>2016</v>
      </c>
    </row>
    <row r="1697" spans="1:1" x14ac:dyDescent="0.45">
      <c r="A1697">
        <v>2013</v>
      </c>
    </row>
    <row r="1698" spans="1:1" x14ac:dyDescent="0.45">
      <c r="A1698">
        <v>2013</v>
      </c>
    </row>
    <row r="1699" spans="1:1" x14ac:dyDescent="0.45">
      <c r="A1699">
        <v>2016</v>
      </c>
    </row>
    <row r="1700" spans="1:1" x14ac:dyDescent="0.45">
      <c r="A1700">
        <v>2015</v>
      </c>
    </row>
    <row r="1701" spans="1:1" x14ac:dyDescent="0.45">
      <c r="A1701">
        <v>2016</v>
      </c>
    </row>
    <row r="1702" spans="1:1" x14ac:dyDescent="0.45">
      <c r="A1702">
        <v>2015</v>
      </c>
    </row>
    <row r="1703" spans="1:1" x14ac:dyDescent="0.45">
      <c r="A1703">
        <v>2014</v>
      </c>
    </row>
    <row r="1704" spans="1:1" x14ac:dyDescent="0.45">
      <c r="A1704">
        <v>2016</v>
      </c>
    </row>
    <row r="1705" spans="1:1" x14ac:dyDescent="0.45">
      <c r="A1705">
        <v>2010</v>
      </c>
    </row>
    <row r="1706" spans="1:1" x14ac:dyDescent="0.45">
      <c r="A1706">
        <v>2016</v>
      </c>
    </row>
    <row r="1707" spans="1:1" x14ac:dyDescent="0.45">
      <c r="A1707">
        <v>2011</v>
      </c>
    </row>
    <row r="1708" spans="1:1" x14ac:dyDescent="0.45">
      <c r="A1708">
        <v>2013</v>
      </c>
    </row>
    <row r="1709" spans="1:1" x14ac:dyDescent="0.45">
      <c r="A1709">
        <v>2015</v>
      </c>
    </row>
    <row r="1710" spans="1:1" x14ac:dyDescent="0.45">
      <c r="A1710">
        <v>2014</v>
      </c>
    </row>
    <row r="1711" spans="1:1" x14ac:dyDescent="0.45">
      <c r="A1711">
        <v>2015</v>
      </c>
    </row>
    <row r="1712" spans="1:1" x14ac:dyDescent="0.45">
      <c r="A1712">
        <v>2015</v>
      </c>
    </row>
    <row r="1713" spans="1:1" x14ac:dyDescent="0.45">
      <c r="A1713">
        <v>2015</v>
      </c>
    </row>
    <row r="1714" spans="1:1" x14ac:dyDescent="0.45">
      <c r="A1714">
        <v>2014</v>
      </c>
    </row>
    <row r="1715" spans="1:1" x14ac:dyDescent="0.45">
      <c r="A1715">
        <v>2016</v>
      </c>
    </row>
    <row r="1716" spans="1:1" x14ac:dyDescent="0.45">
      <c r="A1716">
        <v>2016</v>
      </c>
    </row>
    <row r="1717" spans="1:1" x14ac:dyDescent="0.45">
      <c r="A1717">
        <v>2012</v>
      </c>
    </row>
    <row r="1718" spans="1:1" x14ac:dyDescent="0.45">
      <c r="A1718">
        <v>2014</v>
      </c>
    </row>
    <row r="1719" spans="1:1" x14ac:dyDescent="0.45">
      <c r="A1719">
        <v>2016</v>
      </c>
    </row>
    <row r="1720" spans="1:1" x14ac:dyDescent="0.45">
      <c r="A1720">
        <v>2012</v>
      </c>
    </row>
    <row r="1721" spans="1:1" x14ac:dyDescent="0.45">
      <c r="A1721">
        <v>2016</v>
      </c>
    </row>
    <row r="1722" spans="1:1" x14ac:dyDescent="0.45">
      <c r="A1722">
        <v>2010</v>
      </c>
    </row>
    <row r="1723" spans="1:1" x14ac:dyDescent="0.45">
      <c r="A1723">
        <v>2017</v>
      </c>
    </row>
    <row r="1724" spans="1:1" x14ac:dyDescent="0.45">
      <c r="A1724">
        <v>2012</v>
      </c>
    </row>
    <row r="1725" spans="1:1" x14ac:dyDescent="0.45">
      <c r="A1725">
        <v>2015</v>
      </c>
    </row>
    <row r="1726" spans="1:1" x14ac:dyDescent="0.45">
      <c r="A1726">
        <v>2014</v>
      </c>
    </row>
    <row r="1727" spans="1:1" x14ac:dyDescent="0.45">
      <c r="A1727">
        <v>2016</v>
      </c>
    </row>
    <row r="1728" spans="1:1" x14ac:dyDescent="0.45">
      <c r="A1728">
        <v>2014</v>
      </c>
    </row>
    <row r="1729" spans="1:1" x14ac:dyDescent="0.45">
      <c r="A1729">
        <v>2017</v>
      </c>
    </row>
    <row r="1730" spans="1:1" x14ac:dyDescent="0.45">
      <c r="A1730">
        <v>2016</v>
      </c>
    </row>
    <row r="1731" spans="1:1" x14ac:dyDescent="0.45">
      <c r="A1731">
        <v>2012</v>
      </c>
    </row>
    <row r="1732" spans="1:1" x14ac:dyDescent="0.45">
      <c r="A1732">
        <v>2017</v>
      </c>
    </row>
    <row r="1733" spans="1:1" x14ac:dyDescent="0.45">
      <c r="A1733">
        <v>2016</v>
      </c>
    </row>
    <row r="1734" spans="1:1" x14ac:dyDescent="0.45">
      <c r="A1734">
        <v>2012</v>
      </c>
    </row>
    <row r="1735" spans="1:1" x14ac:dyDescent="0.45">
      <c r="A1735">
        <v>2016</v>
      </c>
    </row>
    <row r="1736" spans="1:1" x14ac:dyDescent="0.45">
      <c r="A1736">
        <v>2015</v>
      </c>
    </row>
    <row r="1737" spans="1:1" x14ac:dyDescent="0.45">
      <c r="A1737">
        <v>2014</v>
      </c>
    </row>
    <row r="1738" spans="1:1" x14ac:dyDescent="0.45">
      <c r="A1738">
        <v>2015</v>
      </c>
    </row>
    <row r="1739" spans="1:1" x14ac:dyDescent="0.45">
      <c r="A1739">
        <v>2016</v>
      </c>
    </row>
    <row r="1740" spans="1:1" x14ac:dyDescent="0.45">
      <c r="A1740">
        <v>2014</v>
      </c>
    </row>
    <row r="1741" spans="1:1" x14ac:dyDescent="0.45">
      <c r="A1741">
        <v>2014</v>
      </c>
    </row>
    <row r="1742" spans="1:1" x14ac:dyDescent="0.45">
      <c r="A1742">
        <v>2016</v>
      </c>
    </row>
    <row r="1743" spans="1:1" x14ac:dyDescent="0.45">
      <c r="A1743">
        <v>2015</v>
      </c>
    </row>
    <row r="1744" spans="1:1" x14ac:dyDescent="0.45">
      <c r="A1744">
        <v>2012</v>
      </c>
    </row>
    <row r="1745" spans="1:1" x14ac:dyDescent="0.45">
      <c r="A1745">
        <v>2014</v>
      </c>
    </row>
    <row r="1746" spans="1:1" x14ac:dyDescent="0.45">
      <c r="A1746">
        <v>2012</v>
      </c>
    </row>
    <row r="1747" spans="1:1" x14ac:dyDescent="0.45">
      <c r="A1747">
        <v>2011</v>
      </c>
    </row>
    <row r="1748" spans="1:1" x14ac:dyDescent="0.45">
      <c r="A1748">
        <v>2012</v>
      </c>
    </row>
    <row r="1749" spans="1:1" x14ac:dyDescent="0.45">
      <c r="A1749">
        <v>2015</v>
      </c>
    </row>
    <row r="1750" spans="1:1" x14ac:dyDescent="0.45">
      <c r="A1750">
        <v>2015</v>
      </c>
    </row>
    <row r="1751" spans="1:1" x14ac:dyDescent="0.45">
      <c r="A1751">
        <v>2012</v>
      </c>
    </row>
    <row r="1752" spans="1:1" x14ac:dyDescent="0.45">
      <c r="A1752">
        <v>2013</v>
      </c>
    </row>
    <row r="1753" spans="1:1" x14ac:dyDescent="0.45">
      <c r="A1753">
        <v>2012</v>
      </c>
    </row>
    <row r="1754" spans="1:1" x14ac:dyDescent="0.45">
      <c r="A1754">
        <v>2013</v>
      </c>
    </row>
    <row r="1755" spans="1:1" x14ac:dyDescent="0.45">
      <c r="A1755">
        <v>2016</v>
      </c>
    </row>
    <row r="1756" spans="1:1" x14ac:dyDescent="0.45">
      <c r="A1756">
        <v>2016</v>
      </c>
    </row>
    <row r="1757" spans="1:1" x14ac:dyDescent="0.45">
      <c r="A1757">
        <v>2013</v>
      </c>
    </row>
    <row r="1758" spans="1:1" x14ac:dyDescent="0.45">
      <c r="A1758">
        <v>2014</v>
      </c>
    </row>
    <row r="1759" spans="1:1" x14ac:dyDescent="0.45">
      <c r="A1759">
        <v>2012</v>
      </c>
    </row>
    <row r="1760" spans="1:1" x14ac:dyDescent="0.45">
      <c r="A1760">
        <v>2016</v>
      </c>
    </row>
    <row r="1761" spans="1:1" x14ac:dyDescent="0.45">
      <c r="A1761">
        <v>2017</v>
      </c>
    </row>
    <row r="1762" spans="1:1" x14ac:dyDescent="0.45">
      <c r="A1762">
        <v>2015</v>
      </c>
    </row>
    <row r="1763" spans="1:1" x14ac:dyDescent="0.45">
      <c r="A1763">
        <v>2016</v>
      </c>
    </row>
    <row r="1764" spans="1:1" x14ac:dyDescent="0.45">
      <c r="A1764">
        <v>2016</v>
      </c>
    </row>
    <row r="1765" spans="1:1" x14ac:dyDescent="0.45">
      <c r="A1765">
        <v>2014</v>
      </c>
    </row>
    <row r="1766" spans="1:1" x14ac:dyDescent="0.45">
      <c r="A1766">
        <v>2014</v>
      </c>
    </row>
    <row r="1767" spans="1:1" x14ac:dyDescent="0.45">
      <c r="A1767">
        <v>2014</v>
      </c>
    </row>
    <row r="1768" spans="1:1" x14ac:dyDescent="0.45">
      <c r="A1768">
        <v>2014</v>
      </c>
    </row>
    <row r="1769" spans="1:1" x14ac:dyDescent="0.45">
      <c r="A1769">
        <v>2016</v>
      </c>
    </row>
    <row r="1770" spans="1:1" x14ac:dyDescent="0.45">
      <c r="A1770">
        <v>2013</v>
      </c>
    </row>
    <row r="1771" spans="1:1" x14ac:dyDescent="0.45">
      <c r="A1771">
        <v>2011</v>
      </c>
    </row>
    <row r="1772" spans="1:1" x14ac:dyDescent="0.45">
      <c r="A1772">
        <v>2015</v>
      </c>
    </row>
    <row r="1773" spans="1:1" x14ac:dyDescent="0.45">
      <c r="A1773">
        <v>2016</v>
      </c>
    </row>
    <row r="1774" spans="1:1" x14ac:dyDescent="0.45">
      <c r="A1774">
        <v>2014</v>
      </c>
    </row>
    <row r="1775" spans="1:1" x14ac:dyDescent="0.45">
      <c r="A1775">
        <v>2012</v>
      </c>
    </row>
    <row r="1776" spans="1:1" x14ac:dyDescent="0.45">
      <c r="A1776">
        <v>2011</v>
      </c>
    </row>
    <row r="1777" spans="1:1" x14ac:dyDescent="0.45">
      <c r="A1777">
        <v>2015</v>
      </c>
    </row>
    <row r="1778" spans="1:1" x14ac:dyDescent="0.45">
      <c r="A1778">
        <v>2012</v>
      </c>
    </row>
    <row r="1779" spans="1:1" x14ac:dyDescent="0.45">
      <c r="A1779">
        <v>2015</v>
      </c>
    </row>
    <row r="1780" spans="1:1" x14ac:dyDescent="0.45">
      <c r="A1780">
        <v>2016</v>
      </c>
    </row>
    <row r="1781" spans="1:1" x14ac:dyDescent="0.45">
      <c r="A1781">
        <v>2016</v>
      </c>
    </row>
    <row r="1782" spans="1:1" x14ac:dyDescent="0.45">
      <c r="A1782">
        <v>2014</v>
      </c>
    </row>
    <row r="1783" spans="1:1" x14ac:dyDescent="0.45">
      <c r="A1783">
        <v>2014</v>
      </c>
    </row>
    <row r="1784" spans="1:1" x14ac:dyDescent="0.45">
      <c r="A1784">
        <v>2014</v>
      </c>
    </row>
    <row r="1785" spans="1:1" x14ac:dyDescent="0.45">
      <c r="A1785">
        <v>2016</v>
      </c>
    </row>
    <row r="1786" spans="1:1" x14ac:dyDescent="0.45">
      <c r="A1786">
        <v>2014</v>
      </c>
    </row>
    <row r="1787" spans="1:1" x14ac:dyDescent="0.45">
      <c r="A1787">
        <v>2014</v>
      </c>
    </row>
    <row r="1788" spans="1:1" x14ac:dyDescent="0.45">
      <c r="A1788">
        <v>2011</v>
      </c>
    </row>
    <row r="1789" spans="1:1" x14ac:dyDescent="0.45">
      <c r="A1789">
        <v>2016</v>
      </c>
    </row>
    <row r="1790" spans="1:1" x14ac:dyDescent="0.45">
      <c r="A1790">
        <v>2015</v>
      </c>
    </row>
    <row r="1791" spans="1:1" x14ac:dyDescent="0.45">
      <c r="A1791">
        <v>2015</v>
      </c>
    </row>
    <row r="1792" spans="1:1" x14ac:dyDescent="0.45">
      <c r="A1792">
        <v>2015</v>
      </c>
    </row>
    <row r="1793" spans="1:1" x14ac:dyDescent="0.45">
      <c r="A1793">
        <v>2013</v>
      </c>
    </row>
    <row r="1794" spans="1:1" x14ac:dyDescent="0.45">
      <c r="A1794">
        <v>2016</v>
      </c>
    </row>
    <row r="1795" spans="1:1" x14ac:dyDescent="0.45">
      <c r="A1795">
        <v>2016</v>
      </c>
    </row>
    <row r="1796" spans="1:1" x14ac:dyDescent="0.45">
      <c r="A1796">
        <v>2014</v>
      </c>
    </row>
    <row r="1797" spans="1:1" x14ac:dyDescent="0.45">
      <c r="A1797">
        <v>2015</v>
      </c>
    </row>
    <row r="1798" spans="1:1" x14ac:dyDescent="0.45">
      <c r="A1798">
        <v>2016</v>
      </c>
    </row>
    <row r="1799" spans="1:1" x14ac:dyDescent="0.45">
      <c r="A1799">
        <v>2015</v>
      </c>
    </row>
    <row r="1800" spans="1:1" x14ac:dyDescent="0.45">
      <c r="A1800">
        <v>2014</v>
      </c>
    </row>
    <row r="1801" spans="1:1" x14ac:dyDescent="0.45">
      <c r="A1801">
        <v>2015</v>
      </c>
    </row>
    <row r="1802" spans="1:1" x14ac:dyDescent="0.45">
      <c r="A1802">
        <v>2014</v>
      </c>
    </row>
    <row r="1803" spans="1:1" x14ac:dyDescent="0.45">
      <c r="A1803">
        <v>2014</v>
      </c>
    </row>
    <row r="1804" spans="1:1" x14ac:dyDescent="0.45">
      <c r="A1804">
        <v>2015</v>
      </c>
    </row>
    <row r="1805" spans="1:1" x14ac:dyDescent="0.45">
      <c r="A1805">
        <v>2010</v>
      </c>
    </row>
    <row r="1806" spans="1:1" x14ac:dyDescent="0.45">
      <c r="A1806">
        <v>2012</v>
      </c>
    </row>
    <row r="1807" spans="1:1" x14ac:dyDescent="0.45">
      <c r="A1807">
        <v>2012</v>
      </c>
    </row>
    <row r="1808" spans="1:1" x14ac:dyDescent="0.45">
      <c r="A1808">
        <v>2015</v>
      </c>
    </row>
    <row r="1809" spans="1:1" x14ac:dyDescent="0.45">
      <c r="A1809">
        <v>2012</v>
      </c>
    </row>
    <row r="1810" spans="1:1" x14ac:dyDescent="0.45">
      <c r="A1810">
        <v>2012</v>
      </c>
    </row>
    <row r="1811" spans="1:1" x14ac:dyDescent="0.45">
      <c r="A1811">
        <v>2014</v>
      </c>
    </row>
    <row r="1812" spans="1:1" x14ac:dyDescent="0.45">
      <c r="A1812">
        <v>2016</v>
      </c>
    </row>
    <row r="1813" spans="1:1" x14ac:dyDescent="0.45">
      <c r="A1813">
        <v>2015</v>
      </c>
    </row>
    <row r="1814" spans="1:1" x14ac:dyDescent="0.45">
      <c r="A1814">
        <v>2016</v>
      </c>
    </row>
    <row r="1815" spans="1:1" x14ac:dyDescent="0.45">
      <c r="A1815">
        <v>2015</v>
      </c>
    </row>
    <row r="1816" spans="1:1" x14ac:dyDescent="0.45">
      <c r="A1816">
        <v>2013</v>
      </c>
    </row>
    <row r="1817" spans="1:1" x14ac:dyDescent="0.45">
      <c r="A1817">
        <v>2014</v>
      </c>
    </row>
    <row r="1818" spans="1:1" x14ac:dyDescent="0.45">
      <c r="A1818">
        <v>2011</v>
      </c>
    </row>
    <row r="1819" spans="1:1" x14ac:dyDescent="0.45">
      <c r="A1819">
        <v>2015</v>
      </c>
    </row>
    <row r="1820" spans="1:1" x14ac:dyDescent="0.45">
      <c r="A1820">
        <v>2017</v>
      </c>
    </row>
    <row r="1821" spans="1:1" x14ac:dyDescent="0.45">
      <c r="A1821">
        <v>2016</v>
      </c>
    </row>
    <row r="1822" spans="1:1" x14ac:dyDescent="0.45">
      <c r="A1822">
        <v>2014</v>
      </c>
    </row>
    <row r="1823" spans="1:1" x14ac:dyDescent="0.45">
      <c r="A1823">
        <v>2015</v>
      </c>
    </row>
    <row r="1824" spans="1:1" x14ac:dyDescent="0.45">
      <c r="A1824">
        <v>2014</v>
      </c>
    </row>
    <row r="1825" spans="1:1" x14ac:dyDescent="0.45">
      <c r="A1825">
        <v>2013</v>
      </c>
    </row>
    <row r="1826" spans="1:1" x14ac:dyDescent="0.45">
      <c r="A1826">
        <v>2015</v>
      </c>
    </row>
    <row r="1827" spans="1:1" x14ac:dyDescent="0.45">
      <c r="A1827">
        <v>2016</v>
      </c>
    </row>
    <row r="1828" spans="1:1" x14ac:dyDescent="0.45">
      <c r="A1828">
        <v>2015</v>
      </c>
    </row>
    <row r="1829" spans="1:1" x14ac:dyDescent="0.45">
      <c r="A1829">
        <v>2014</v>
      </c>
    </row>
    <row r="1830" spans="1:1" x14ac:dyDescent="0.45">
      <c r="A1830">
        <v>2015</v>
      </c>
    </row>
    <row r="1831" spans="1:1" x14ac:dyDescent="0.45">
      <c r="A1831">
        <v>2013</v>
      </c>
    </row>
    <row r="1832" spans="1:1" x14ac:dyDescent="0.45">
      <c r="A1832">
        <v>2009</v>
      </c>
    </row>
    <row r="1833" spans="1:1" x14ac:dyDescent="0.45">
      <c r="A1833">
        <v>2014</v>
      </c>
    </row>
    <row r="1834" spans="1:1" x14ac:dyDescent="0.45">
      <c r="A1834">
        <v>2014</v>
      </c>
    </row>
    <row r="1835" spans="1:1" x14ac:dyDescent="0.45">
      <c r="A1835">
        <v>2014</v>
      </c>
    </row>
    <row r="1836" spans="1:1" x14ac:dyDescent="0.45">
      <c r="A1836">
        <v>2012</v>
      </c>
    </row>
    <row r="1837" spans="1:1" x14ac:dyDescent="0.45">
      <c r="A1837">
        <v>2014</v>
      </c>
    </row>
    <row r="1838" spans="1:1" x14ac:dyDescent="0.45">
      <c r="A1838">
        <v>2016</v>
      </c>
    </row>
    <row r="1839" spans="1:1" x14ac:dyDescent="0.45">
      <c r="A1839">
        <v>2014</v>
      </c>
    </row>
    <row r="1840" spans="1:1" x14ac:dyDescent="0.45">
      <c r="A1840">
        <v>2015</v>
      </c>
    </row>
    <row r="1841" spans="1:1" x14ac:dyDescent="0.45">
      <c r="A1841">
        <v>2014</v>
      </c>
    </row>
    <row r="1842" spans="1:1" x14ac:dyDescent="0.45">
      <c r="A1842">
        <v>2013</v>
      </c>
    </row>
    <row r="1843" spans="1:1" x14ac:dyDescent="0.45">
      <c r="A1843">
        <v>2013</v>
      </c>
    </row>
    <row r="1844" spans="1:1" x14ac:dyDescent="0.45">
      <c r="A1844">
        <v>2015</v>
      </c>
    </row>
    <row r="1845" spans="1:1" x14ac:dyDescent="0.45">
      <c r="A1845">
        <v>2012</v>
      </c>
    </row>
    <row r="1846" spans="1:1" x14ac:dyDescent="0.45">
      <c r="A1846">
        <v>2015</v>
      </c>
    </row>
    <row r="1847" spans="1:1" x14ac:dyDescent="0.45">
      <c r="A1847">
        <v>2014</v>
      </c>
    </row>
    <row r="1848" spans="1:1" x14ac:dyDescent="0.45">
      <c r="A1848">
        <v>2015</v>
      </c>
    </row>
    <row r="1849" spans="1:1" x14ac:dyDescent="0.45">
      <c r="A1849">
        <v>2015</v>
      </c>
    </row>
    <row r="1850" spans="1:1" x14ac:dyDescent="0.45">
      <c r="A1850">
        <v>2014</v>
      </c>
    </row>
    <row r="1851" spans="1:1" x14ac:dyDescent="0.45">
      <c r="A1851">
        <v>2011</v>
      </c>
    </row>
    <row r="1852" spans="1:1" x14ac:dyDescent="0.45">
      <c r="A1852">
        <v>2015</v>
      </c>
    </row>
    <row r="1853" spans="1:1" x14ac:dyDescent="0.45">
      <c r="A1853">
        <v>2015</v>
      </c>
    </row>
    <row r="1854" spans="1:1" x14ac:dyDescent="0.45">
      <c r="A1854">
        <v>2015</v>
      </c>
    </row>
    <row r="1855" spans="1:1" x14ac:dyDescent="0.45">
      <c r="A1855">
        <v>2013</v>
      </c>
    </row>
    <row r="1856" spans="1:1" x14ac:dyDescent="0.45">
      <c r="A1856">
        <v>2012</v>
      </c>
    </row>
    <row r="1857" spans="1:1" x14ac:dyDescent="0.45">
      <c r="A1857">
        <v>2015</v>
      </c>
    </row>
    <row r="1858" spans="1:1" x14ac:dyDescent="0.45">
      <c r="A1858">
        <v>2015</v>
      </c>
    </row>
    <row r="1859" spans="1:1" x14ac:dyDescent="0.45">
      <c r="A1859">
        <v>2016</v>
      </c>
    </row>
    <row r="1860" spans="1:1" x14ac:dyDescent="0.45">
      <c r="A1860">
        <v>2015</v>
      </c>
    </row>
    <row r="1861" spans="1:1" x14ac:dyDescent="0.45">
      <c r="A1861">
        <v>2012</v>
      </c>
    </row>
    <row r="1862" spans="1:1" x14ac:dyDescent="0.45">
      <c r="A1862">
        <v>2016</v>
      </c>
    </row>
    <row r="1863" spans="1:1" x14ac:dyDescent="0.45">
      <c r="A1863">
        <v>2016</v>
      </c>
    </row>
    <row r="1864" spans="1:1" x14ac:dyDescent="0.45">
      <c r="A1864">
        <v>2016</v>
      </c>
    </row>
    <row r="1865" spans="1:1" x14ac:dyDescent="0.45">
      <c r="A1865">
        <v>2015</v>
      </c>
    </row>
    <row r="1866" spans="1:1" x14ac:dyDescent="0.45">
      <c r="A1866">
        <v>2016</v>
      </c>
    </row>
    <row r="1867" spans="1:1" x14ac:dyDescent="0.45">
      <c r="A1867">
        <v>2015</v>
      </c>
    </row>
    <row r="1868" spans="1:1" x14ac:dyDescent="0.45">
      <c r="A1868">
        <v>2014</v>
      </c>
    </row>
    <row r="1869" spans="1:1" x14ac:dyDescent="0.45">
      <c r="A1869">
        <v>2012</v>
      </c>
    </row>
    <row r="1870" spans="1:1" x14ac:dyDescent="0.45">
      <c r="A1870">
        <v>2014</v>
      </c>
    </row>
    <row r="1871" spans="1:1" x14ac:dyDescent="0.45">
      <c r="A1871">
        <v>2016</v>
      </c>
    </row>
    <row r="1872" spans="1:1" x14ac:dyDescent="0.45">
      <c r="A1872">
        <v>2015</v>
      </c>
    </row>
    <row r="1873" spans="1:1" x14ac:dyDescent="0.45">
      <c r="A1873">
        <v>2011</v>
      </c>
    </row>
    <row r="1874" spans="1:1" x14ac:dyDescent="0.45">
      <c r="A1874">
        <v>2015</v>
      </c>
    </row>
    <row r="1875" spans="1:1" x14ac:dyDescent="0.45">
      <c r="A1875">
        <v>2016</v>
      </c>
    </row>
    <row r="1876" spans="1:1" x14ac:dyDescent="0.45">
      <c r="A1876">
        <v>2014</v>
      </c>
    </row>
    <row r="1877" spans="1:1" x14ac:dyDescent="0.45">
      <c r="A1877">
        <v>2014</v>
      </c>
    </row>
    <row r="1878" spans="1:1" x14ac:dyDescent="0.45">
      <c r="A1878">
        <v>2015</v>
      </c>
    </row>
    <row r="1879" spans="1:1" x14ac:dyDescent="0.45">
      <c r="A1879">
        <v>2013</v>
      </c>
    </row>
    <row r="1880" spans="1:1" x14ac:dyDescent="0.45">
      <c r="A1880">
        <v>2014</v>
      </c>
    </row>
    <row r="1881" spans="1:1" x14ac:dyDescent="0.45">
      <c r="A1881">
        <v>2014</v>
      </c>
    </row>
    <row r="1882" spans="1:1" x14ac:dyDescent="0.45">
      <c r="A1882">
        <v>2015</v>
      </c>
    </row>
    <row r="1883" spans="1:1" x14ac:dyDescent="0.45">
      <c r="A1883">
        <v>2016</v>
      </c>
    </row>
    <row r="1884" spans="1:1" x14ac:dyDescent="0.45">
      <c r="A1884">
        <v>2015</v>
      </c>
    </row>
    <row r="1885" spans="1:1" x14ac:dyDescent="0.45">
      <c r="A1885">
        <v>2014</v>
      </c>
    </row>
    <row r="1886" spans="1:1" x14ac:dyDescent="0.45">
      <c r="A1886">
        <v>2014</v>
      </c>
    </row>
    <row r="1887" spans="1:1" x14ac:dyDescent="0.45">
      <c r="A1887">
        <v>2016</v>
      </c>
    </row>
    <row r="1888" spans="1:1" x14ac:dyDescent="0.45">
      <c r="A1888">
        <v>2015</v>
      </c>
    </row>
    <row r="1889" spans="1:1" x14ac:dyDescent="0.45">
      <c r="A1889">
        <v>2011</v>
      </c>
    </row>
    <row r="1890" spans="1:1" x14ac:dyDescent="0.45">
      <c r="A1890">
        <v>2012</v>
      </c>
    </row>
    <row r="1891" spans="1:1" x14ac:dyDescent="0.45">
      <c r="A1891">
        <v>2015</v>
      </c>
    </row>
    <row r="1892" spans="1:1" x14ac:dyDescent="0.45">
      <c r="A1892">
        <v>2016</v>
      </c>
    </row>
    <row r="1893" spans="1:1" x14ac:dyDescent="0.45">
      <c r="A1893">
        <v>2016</v>
      </c>
    </row>
    <row r="1894" spans="1:1" x14ac:dyDescent="0.45">
      <c r="A1894">
        <v>2016</v>
      </c>
    </row>
    <row r="1895" spans="1:1" x14ac:dyDescent="0.45">
      <c r="A1895">
        <v>2011</v>
      </c>
    </row>
    <row r="1896" spans="1:1" x14ac:dyDescent="0.45">
      <c r="A1896">
        <v>2015</v>
      </c>
    </row>
    <row r="1897" spans="1:1" x14ac:dyDescent="0.45">
      <c r="A1897">
        <v>2014</v>
      </c>
    </row>
    <row r="1898" spans="1:1" x14ac:dyDescent="0.45">
      <c r="A1898">
        <v>2014</v>
      </c>
    </row>
    <row r="1899" spans="1:1" x14ac:dyDescent="0.45">
      <c r="A1899">
        <v>2016</v>
      </c>
    </row>
    <row r="1900" spans="1:1" x14ac:dyDescent="0.45">
      <c r="A1900">
        <v>2015</v>
      </c>
    </row>
    <row r="1901" spans="1:1" x14ac:dyDescent="0.45">
      <c r="A1901">
        <v>2015</v>
      </c>
    </row>
    <row r="1902" spans="1:1" x14ac:dyDescent="0.45">
      <c r="A1902">
        <v>2015</v>
      </c>
    </row>
    <row r="1903" spans="1:1" x14ac:dyDescent="0.45">
      <c r="A1903">
        <v>2016</v>
      </c>
    </row>
    <row r="1904" spans="1:1" x14ac:dyDescent="0.45">
      <c r="A1904">
        <v>2011</v>
      </c>
    </row>
    <row r="1905" spans="1:1" x14ac:dyDescent="0.45">
      <c r="A1905">
        <v>2016</v>
      </c>
    </row>
    <row r="1906" spans="1:1" x14ac:dyDescent="0.45">
      <c r="A1906">
        <v>2015</v>
      </c>
    </row>
    <row r="1907" spans="1:1" x14ac:dyDescent="0.45">
      <c r="A1907">
        <v>2011</v>
      </c>
    </row>
    <row r="1908" spans="1:1" x14ac:dyDescent="0.45">
      <c r="A1908">
        <v>2014</v>
      </c>
    </row>
    <row r="1909" spans="1:1" x14ac:dyDescent="0.45">
      <c r="A1909">
        <v>2014</v>
      </c>
    </row>
    <row r="1910" spans="1:1" x14ac:dyDescent="0.45">
      <c r="A1910">
        <v>2014</v>
      </c>
    </row>
    <row r="1911" spans="1:1" x14ac:dyDescent="0.45">
      <c r="A1911">
        <v>2013</v>
      </c>
    </row>
    <row r="1912" spans="1:1" x14ac:dyDescent="0.45">
      <c r="A1912">
        <v>2012</v>
      </c>
    </row>
    <row r="1913" spans="1:1" x14ac:dyDescent="0.45">
      <c r="A1913">
        <v>2015</v>
      </c>
    </row>
    <row r="1914" spans="1:1" x14ac:dyDescent="0.45">
      <c r="A1914">
        <v>2014</v>
      </c>
    </row>
    <row r="1915" spans="1:1" x14ac:dyDescent="0.45">
      <c r="A1915">
        <v>2014</v>
      </c>
    </row>
    <row r="1916" spans="1:1" x14ac:dyDescent="0.45">
      <c r="A1916">
        <v>2015</v>
      </c>
    </row>
    <row r="1917" spans="1:1" x14ac:dyDescent="0.45">
      <c r="A1917">
        <v>2014</v>
      </c>
    </row>
    <row r="1918" spans="1:1" x14ac:dyDescent="0.45">
      <c r="A1918">
        <v>2015</v>
      </c>
    </row>
    <row r="1919" spans="1:1" x14ac:dyDescent="0.45">
      <c r="A1919">
        <v>2016</v>
      </c>
    </row>
    <row r="1920" spans="1:1" x14ac:dyDescent="0.45">
      <c r="A1920">
        <v>2015</v>
      </c>
    </row>
    <row r="1921" spans="1:1" x14ac:dyDescent="0.45">
      <c r="A1921">
        <v>2013</v>
      </c>
    </row>
    <row r="1922" spans="1:1" x14ac:dyDescent="0.45">
      <c r="A1922">
        <v>2014</v>
      </c>
    </row>
    <row r="1923" spans="1:1" x14ac:dyDescent="0.45">
      <c r="A1923">
        <v>2012</v>
      </c>
    </row>
    <row r="1924" spans="1:1" x14ac:dyDescent="0.45">
      <c r="A1924">
        <v>2016</v>
      </c>
    </row>
    <row r="1925" spans="1:1" x14ac:dyDescent="0.45">
      <c r="A1925">
        <v>2015</v>
      </c>
    </row>
    <row r="1926" spans="1:1" x14ac:dyDescent="0.45">
      <c r="A1926">
        <v>2016</v>
      </c>
    </row>
    <row r="1927" spans="1:1" x14ac:dyDescent="0.45">
      <c r="A1927">
        <v>2014</v>
      </c>
    </row>
    <row r="1928" spans="1:1" x14ac:dyDescent="0.45">
      <c r="A1928">
        <v>2013</v>
      </c>
    </row>
    <row r="1929" spans="1:1" x14ac:dyDescent="0.45">
      <c r="A1929">
        <v>2014</v>
      </c>
    </row>
    <row r="1930" spans="1:1" x14ac:dyDescent="0.45">
      <c r="A1930">
        <v>2015</v>
      </c>
    </row>
    <row r="1931" spans="1:1" x14ac:dyDescent="0.45">
      <c r="A1931">
        <v>2012</v>
      </c>
    </row>
    <row r="1932" spans="1:1" x14ac:dyDescent="0.45">
      <c r="A1932">
        <v>2015</v>
      </c>
    </row>
    <row r="1933" spans="1:1" x14ac:dyDescent="0.45">
      <c r="A1933">
        <v>2014</v>
      </c>
    </row>
    <row r="1934" spans="1:1" x14ac:dyDescent="0.45">
      <c r="A1934">
        <v>2012</v>
      </c>
    </row>
    <row r="1935" spans="1:1" x14ac:dyDescent="0.45">
      <c r="A1935">
        <v>2009</v>
      </c>
    </row>
    <row r="1936" spans="1:1" x14ac:dyDescent="0.45">
      <c r="A1936">
        <v>2016</v>
      </c>
    </row>
    <row r="1937" spans="1:1" x14ac:dyDescent="0.45">
      <c r="A1937">
        <v>2014</v>
      </c>
    </row>
    <row r="1938" spans="1:1" x14ac:dyDescent="0.45">
      <c r="A1938">
        <v>2015</v>
      </c>
    </row>
    <row r="1939" spans="1:1" x14ac:dyDescent="0.45">
      <c r="A1939">
        <v>2015</v>
      </c>
    </row>
    <row r="1940" spans="1:1" x14ac:dyDescent="0.45">
      <c r="A1940">
        <v>2012</v>
      </c>
    </row>
    <row r="1941" spans="1:1" x14ac:dyDescent="0.45">
      <c r="A1941">
        <v>2012</v>
      </c>
    </row>
    <row r="1942" spans="1:1" x14ac:dyDescent="0.45">
      <c r="A1942">
        <v>2014</v>
      </c>
    </row>
    <row r="1943" spans="1:1" x14ac:dyDescent="0.45">
      <c r="A1943">
        <v>2015</v>
      </c>
    </row>
    <row r="1944" spans="1:1" x14ac:dyDescent="0.45">
      <c r="A1944">
        <v>2016</v>
      </c>
    </row>
    <row r="1945" spans="1:1" x14ac:dyDescent="0.45">
      <c r="A1945">
        <v>2016</v>
      </c>
    </row>
    <row r="1946" spans="1:1" x14ac:dyDescent="0.45">
      <c r="A1946">
        <v>2015</v>
      </c>
    </row>
    <row r="1947" spans="1:1" x14ac:dyDescent="0.45">
      <c r="A1947">
        <v>2015</v>
      </c>
    </row>
    <row r="1948" spans="1:1" x14ac:dyDescent="0.45">
      <c r="A1948">
        <v>2015</v>
      </c>
    </row>
    <row r="1949" spans="1:1" x14ac:dyDescent="0.45">
      <c r="A1949">
        <v>2015</v>
      </c>
    </row>
    <row r="1950" spans="1:1" x14ac:dyDescent="0.45">
      <c r="A1950">
        <v>2016</v>
      </c>
    </row>
    <row r="1951" spans="1:1" x14ac:dyDescent="0.45">
      <c r="A1951">
        <v>2015</v>
      </c>
    </row>
    <row r="1952" spans="1:1" x14ac:dyDescent="0.45">
      <c r="A1952">
        <v>2013</v>
      </c>
    </row>
    <row r="1953" spans="1:1" x14ac:dyDescent="0.45">
      <c r="A1953">
        <v>2016</v>
      </c>
    </row>
    <row r="1954" spans="1:1" x14ac:dyDescent="0.45">
      <c r="A1954">
        <v>2014</v>
      </c>
    </row>
    <row r="1955" spans="1:1" x14ac:dyDescent="0.45">
      <c r="A1955">
        <v>2012</v>
      </c>
    </row>
    <row r="1956" spans="1:1" x14ac:dyDescent="0.45">
      <c r="A1956">
        <v>2011</v>
      </c>
    </row>
    <row r="1957" spans="1:1" x14ac:dyDescent="0.45">
      <c r="A1957">
        <v>2015</v>
      </c>
    </row>
    <row r="1958" spans="1:1" x14ac:dyDescent="0.45">
      <c r="A1958">
        <v>2014</v>
      </c>
    </row>
    <row r="1959" spans="1:1" x14ac:dyDescent="0.45">
      <c r="A1959">
        <v>2012</v>
      </c>
    </row>
    <row r="1960" spans="1:1" x14ac:dyDescent="0.45">
      <c r="A1960">
        <v>2015</v>
      </c>
    </row>
    <row r="1961" spans="1:1" x14ac:dyDescent="0.45">
      <c r="A1961">
        <v>2014</v>
      </c>
    </row>
    <row r="1962" spans="1:1" x14ac:dyDescent="0.45">
      <c r="A1962">
        <v>2015</v>
      </c>
    </row>
    <row r="1963" spans="1:1" x14ac:dyDescent="0.45">
      <c r="A1963">
        <v>2017</v>
      </c>
    </row>
    <row r="1964" spans="1:1" x14ac:dyDescent="0.45">
      <c r="A1964">
        <v>2014</v>
      </c>
    </row>
    <row r="1965" spans="1:1" x14ac:dyDescent="0.45">
      <c r="A1965">
        <v>2014</v>
      </c>
    </row>
    <row r="1966" spans="1:1" x14ac:dyDescent="0.45">
      <c r="A1966">
        <v>2012</v>
      </c>
    </row>
    <row r="1967" spans="1:1" x14ac:dyDescent="0.45">
      <c r="A1967">
        <v>2015</v>
      </c>
    </row>
    <row r="1968" spans="1:1" x14ac:dyDescent="0.45">
      <c r="A1968">
        <v>2014</v>
      </c>
    </row>
    <row r="1969" spans="1:1" x14ac:dyDescent="0.45">
      <c r="A1969">
        <v>2012</v>
      </c>
    </row>
    <row r="1970" spans="1:1" x14ac:dyDescent="0.45">
      <c r="A1970">
        <v>2015</v>
      </c>
    </row>
    <row r="1971" spans="1:1" x14ac:dyDescent="0.45">
      <c r="A1971">
        <v>2014</v>
      </c>
    </row>
    <row r="1972" spans="1:1" x14ac:dyDescent="0.45">
      <c r="A1972">
        <v>2014</v>
      </c>
    </row>
    <row r="1973" spans="1:1" x14ac:dyDescent="0.45">
      <c r="A1973">
        <v>2015</v>
      </c>
    </row>
    <row r="1974" spans="1:1" x14ac:dyDescent="0.45">
      <c r="A1974">
        <v>2015</v>
      </c>
    </row>
    <row r="1975" spans="1:1" x14ac:dyDescent="0.45">
      <c r="A1975">
        <v>2014</v>
      </c>
    </row>
    <row r="1976" spans="1:1" x14ac:dyDescent="0.45">
      <c r="A1976">
        <v>2015</v>
      </c>
    </row>
    <row r="1977" spans="1:1" x14ac:dyDescent="0.45">
      <c r="A1977">
        <v>2016</v>
      </c>
    </row>
    <row r="1978" spans="1:1" x14ac:dyDescent="0.45">
      <c r="A1978">
        <v>2014</v>
      </c>
    </row>
    <row r="1979" spans="1:1" x14ac:dyDescent="0.45">
      <c r="A1979">
        <v>2013</v>
      </c>
    </row>
    <row r="1980" spans="1:1" x14ac:dyDescent="0.45">
      <c r="A1980">
        <v>2011</v>
      </c>
    </row>
    <row r="1981" spans="1:1" x14ac:dyDescent="0.45">
      <c r="A1981">
        <v>2015</v>
      </c>
    </row>
    <row r="1982" spans="1:1" x14ac:dyDescent="0.45">
      <c r="A1982">
        <v>2017</v>
      </c>
    </row>
    <row r="1983" spans="1:1" x14ac:dyDescent="0.45">
      <c r="A1983">
        <v>2015</v>
      </c>
    </row>
    <row r="1984" spans="1:1" x14ac:dyDescent="0.45">
      <c r="A1984">
        <v>2016</v>
      </c>
    </row>
    <row r="1985" spans="1:1" x14ac:dyDescent="0.45">
      <c r="A1985">
        <v>2016</v>
      </c>
    </row>
    <row r="1986" spans="1:1" x14ac:dyDescent="0.45">
      <c r="A1986">
        <v>2015</v>
      </c>
    </row>
    <row r="1987" spans="1:1" x14ac:dyDescent="0.45">
      <c r="A1987">
        <v>2014</v>
      </c>
    </row>
    <row r="1988" spans="1:1" x14ac:dyDescent="0.45">
      <c r="A1988">
        <v>2012</v>
      </c>
    </row>
    <row r="1989" spans="1:1" x14ac:dyDescent="0.45">
      <c r="A1989">
        <v>2016</v>
      </c>
    </row>
    <row r="1990" spans="1:1" x14ac:dyDescent="0.45">
      <c r="A1990">
        <v>2015</v>
      </c>
    </row>
    <row r="1991" spans="1:1" x14ac:dyDescent="0.45">
      <c r="A1991">
        <v>2014</v>
      </c>
    </row>
    <row r="1992" spans="1:1" x14ac:dyDescent="0.45">
      <c r="A1992">
        <v>2017</v>
      </c>
    </row>
    <row r="1993" spans="1:1" x14ac:dyDescent="0.45">
      <c r="A1993">
        <v>2015</v>
      </c>
    </row>
    <row r="1994" spans="1:1" x14ac:dyDescent="0.45">
      <c r="A1994">
        <v>2010</v>
      </c>
    </row>
    <row r="1995" spans="1:1" x14ac:dyDescent="0.45">
      <c r="A1995">
        <v>2016</v>
      </c>
    </row>
    <row r="1996" spans="1:1" x14ac:dyDescent="0.45">
      <c r="A1996">
        <v>2015</v>
      </c>
    </row>
    <row r="1997" spans="1:1" x14ac:dyDescent="0.45">
      <c r="A1997">
        <v>2015</v>
      </c>
    </row>
    <row r="1998" spans="1:1" x14ac:dyDescent="0.45">
      <c r="A1998">
        <v>2015</v>
      </c>
    </row>
    <row r="1999" spans="1:1" x14ac:dyDescent="0.45">
      <c r="A1999">
        <v>2013</v>
      </c>
    </row>
    <row r="2000" spans="1:1" x14ac:dyDescent="0.45">
      <c r="A2000">
        <v>2014</v>
      </c>
    </row>
    <row r="2001" spans="1:1" x14ac:dyDescent="0.45">
      <c r="A2001">
        <v>2013</v>
      </c>
    </row>
    <row r="2002" spans="1:1" x14ac:dyDescent="0.45">
      <c r="A2002">
        <v>2014</v>
      </c>
    </row>
    <row r="2003" spans="1:1" x14ac:dyDescent="0.45">
      <c r="A2003">
        <v>2015</v>
      </c>
    </row>
    <row r="2004" spans="1:1" x14ac:dyDescent="0.45">
      <c r="A2004">
        <v>2015</v>
      </c>
    </row>
    <row r="2005" spans="1:1" x14ac:dyDescent="0.45">
      <c r="A2005">
        <v>2016</v>
      </c>
    </row>
    <row r="2006" spans="1:1" x14ac:dyDescent="0.45">
      <c r="A2006">
        <v>2016</v>
      </c>
    </row>
    <row r="2007" spans="1:1" x14ac:dyDescent="0.45">
      <c r="A2007">
        <v>2014</v>
      </c>
    </row>
    <row r="2008" spans="1:1" x14ac:dyDescent="0.45">
      <c r="A2008">
        <v>2015</v>
      </c>
    </row>
    <row r="2009" spans="1:1" x14ac:dyDescent="0.45">
      <c r="A2009">
        <v>2016</v>
      </c>
    </row>
    <row r="2010" spans="1:1" x14ac:dyDescent="0.45">
      <c r="A2010">
        <v>2016</v>
      </c>
    </row>
    <row r="2011" spans="1:1" x14ac:dyDescent="0.45">
      <c r="A2011">
        <v>2014</v>
      </c>
    </row>
    <row r="2012" spans="1:1" x14ac:dyDescent="0.45">
      <c r="A2012">
        <v>2016</v>
      </c>
    </row>
    <row r="2013" spans="1:1" x14ac:dyDescent="0.45">
      <c r="A2013">
        <v>2016</v>
      </c>
    </row>
    <row r="2014" spans="1:1" x14ac:dyDescent="0.45">
      <c r="A2014">
        <v>2015</v>
      </c>
    </row>
    <row r="2015" spans="1:1" x14ac:dyDescent="0.45">
      <c r="A2015">
        <v>2011</v>
      </c>
    </row>
    <row r="2016" spans="1:1" x14ac:dyDescent="0.45">
      <c r="A2016">
        <v>2015</v>
      </c>
    </row>
    <row r="2017" spans="1:1" x14ac:dyDescent="0.45">
      <c r="A2017">
        <v>2016</v>
      </c>
    </row>
    <row r="2018" spans="1:1" x14ac:dyDescent="0.45">
      <c r="A2018">
        <v>2016</v>
      </c>
    </row>
    <row r="2019" spans="1:1" x14ac:dyDescent="0.45">
      <c r="A2019">
        <v>2013</v>
      </c>
    </row>
    <row r="2020" spans="1:1" x14ac:dyDescent="0.45">
      <c r="A2020">
        <v>2013</v>
      </c>
    </row>
    <row r="2021" spans="1:1" x14ac:dyDescent="0.45">
      <c r="A2021">
        <v>2015</v>
      </c>
    </row>
    <row r="2022" spans="1:1" x14ac:dyDescent="0.45">
      <c r="A2022">
        <v>2014</v>
      </c>
    </row>
    <row r="2023" spans="1:1" x14ac:dyDescent="0.45">
      <c r="A2023">
        <v>2014</v>
      </c>
    </row>
    <row r="2024" spans="1:1" x14ac:dyDescent="0.45">
      <c r="A2024">
        <v>2015</v>
      </c>
    </row>
    <row r="2025" spans="1:1" x14ac:dyDescent="0.45">
      <c r="A2025">
        <v>2016</v>
      </c>
    </row>
    <row r="2026" spans="1:1" x14ac:dyDescent="0.45">
      <c r="A2026">
        <v>2015</v>
      </c>
    </row>
    <row r="2027" spans="1:1" x14ac:dyDescent="0.45">
      <c r="A2027">
        <v>2015</v>
      </c>
    </row>
    <row r="2028" spans="1:1" x14ac:dyDescent="0.45">
      <c r="A2028">
        <v>2016</v>
      </c>
    </row>
    <row r="2029" spans="1:1" x14ac:dyDescent="0.45">
      <c r="A2029">
        <v>2015</v>
      </c>
    </row>
    <row r="2030" spans="1:1" x14ac:dyDescent="0.45">
      <c r="A2030">
        <v>2015</v>
      </c>
    </row>
    <row r="2031" spans="1:1" x14ac:dyDescent="0.45">
      <c r="A2031">
        <v>2015</v>
      </c>
    </row>
    <row r="2032" spans="1:1" x14ac:dyDescent="0.45">
      <c r="A2032">
        <v>2016</v>
      </c>
    </row>
    <row r="2033" spans="1:1" x14ac:dyDescent="0.45">
      <c r="A2033">
        <v>2015</v>
      </c>
    </row>
    <row r="2034" spans="1:1" x14ac:dyDescent="0.45">
      <c r="A2034">
        <v>2015</v>
      </c>
    </row>
    <row r="2035" spans="1:1" x14ac:dyDescent="0.45">
      <c r="A2035">
        <v>2013</v>
      </c>
    </row>
    <row r="2036" spans="1:1" x14ac:dyDescent="0.45">
      <c r="A2036">
        <v>2013</v>
      </c>
    </row>
    <row r="2037" spans="1:1" x14ac:dyDescent="0.45">
      <c r="A2037">
        <v>2016</v>
      </c>
    </row>
    <row r="2038" spans="1:1" x14ac:dyDescent="0.45">
      <c r="A2038">
        <v>2016</v>
      </c>
    </row>
    <row r="2039" spans="1:1" x14ac:dyDescent="0.45">
      <c r="A2039">
        <v>2017</v>
      </c>
    </row>
    <row r="2040" spans="1:1" x14ac:dyDescent="0.45">
      <c r="A2040">
        <v>2014</v>
      </c>
    </row>
    <row r="2041" spans="1:1" x14ac:dyDescent="0.45">
      <c r="A2041">
        <v>2015</v>
      </c>
    </row>
    <row r="2042" spans="1:1" x14ac:dyDescent="0.45">
      <c r="A2042">
        <v>2013</v>
      </c>
    </row>
    <row r="2043" spans="1:1" x14ac:dyDescent="0.45">
      <c r="A2043">
        <v>2014</v>
      </c>
    </row>
    <row r="2044" spans="1:1" x14ac:dyDescent="0.45">
      <c r="A2044">
        <v>2016</v>
      </c>
    </row>
    <row r="2045" spans="1:1" x14ac:dyDescent="0.45">
      <c r="A2045">
        <v>2015</v>
      </c>
    </row>
    <row r="2046" spans="1:1" x14ac:dyDescent="0.45">
      <c r="A2046">
        <v>2013</v>
      </c>
    </row>
    <row r="2047" spans="1:1" x14ac:dyDescent="0.45">
      <c r="A2047">
        <v>2012</v>
      </c>
    </row>
    <row r="2048" spans="1:1" x14ac:dyDescent="0.45">
      <c r="A2048">
        <v>2012</v>
      </c>
    </row>
    <row r="2049" spans="1:1" x14ac:dyDescent="0.45">
      <c r="A2049">
        <v>2014</v>
      </c>
    </row>
    <row r="2050" spans="1:1" x14ac:dyDescent="0.45">
      <c r="A2050">
        <v>2016</v>
      </c>
    </row>
    <row r="2051" spans="1:1" x14ac:dyDescent="0.45">
      <c r="A2051">
        <v>2014</v>
      </c>
    </row>
    <row r="2052" spans="1:1" x14ac:dyDescent="0.45">
      <c r="A2052">
        <v>2011</v>
      </c>
    </row>
    <row r="2053" spans="1:1" x14ac:dyDescent="0.45">
      <c r="A2053">
        <v>2012</v>
      </c>
    </row>
    <row r="2054" spans="1:1" x14ac:dyDescent="0.45">
      <c r="A2054">
        <v>2017</v>
      </c>
    </row>
    <row r="2055" spans="1:1" x14ac:dyDescent="0.45">
      <c r="A2055">
        <v>2015</v>
      </c>
    </row>
    <row r="2056" spans="1:1" x14ac:dyDescent="0.45">
      <c r="A2056">
        <v>2016</v>
      </c>
    </row>
    <row r="2057" spans="1:1" x14ac:dyDescent="0.45">
      <c r="A2057">
        <v>2014</v>
      </c>
    </row>
    <row r="2058" spans="1:1" x14ac:dyDescent="0.45">
      <c r="A2058">
        <v>2016</v>
      </c>
    </row>
    <row r="2059" spans="1:1" x14ac:dyDescent="0.45">
      <c r="A2059">
        <v>2009</v>
      </c>
    </row>
    <row r="2060" spans="1:1" x14ac:dyDescent="0.45">
      <c r="A2060">
        <v>2010</v>
      </c>
    </row>
    <row r="2061" spans="1:1" x14ac:dyDescent="0.45">
      <c r="A2061">
        <v>2015</v>
      </c>
    </row>
    <row r="2062" spans="1:1" x14ac:dyDescent="0.45">
      <c r="A2062">
        <v>2013</v>
      </c>
    </row>
    <row r="2063" spans="1:1" x14ac:dyDescent="0.45">
      <c r="A2063">
        <v>2017</v>
      </c>
    </row>
    <row r="2064" spans="1:1" x14ac:dyDescent="0.45">
      <c r="A2064">
        <v>2011</v>
      </c>
    </row>
    <row r="2065" spans="1:1" x14ac:dyDescent="0.45">
      <c r="A2065">
        <v>2014</v>
      </c>
    </row>
    <row r="2066" spans="1:1" x14ac:dyDescent="0.45">
      <c r="A2066">
        <v>2016</v>
      </c>
    </row>
    <row r="2067" spans="1:1" x14ac:dyDescent="0.45">
      <c r="A2067">
        <v>2016</v>
      </c>
    </row>
    <row r="2068" spans="1:1" x14ac:dyDescent="0.45">
      <c r="A2068">
        <v>2015</v>
      </c>
    </row>
    <row r="2069" spans="1:1" x14ac:dyDescent="0.45">
      <c r="A2069">
        <v>2015</v>
      </c>
    </row>
    <row r="2070" spans="1:1" x14ac:dyDescent="0.45">
      <c r="A2070">
        <v>2012</v>
      </c>
    </row>
    <row r="2071" spans="1:1" x14ac:dyDescent="0.45">
      <c r="A2071">
        <v>2014</v>
      </c>
    </row>
    <row r="2072" spans="1:1" x14ac:dyDescent="0.45">
      <c r="A2072">
        <v>2012</v>
      </c>
    </row>
    <row r="2073" spans="1:1" x14ac:dyDescent="0.45">
      <c r="A2073">
        <v>2014</v>
      </c>
    </row>
    <row r="2074" spans="1:1" x14ac:dyDescent="0.45">
      <c r="A2074">
        <v>2016</v>
      </c>
    </row>
    <row r="2075" spans="1:1" x14ac:dyDescent="0.45">
      <c r="A2075">
        <v>2015</v>
      </c>
    </row>
    <row r="2076" spans="1:1" x14ac:dyDescent="0.45">
      <c r="A2076">
        <v>2014</v>
      </c>
    </row>
    <row r="2077" spans="1:1" x14ac:dyDescent="0.45">
      <c r="A2077">
        <v>2014</v>
      </c>
    </row>
    <row r="2078" spans="1:1" x14ac:dyDescent="0.45">
      <c r="A2078">
        <v>2014</v>
      </c>
    </row>
    <row r="2079" spans="1:1" x14ac:dyDescent="0.45">
      <c r="A2079">
        <v>2016</v>
      </c>
    </row>
    <row r="2080" spans="1:1" x14ac:dyDescent="0.45">
      <c r="A2080">
        <v>2016</v>
      </c>
    </row>
    <row r="2081" spans="1:1" x14ac:dyDescent="0.45">
      <c r="A2081">
        <v>2011</v>
      </c>
    </row>
    <row r="2082" spans="1:1" x14ac:dyDescent="0.45">
      <c r="A2082">
        <v>2016</v>
      </c>
    </row>
    <row r="2083" spans="1:1" x14ac:dyDescent="0.45">
      <c r="A2083">
        <v>2014</v>
      </c>
    </row>
    <row r="2084" spans="1:1" x14ac:dyDescent="0.45">
      <c r="A2084">
        <v>2014</v>
      </c>
    </row>
    <row r="2085" spans="1:1" x14ac:dyDescent="0.45">
      <c r="A2085">
        <v>2012</v>
      </c>
    </row>
    <row r="2086" spans="1:1" x14ac:dyDescent="0.45">
      <c r="A2086">
        <v>2012</v>
      </c>
    </row>
    <row r="2087" spans="1:1" x14ac:dyDescent="0.45">
      <c r="A2087">
        <v>2014</v>
      </c>
    </row>
    <row r="2088" spans="1:1" x14ac:dyDescent="0.45">
      <c r="A2088">
        <v>2017</v>
      </c>
    </row>
    <row r="2089" spans="1:1" x14ac:dyDescent="0.45">
      <c r="A2089">
        <v>2015</v>
      </c>
    </row>
    <row r="2090" spans="1:1" x14ac:dyDescent="0.45">
      <c r="A2090">
        <v>2014</v>
      </c>
    </row>
    <row r="2091" spans="1:1" x14ac:dyDescent="0.45">
      <c r="A2091">
        <v>2011</v>
      </c>
    </row>
    <row r="2092" spans="1:1" x14ac:dyDescent="0.45">
      <c r="A2092">
        <v>2015</v>
      </c>
    </row>
    <row r="2093" spans="1:1" x14ac:dyDescent="0.45">
      <c r="A2093">
        <v>2015</v>
      </c>
    </row>
    <row r="2094" spans="1:1" x14ac:dyDescent="0.45">
      <c r="A2094">
        <v>2012</v>
      </c>
    </row>
    <row r="2095" spans="1:1" x14ac:dyDescent="0.45">
      <c r="A2095">
        <v>2011</v>
      </c>
    </row>
    <row r="2096" spans="1:1" x14ac:dyDescent="0.45">
      <c r="A2096">
        <v>2013</v>
      </c>
    </row>
    <row r="2097" spans="1:1" x14ac:dyDescent="0.45">
      <c r="A2097">
        <v>2012</v>
      </c>
    </row>
    <row r="2098" spans="1:1" x14ac:dyDescent="0.45">
      <c r="A2098">
        <v>2016</v>
      </c>
    </row>
    <row r="2099" spans="1:1" x14ac:dyDescent="0.45">
      <c r="A2099">
        <v>2016</v>
      </c>
    </row>
    <row r="2100" spans="1:1" x14ac:dyDescent="0.45">
      <c r="A2100">
        <v>2016</v>
      </c>
    </row>
    <row r="2101" spans="1:1" x14ac:dyDescent="0.45">
      <c r="A2101">
        <v>2016</v>
      </c>
    </row>
    <row r="2102" spans="1:1" x14ac:dyDescent="0.45">
      <c r="A2102">
        <v>2014</v>
      </c>
    </row>
    <row r="2103" spans="1:1" x14ac:dyDescent="0.45">
      <c r="A2103">
        <v>2014</v>
      </c>
    </row>
    <row r="2104" spans="1:1" x14ac:dyDescent="0.45">
      <c r="A2104">
        <v>2014</v>
      </c>
    </row>
    <row r="2105" spans="1:1" x14ac:dyDescent="0.45">
      <c r="A2105">
        <v>2016</v>
      </c>
    </row>
    <row r="2106" spans="1:1" x14ac:dyDescent="0.45">
      <c r="A2106">
        <v>2015</v>
      </c>
    </row>
    <row r="2107" spans="1:1" x14ac:dyDescent="0.45">
      <c r="A2107">
        <v>2013</v>
      </c>
    </row>
    <row r="2108" spans="1:1" x14ac:dyDescent="0.45">
      <c r="A2108">
        <v>2014</v>
      </c>
    </row>
    <row r="2109" spans="1:1" x14ac:dyDescent="0.45">
      <c r="A2109">
        <v>2012</v>
      </c>
    </row>
    <row r="2110" spans="1:1" x14ac:dyDescent="0.45">
      <c r="A2110">
        <v>2015</v>
      </c>
    </row>
    <row r="2111" spans="1:1" x14ac:dyDescent="0.45">
      <c r="A2111">
        <v>2016</v>
      </c>
    </row>
    <row r="2112" spans="1:1" x14ac:dyDescent="0.45">
      <c r="A2112">
        <v>2015</v>
      </c>
    </row>
    <row r="2113" spans="1:1" x14ac:dyDescent="0.45">
      <c r="A2113">
        <v>2016</v>
      </c>
    </row>
    <row r="2114" spans="1:1" x14ac:dyDescent="0.45">
      <c r="A2114">
        <v>2016</v>
      </c>
    </row>
    <row r="2115" spans="1:1" x14ac:dyDescent="0.45">
      <c r="A2115">
        <v>2009</v>
      </c>
    </row>
    <row r="2116" spans="1:1" x14ac:dyDescent="0.45">
      <c r="A2116">
        <v>2016</v>
      </c>
    </row>
    <row r="2117" spans="1:1" x14ac:dyDescent="0.45">
      <c r="A2117">
        <v>2010</v>
      </c>
    </row>
    <row r="2118" spans="1:1" x14ac:dyDescent="0.45">
      <c r="A2118">
        <v>2017</v>
      </c>
    </row>
    <row r="2119" spans="1:1" x14ac:dyDescent="0.45">
      <c r="A2119">
        <v>2015</v>
      </c>
    </row>
    <row r="2120" spans="1:1" x14ac:dyDescent="0.45">
      <c r="A2120">
        <v>2016</v>
      </c>
    </row>
    <row r="2121" spans="1:1" x14ac:dyDescent="0.45">
      <c r="A2121">
        <v>2014</v>
      </c>
    </row>
    <row r="2122" spans="1:1" x14ac:dyDescent="0.45">
      <c r="A2122">
        <v>2015</v>
      </c>
    </row>
    <row r="2123" spans="1:1" x14ac:dyDescent="0.45">
      <c r="A2123">
        <v>2016</v>
      </c>
    </row>
    <row r="2124" spans="1:1" x14ac:dyDescent="0.45">
      <c r="A2124">
        <v>2014</v>
      </c>
    </row>
    <row r="2125" spans="1:1" x14ac:dyDescent="0.45">
      <c r="A2125">
        <v>2014</v>
      </c>
    </row>
    <row r="2126" spans="1:1" x14ac:dyDescent="0.45">
      <c r="A2126">
        <v>2016</v>
      </c>
    </row>
    <row r="2127" spans="1:1" x14ac:dyDescent="0.45">
      <c r="A2127">
        <v>2016</v>
      </c>
    </row>
    <row r="2128" spans="1:1" x14ac:dyDescent="0.45">
      <c r="A2128">
        <v>2014</v>
      </c>
    </row>
    <row r="2129" spans="1:1" x14ac:dyDescent="0.45">
      <c r="A2129">
        <v>2014</v>
      </c>
    </row>
    <row r="2130" spans="1:1" x14ac:dyDescent="0.45">
      <c r="A2130">
        <v>2017</v>
      </c>
    </row>
    <row r="2131" spans="1:1" x14ac:dyDescent="0.45">
      <c r="A2131">
        <v>2014</v>
      </c>
    </row>
    <row r="2132" spans="1:1" x14ac:dyDescent="0.45">
      <c r="A2132">
        <v>2015</v>
      </c>
    </row>
    <row r="2133" spans="1:1" x14ac:dyDescent="0.45">
      <c r="A2133">
        <v>2014</v>
      </c>
    </row>
    <row r="2134" spans="1:1" x14ac:dyDescent="0.45">
      <c r="A2134">
        <v>2016</v>
      </c>
    </row>
    <row r="2135" spans="1:1" x14ac:dyDescent="0.45">
      <c r="A2135">
        <v>2016</v>
      </c>
    </row>
    <row r="2136" spans="1:1" x14ac:dyDescent="0.45">
      <c r="A2136">
        <v>2015</v>
      </c>
    </row>
    <row r="2137" spans="1:1" x14ac:dyDescent="0.45">
      <c r="A2137">
        <v>2012</v>
      </c>
    </row>
    <row r="2138" spans="1:1" x14ac:dyDescent="0.45">
      <c r="A2138">
        <v>2015</v>
      </c>
    </row>
    <row r="2139" spans="1:1" x14ac:dyDescent="0.45">
      <c r="A2139">
        <v>2015</v>
      </c>
    </row>
    <row r="2140" spans="1:1" x14ac:dyDescent="0.45">
      <c r="A2140">
        <v>2015</v>
      </c>
    </row>
    <row r="2141" spans="1:1" x14ac:dyDescent="0.45">
      <c r="A2141">
        <v>2015</v>
      </c>
    </row>
    <row r="2142" spans="1:1" x14ac:dyDescent="0.45">
      <c r="A2142">
        <v>2015</v>
      </c>
    </row>
    <row r="2143" spans="1:1" x14ac:dyDescent="0.45">
      <c r="A2143">
        <v>2013</v>
      </c>
    </row>
    <row r="2144" spans="1:1" x14ac:dyDescent="0.45">
      <c r="A2144">
        <v>2011</v>
      </c>
    </row>
    <row r="2145" spans="1:1" x14ac:dyDescent="0.45">
      <c r="A2145">
        <v>2014</v>
      </c>
    </row>
    <row r="2146" spans="1:1" x14ac:dyDescent="0.45">
      <c r="A2146">
        <v>2013</v>
      </c>
    </row>
    <row r="2147" spans="1:1" x14ac:dyDescent="0.45">
      <c r="A2147">
        <v>2014</v>
      </c>
    </row>
    <row r="2148" spans="1:1" x14ac:dyDescent="0.45">
      <c r="A2148">
        <v>2016</v>
      </c>
    </row>
    <row r="2149" spans="1:1" x14ac:dyDescent="0.45">
      <c r="A2149">
        <v>2016</v>
      </c>
    </row>
    <row r="2150" spans="1:1" x14ac:dyDescent="0.45">
      <c r="A2150">
        <v>2016</v>
      </c>
    </row>
    <row r="2151" spans="1:1" x14ac:dyDescent="0.45">
      <c r="A2151">
        <v>2011</v>
      </c>
    </row>
    <row r="2152" spans="1:1" x14ac:dyDescent="0.45">
      <c r="A2152">
        <v>2015</v>
      </c>
    </row>
    <row r="2153" spans="1:1" x14ac:dyDescent="0.45">
      <c r="A2153">
        <v>2015</v>
      </c>
    </row>
    <row r="2154" spans="1:1" x14ac:dyDescent="0.45">
      <c r="A2154">
        <v>2011</v>
      </c>
    </row>
    <row r="2155" spans="1:1" x14ac:dyDescent="0.45">
      <c r="A2155">
        <v>2015</v>
      </c>
    </row>
    <row r="2156" spans="1:1" x14ac:dyDescent="0.45">
      <c r="A2156">
        <v>2016</v>
      </c>
    </row>
    <row r="2157" spans="1:1" x14ac:dyDescent="0.45">
      <c r="A2157">
        <v>2013</v>
      </c>
    </row>
    <row r="2158" spans="1:1" x14ac:dyDescent="0.45">
      <c r="A2158">
        <v>2012</v>
      </c>
    </row>
    <row r="2159" spans="1:1" x14ac:dyDescent="0.45">
      <c r="A2159">
        <v>2011</v>
      </c>
    </row>
    <row r="2160" spans="1:1" x14ac:dyDescent="0.45">
      <c r="A2160">
        <v>2014</v>
      </c>
    </row>
    <row r="2161" spans="1:1" x14ac:dyDescent="0.45">
      <c r="A2161">
        <v>2014</v>
      </c>
    </row>
    <row r="2162" spans="1:1" x14ac:dyDescent="0.45">
      <c r="A2162">
        <v>2013</v>
      </c>
    </row>
    <row r="2163" spans="1:1" x14ac:dyDescent="0.45">
      <c r="A2163">
        <v>2016</v>
      </c>
    </row>
    <row r="2164" spans="1:1" x14ac:dyDescent="0.45">
      <c r="A2164">
        <v>2015</v>
      </c>
    </row>
    <row r="2165" spans="1:1" x14ac:dyDescent="0.45">
      <c r="A2165">
        <v>2016</v>
      </c>
    </row>
    <row r="2166" spans="1:1" x14ac:dyDescent="0.45">
      <c r="A2166">
        <v>2015</v>
      </c>
    </row>
    <row r="2167" spans="1:1" x14ac:dyDescent="0.45">
      <c r="A2167">
        <v>2015</v>
      </c>
    </row>
    <row r="2168" spans="1:1" x14ac:dyDescent="0.45">
      <c r="A2168">
        <v>2014</v>
      </c>
    </row>
    <row r="2169" spans="1:1" x14ac:dyDescent="0.45">
      <c r="A2169">
        <v>2015</v>
      </c>
    </row>
    <row r="2170" spans="1:1" x14ac:dyDescent="0.45">
      <c r="A2170">
        <v>2016</v>
      </c>
    </row>
    <row r="2171" spans="1:1" x14ac:dyDescent="0.45">
      <c r="A2171">
        <v>2015</v>
      </c>
    </row>
    <row r="2172" spans="1:1" x14ac:dyDescent="0.45">
      <c r="A2172">
        <v>2012</v>
      </c>
    </row>
    <row r="2173" spans="1:1" x14ac:dyDescent="0.45">
      <c r="A2173">
        <v>2015</v>
      </c>
    </row>
    <row r="2174" spans="1:1" x14ac:dyDescent="0.45">
      <c r="A2174">
        <v>2015</v>
      </c>
    </row>
    <row r="2175" spans="1:1" x14ac:dyDescent="0.45">
      <c r="A2175">
        <v>2016</v>
      </c>
    </row>
    <row r="2176" spans="1:1" x14ac:dyDescent="0.45">
      <c r="A2176">
        <v>2016</v>
      </c>
    </row>
    <row r="2177" spans="1:1" x14ac:dyDescent="0.45">
      <c r="A2177">
        <v>2016</v>
      </c>
    </row>
    <row r="2178" spans="1:1" x14ac:dyDescent="0.45">
      <c r="A2178">
        <v>2015</v>
      </c>
    </row>
    <row r="2179" spans="1:1" x14ac:dyDescent="0.45">
      <c r="A2179">
        <v>2014</v>
      </c>
    </row>
    <row r="2180" spans="1:1" x14ac:dyDescent="0.45">
      <c r="A2180">
        <v>2015</v>
      </c>
    </row>
    <row r="2181" spans="1:1" x14ac:dyDescent="0.45">
      <c r="A2181">
        <v>2012</v>
      </c>
    </row>
    <row r="2182" spans="1:1" x14ac:dyDescent="0.45">
      <c r="A2182">
        <v>2014</v>
      </c>
    </row>
    <row r="2183" spans="1:1" x14ac:dyDescent="0.45">
      <c r="A2183">
        <v>2016</v>
      </c>
    </row>
    <row r="2184" spans="1:1" x14ac:dyDescent="0.45">
      <c r="A2184">
        <v>2016</v>
      </c>
    </row>
    <row r="2185" spans="1:1" x14ac:dyDescent="0.45">
      <c r="A2185">
        <v>2015</v>
      </c>
    </row>
    <row r="2186" spans="1:1" x14ac:dyDescent="0.45">
      <c r="A2186">
        <v>2017</v>
      </c>
    </row>
    <row r="2187" spans="1:1" x14ac:dyDescent="0.45">
      <c r="A2187">
        <v>2013</v>
      </c>
    </row>
    <row r="2188" spans="1:1" x14ac:dyDescent="0.45">
      <c r="A2188">
        <v>2012</v>
      </c>
    </row>
    <row r="2189" spans="1:1" x14ac:dyDescent="0.45">
      <c r="A2189">
        <v>2015</v>
      </c>
    </row>
    <row r="2190" spans="1:1" x14ac:dyDescent="0.45">
      <c r="A2190">
        <v>2014</v>
      </c>
    </row>
    <row r="2191" spans="1:1" x14ac:dyDescent="0.45">
      <c r="A2191">
        <v>2016</v>
      </c>
    </row>
    <row r="2192" spans="1:1" x14ac:dyDescent="0.45">
      <c r="A2192">
        <v>2016</v>
      </c>
    </row>
    <row r="2193" spans="1:1" x14ac:dyDescent="0.45">
      <c r="A2193">
        <v>2016</v>
      </c>
    </row>
    <row r="2194" spans="1:1" x14ac:dyDescent="0.45">
      <c r="A2194">
        <v>2011</v>
      </c>
    </row>
    <row r="2195" spans="1:1" x14ac:dyDescent="0.45">
      <c r="A2195">
        <v>2014</v>
      </c>
    </row>
    <row r="2196" spans="1:1" x14ac:dyDescent="0.45">
      <c r="A2196">
        <v>2015</v>
      </c>
    </row>
    <row r="2197" spans="1:1" x14ac:dyDescent="0.45">
      <c r="A2197">
        <v>2013</v>
      </c>
    </row>
    <row r="2198" spans="1:1" x14ac:dyDescent="0.45">
      <c r="A2198">
        <v>2012</v>
      </c>
    </row>
    <row r="2199" spans="1:1" x14ac:dyDescent="0.45">
      <c r="A2199">
        <v>2015</v>
      </c>
    </row>
    <row r="2200" spans="1:1" x14ac:dyDescent="0.45">
      <c r="A2200">
        <v>2014</v>
      </c>
    </row>
    <row r="2201" spans="1:1" x14ac:dyDescent="0.45">
      <c r="A2201">
        <v>2016</v>
      </c>
    </row>
    <row r="2202" spans="1:1" x14ac:dyDescent="0.45">
      <c r="A2202">
        <v>2016</v>
      </c>
    </row>
    <row r="2203" spans="1:1" x14ac:dyDescent="0.45">
      <c r="A2203">
        <v>2012</v>
      </c>
    </row>
    <row r="2204" spans="1:1" x14ac:dyDescent="0.45">
      <c r="A2204">
        <v>2011</v>
      </c>
    </row>
    <row r="2205" spans="1:1" x14ac:dyDescent="0.45">
      <c r="A2205">
        <v>2015</v>
      </c>
    </row>
    <row r="2206" spans="1:1" x14ac:dyDescent="0.45">
      <c r="A2206">
        <v>2014</v>
      </c>
    </row>
    <row r="2207" spans="1:1" x14ac:dyDescent="0.45">
      <c r="A2207">
        <v>2015</v>
      </c>
    </row>
    <row r="2208" spans="1:1" x14ac:dyDescent="0.45">
      <c r="A2208">
        <v>2016</v>
      </c>
    </row>
    <row r="2209" spans="1:1" x14ac:dyDescent="0.45">
      <c r="A2209">
        <v>2015</v>
      </c>
    </row>
    <row r="2210" spans="1:1" x14ac:dyDescent="0.45">
      <c r="A2210">
        <v>2016</v>
      </c>
    </row>
    <row r="2211" spans="1:1" x14ac:dyDescent="0.45">
      <c r="A2211">
        <v>2015</v>
      </c>
    </row>
    <row r="2212" spans="1:1" x14ac:dyDescent="0.45">
      <c r="A2212">
        <v>2014</v>
      </c>
    </row>
    <row r="2213" spans="1:1" x14ac:dyDescent="0.45">
      <c r="A2213">
        <v>2014</v>
      </c>
    </row>
    <row r="2214" spans="1:1" x14ac:dyDescent="0.45">
      <c r="A2214">
        <v>2016</v>
      </c>
    </row>
    <row r="2215" spans="1:1" x14ac:dyDescent="0.45">
      <c r="A2215">
        <v>2015</v>
      </c>
    </row>
    <row r="2216" spans="1:1" x14ac:dyDescent="0.45">
      <c r="A2216">
        <v>2011</v>
      </c>
    </row>
    <row r="2217" spans="1:1" x14ac:dyDescent="0.45">
      <c r="A2217">
        <v>2015</v>
      </c>
    </row>
    <row r="2218" spans="1:1" x14ac:dyDescent="0.45">
      <c r="A2218">
        <v>2014</v>
      </c>
    </row>
    <row r="2219" spans="1:1" x14ac:dyDescent="0.45">
      <c r="A2219">
        <v>2015</v>
      </c>
    </row>
    <row r="2220" spans="1:1" x14ac:dyDescent="0.45">
      <c r="A2220">
        <v>2015</v>
      </c>
    </row>
    <row r="2221" spans="1:1" x14ac:dyDescent="0.45">
      <c r="A2221">
        <v>2015</v>
      </c>
    </row>
    <row r="2222" spans="1:1" x14ac:dyDescent="0.45">
      <c r="A2222">
        <v>2013</v>
      </c>
    </row>
    <row r="2223" spans="1:1" x14ac:dyDescent="0.45">
      <c r="A2223">
        <v>2014</v>
      </c>
    </row>
    <row r="2224" spans="1:1" x14ac:dyDescent="0.45">
      <c r="A2224">
        <v>2009</v>
      </c>
    </row>
    <row r="2225" spans="1:1" x14ac:dyDescent="0.45">
      <c r="A2225">
        <v>2015</v>
      </c>
    </row>
    <row r="2226" spans="1:1" x14ac:dyDescent="0.45">
      <c r="A2226">
        <v>2016</v>
      </c>
    </row>
    <row r="2227" spans="1:1" x14ac:dyDescent="0.45">
      <c r="A2227">
        <v>2011</v>
      </c>
    </row>
    <row r="2228" spans="1:1" x14ac:dyDescent="0.45">
      <c r="A2228">
        <v>2015</v>
      </c>
    </row>
    <row r="2229" spans="1:1" x14ac:dyDescent="0.45">
      <c r="A2229">
        <v>2015</v>
      </c>
    </row>
    <row r="2230" spans="1:1" x14ac:dyDescent="0.45">
      <c r="A2230">
        <v>2016</v>
      </c>
    </row>
    <row r="2231" spans="1:1" x14ac:dyDescent="0.45">
      <c r="A2231">
        <v>2014</v>
      </c>
    </row>
    <row r="2232" spans="1:1" x14ac:dyDescent="0.45">
      <c r="A2232">
        <v>2014</v>
      </c>
    </row>
    <row r="2233" spans="1:1" x14ac:dyDescent="0.45">
      <c r="A2233">
        <v>2015</v>
      </c>
    </row>
    <row r="2234" spans="1:1" x14ac:dyDescent="0.45">
      <c r="A2234">
        <v>2012</v>
      </c>
    </row>
    <row r="2235" spans="1:1" x14ac:dyDescent="0.45">
      <c r="A2235">
        <v>2015</v>
      </c>
    </row>
    <row r="2236" spans="1:1" x14ac:dyDescent="0.45">
      <c r="A2236">
        <v>2014</v>
      </c>
    </row>
    <row r="2237" spans="1:1" x14ac:dyDescent="0.45">
      <c r="A2237">
        <v>2015</v>
      </c>
    </row>
    <row r="2238" spans="1:1" x14ac:dyDescent="0.45">
      <c r="A2238">
        <v>2012</v>
      </c>
    </row>
    <row r="2239" spans="1:1" x14ac:dyDescent="0.45">
      <c r="A2239">
        <v>2014</v>
      </c>
    </row>
    <row r="2240" spans="1:1" x14ac:dyDescent="0.45">
      <c r="A2240">
        <v>2014</v>
      </c>
    </row>
    <row r="2241" spans="1:1" x14ac:dyDescent="0.45">
      <c r="A2241">
        <v>2015</v>
      </c>
    </row>
    <row r="2242" spans="1:1" x14ac:dyDescent="0.45">
      <c r="A2242">
        <v>2015</v>
      </c>
    </row>
    <row r="2243" spans="1:1" x14ac:dyDescent="0.45">
      <c r="A2243">
        <v>2014</v>
      </c>
    </row>
    <row r="2244" spans="1:1" x14ac:dyDescent="0.45">
      <c r="A2244">
        <v>2016</v>
      </c>
    </row>
    <row r="2245" spans="1:1" x14ac:dyDescent="0.45">
      <c r="A2245">
        <v>2017</v>
      </c>
    </row>
    <row r="2246" spans="1:1" x14ac:dyDescent="0.45">
      <c r="A2246">
        <v>2014</v>
      </c>
    </row>
    <row r="2247" spans="1:1" x14ac:dyDescent="0.45">
      <c r="A2247">
        <v>2015</v>
      </c>
    </row>
    <row r="2248" spans="1:1" x14ac:dyDescent="0.45">
      <c r="A2248">
        <v>2014</v>
      </c>
    </row>
    <row r="2249" spans="1:1" x14ac:dyDescent="0.45">
      <c r="A2249">
        <v>2016</v>
      </c>
    </row>
    <row r="2250" spans="1:1" x14ac:dyDescent="0.45">
      <c r="A2250">
        <v>2014</v>
      </c>
    </row>
    <row r="2251" spans="1:1" x14ac:dyDescent="0.45">
      <c r="A2251">
        <v>2016</v>
      </c>
    </row>
    <row r="2252" spans="1:1" x14ac:dyDescent="0.45">
      <c r="A2252">
        <v>2012</v>
      </c>
    </row>
    <row r="2253" spans="1:1" x14ac:dyDescent="0.45">
      <c r="A2253">
        <v>2017</v>
      </c>
    </row>
    <row r="2254" spans="1:1" x14ac:dyDescent="0.45">
      <c r="A2254">
        <v>2015</v>
      </c>
    </row>
    <row r="2255" spans="1:1" x14ac:dyDescent="0.45">
      <c r="A2255">
        <v>2015</v>
      </c>
    </row>
    <row r="2256" spans="1:1" x14ac:dyDescent="0.45">
      <c r="A2256">
        <v>2014</v>
      </c>
    </row>
    <row r="2257" spans="1:1" x14ac:dyDescent="0.45">
      <c r="A2257">
        <v>2014</v>
      </c>
    </row>
    <row r="2258" spans="1:1" x14ac:dyDescent="0.45">
      <c r="A2258">
        <v>2012</v>
      </c>
    </row>
    <row r="2259" spans="1:1" x14ac:dyDescent="0.45">
      <c r="A2259">
        <v>2014</v>
      </c>
    </row>
    <row r="2260" spans="1:1" x14ac:dyDescent="0.45">
      <c r="A2260">
        <v>2011</v>
      </c>
    </row>
    <row r="2261" spans="1:1" x14ac:dyDescent="0.45">
      <c r="A2261">
        <v>2013</v>
      </c>
    </row>
    <row r="2262" spans="1:1" x14ac:dyDescent="0.45">
      <c r="A2262">
        <v>2012</v>
      </c>
    </row>
    <row r="2263" spans="1:1" x14ac:dyDescent="0.45">
      <c r="A2263">
        <v>2016</v>
      </c>
    </row>
    <row r="2264" spans="1:1" x14ac:dyDescent="0.45">
      <c r="A2264">
        <v>2016</v>
      </c>
    </row>
    <row r="2265" spans="1:1" x14ac:dyDescent="0.45">
      <c r="A2265">
        <v>2014</v>
      </c>
    </row>
    <row r="2266" spans="1:1" x14ac:dyDescent="0.45">
      <c r="A2266">
        <v>2015</v>
      </c>
    </row>
    <row r="2267" spans="1:1" x14ac:dyDescent="0.45">
      <c r="A2267">
        <v>2012</v>
      </c>
    </row>
    <row r="2268" spans="1:1" x14ac:dyDescent="0.45">
      <c r="A2268">
        <v>2016</v>
      </c>
    </row>
    <row r="2269" spans="1:1" x14ac:dyDescent="0.45">
      <c r="A2269">
        <v>2016</v>
      </c>
    </row>
    <row r="2270" spans="1:1" x14ac:dyDescent="0.45">
      <c r="A2270">
        <v>2016</v>
      </c>
    </row>
    <row r="2271" spans="1:1" x14ac:dyDescent="0.45">
      <c r="A2271">
        <v>2014</v>
      </c>
    </row>
    <row r="2272" spans="1:1" x14ac:dyDescent="0.45">
      <c r="A2272">
        <v>2011</v>
      </c>
    </row>
    <row r="2273" spans="1:1" x14ac:dyDescent="0.45">
      <c r="A2273">
        <v>2014</v>
      </c>
    </row>
    <row r="2274" spans="1:1" x14ac:dyDescent="0.45">
      <c r="A2274">
        <v>2016</v>
      </c>
    </row>
    <row r="2275" spans="1:1" x14ac:dyDescent="0.45">
      <c r="A2275">
        <v>2012</v>
      </c>
    </row>
    <row r="2276" spans="1:1" x14ac:dyDescent="0.45">
      <c r="A2276">
        <v>2015</v>
      </c>
    </row>
    <row r="2277" spans="1:1" x14ac:dyDescent="0.45">
      <c r="A2277">
        <v>2016</v>
      </c>
    </row>
    <row r="2278" spans="1:1" x14ac:dyDescent="0.45">
      <c r="A2278">
        <v>2015</v>
      </c>
    </row>
    <row r="2279" spans="1:1" x14ac:dyDescent="0.45">
      <c r="A2279">
        <v>2014</v>
      </c>
    </row>
    <row r="2280" spans="1:1" x14ac:dyDescent="0.45">
      <c r="A2280">
        <v>2011</v>
      </c>
    </row>
    <row r="2281" spans="1:1" x14ac:dyDescent="0.45">
      <c r="A2281">
        <v>2015</v>
      </c>
    </row>
    <row r="2282" spans="1:1" x14ac:dyDescent="0.45">
      <c r="A2282">
        <v>2016</v>
      </c>
    </row>
    <row r="2283" spans="1:1" x14ac:dyDescent="0.45">
      <c r="A2283">
        <v>2014</v>
      </c>
    </row>
    <row r="2284" spans="1:1" x14ac:dyDescent="0.45">
      <c r="A2284">
        <v>2016</v>
      </c>
    </row>
    <row r="2285" spans="1:1" x14ac:dyDescent="0.45">
      <c r="A2285">
        <v>2013</v>
      </c>
    </row>
    <row r="2286" spans="1:1" x14ac:dyDescent="0.45">
      <c r="A2286">
        <v>2015</v>
      </c>
    </row>
    <row r="2287" spans="1:1" x14ac:dyDescent="0.45">
      <c r="A2287">
        <v>2015</v>
      </c>
    </row>
    <row r="2288" spans="1:1" x14ac:dyDescent="0.45">
      <c r="A2288">
        <v>2014</v>
      </c>
    </row>
    <row r="2289" spans="1:1" x14ac:dyDescent="0.45">
      <c r="A2289">
        <v>2013</v>
      </c>
    </row>
    <row r="2290" spans="1:1" x14ac:dyDescent="0.45">
      <c r="A2290">
        <v>2015</v>
      </c>
    </row>
    <row r="2291" spans="1:1" x14ac:dyDescent="0.45">
      <c r="A2291">
        <v>2014</v>
      </c>
    </row>
    <row r="2292" spans="1:1" x14ac:dyDescent="0.45">
      <c r="A2292">
        <v>2015</v>
      </c>
    </row>
    <row r="2293" spans="1:1" x14ac:dyDescent="0.45">
      <c r="A2293">
        <v>2015</v>
      </c>
    </row>
    <row r="2294" spans="1:1" x14ac:dyDescent="0.45">
      <c r="A2294">
        <v>2016</v>
      </c>
    </row>
    <row r="2295" spans="1:1" x14ac:dyDescent="0.45">
      <c r="A2295">
        <v>2014</v>
      </c>
    </row>
    <row r="2296" spans="1:1" x14ac:dyDescent="0.45">
      <c r="A2296">
        <v>2016</v>
      </c>
    </row>
    <row r="2297" spans="1:1" x14ac:dyDescent="0.45">
      <c r="A2297">
        <v>2016</v>
      </c>
    </row>
    <row r="2298" spans="1:1" x14ac:dyDescent="0.45">
      <c r="A2298">
        <v>2016</v>
      </c>
    </row>
    <row r="2299" spans="1:1" x14ac:dyDescent="0.45">
      <c r="A2299">
        <v>2014</v>
      </c>
    </row>
    <row r="2300" spans="1:1" x14ac:dyDescent="0.45">
      <c r="A2300">
        <v>2010</v>
      </c>
    </row>
    <row r="2301" spans="1:1" x14ac:dyDescent="0.45">
      <c r="A2301">
        <v>2013</v>
      </c>
    </row>
    <row r="2302" spans="1:1" x14ac:dyDescent="0.45">
      <c r="A2302">
        <v>2014</v>
      </c>
    </row>
    <row r="2303" spans="1:1" x14ac:dyDescent="0.45">
      <c r="A2303">
        <v>2015</v>
      </c>
    </row>
    <row r="2304" spans="1:1" x14ac:dyDescent="0.45">
      <c r="A2304">
        <v>2016</v>
      </c>
    </row>
    <row r="2305" spans="1:1" x14ac:dyDescent="0.45">
      <c r="A2305">
        <v>2015</v>
      </c>
    </row>
    <row r="2306" spans="1:1" x14ac:dyDescent="0.45">
      <c r="A2306">
        <v>2014</v>
      </c>
    </row>
    <row r="2307" spans="1:1" x14ac:dyDescent="0.45">
      <c r="A2307">
        <v>2016</v>
      </c>
    </row>
    <row r="2308" spans="1:1" x14ac:dyDescent="0.45">
      <c r="A2308">
        <v>2015</v>
      </c>
    </row>
    <row r="2309" spans="1:1" x14ac:dyDescent="0.45">
      <c r="A2309">
        <v>2014</v>
      </c>
    </row>
    <row r="2310" spans="1:1" x14ac:dyDescent="0.45">
      <c r="A2310">
        <v>2014</v>
      </c>
    </row>
    <row r="2311" spans="1:1" x14ac:dyDescent="0.45">
      <c r="A2311">
        <v>2011</v>
      </c>
    </row>
    <row r="2312" spans="1:1" x14ac:dyDescent="0.45">
      <c r="A2312">
        <v>2013</v>
      </c>
    </row>
    <row r="2313" spans="1:1" x14ac:dyDescent="0.45">
      <c r="A2313">
        <v>2014</v>
      </c>
    </row>
    <row r="2314" spans="1:1" x14ac:dyDescent="0.45">
      <c r="A2314">
        <v>2013</v>
      </c>
    </row>
    <row r="2315" spans="1:1" x14ac:dyDescent="0.45">
      <c r="A2315">
        <v>2013</v>
      </c>
    </row>
    <row r="2316" spans="1:1" x14ac:dyDescent="0.45">
      <c r="A2316">
        <v>2012</v>
      </c>
    </row>
    <row r="2317" spans="1:1" x14ac:dyDescent="0.45">
      <c r="A2317">
        <v>2014</v>
      </c>
    </row>
    <row r="2318" spans="1:1" x14ac:dyDescent="0.45">
      <c r="A2318">
        <v>2015</v>
      </c>
    </row>
    <row r="2319" spans="1:1" x14ac:dyDescent="0.45">
      <c r="A2319">
        <v>2011</v>
      </c>
    </row>
    <row r="2320" spans="1:1" x14ac:dyDescent="0.45">
      <c r="A2320">
        <v>2011</v>
      </c>
    </row>
    <row r="2321" spans="1:1" x14ac:dyDescent="0.45">
      <c r="A2321">
        <v>2013</v>
      </c>
    </row>
    <row r="2322" spans="1:1" x14ac:dyDescent="0.45">
      <c r="A2322">
        <v>2013</v>
      </c>
    </row>
    <row r="2323" spans="1:1" x14ac:dyDescent="0.45">
      <c r="A2323">
        <v>2015</v>
      </c>
    </row>
    <row r="2324" spans="1:1" x14ac:dyDescent="0.45">
      <c r="A2324">
        <v>2013</v>
      </c>
    </row>
    <row r="2325" spans="1:1" x14ac:dyDescent="0.45">
      <c r="A2325">
        <v>2017</v>
      </c>
    </row>
    <row r="2326" spans="1:1" x14ac:dyDescent="0.45">
      <c r="A2326">
        <v>2014</v>
      </c>
    </row>
    <row r="2327" spans="1:1" x14ac:dyDescent="0.45">
      <c r="A2327">
        <v>2015</v>
      </c>
    </row>
    <row r="2328" spans="1:1" x14ac:dyDescent="0.45">
      <c r="A2328">
        <v>2015</v>
      </c>
    </row>
    <row r="2329" spans="1:1" x14ac:dyDescent="0.45">
      <c r="A2329">
        <v>2012</v>
      </c>
    </row>
    <row r="2330" spans="1:1" x14ac:dyDescent="0.45">
      <c r="A2330">
        <v>2012</v>
      </c>
    </row>
    <row r="2331" spans="1:1" x14ac:dyDescent="0.45">
      <c r="A2331">
        <v>2014</v>
      </c>
    </row>
    <row r="2332" spans="1:1" x14ac:dyDescent="0.45">
      <c r="A2332">
        <v>2016</v>
      </c>
    </row>
    <row r="2333" spans="1:1" x14ac:dyDescent="0.45">
      <c r="A2333">
        <v>2010</v>
      </c>
    </row>
    <row r="2334" spans="1:1" x14ac:dyDescent="0.45">
      <c r="A2334">
        <v>2015</v>
      </c>
    </row>
    <row r="2335" spans="1:1" x14ac:dyDescent="0.45">
      <c r="A2335">
        <v>2014</v>
      </c>
    </row>
    <row r="2336" spans="1:1" x14ac:dyDescent="0.45">
      <c r="A2336">
        <v>2015</v>
      </c>
    </row>
    <row r="2337" spans="1:1" x14ac:dyDescent="0.45">
      <c r="A2337">
        <v>2014</v>
      </c>
    </row>
    <row r="2338" spans="1:1" x14ac:dyDescent="0.45">
      <c r="A2338">
        <v>2015</v>
      </c>
    </row>
    <row r="2339" spans="1:1" x14ac:dyDescent="0.45">
      <c r="A2339">
        <v>2016</v>
      </c>
    </row>
    <row r="2340" spans="1:1" x14ac:dyDescent="0.45">
      <c r="A2340">
        <v>2015</v>
      </c>
    </row>
    <row r="2341" spans="1:1" x14ac:dyDescent="0.45">
      <c r="A2341">
        <v>2015</v>
      </c>
    </row>
    <row r="2342" spans="1:1" x14ac:dyDescent="0.45">
      <c r="A2342">
        <v>2012</v>
      </c>
    </row>
    <row r="2343" spans="1:1" x14ac:dyDescent="0.45">
      <c r="A2343">
        <v>2012</v>
      </c>
    </row>
    <row r="2344" spans="1:1" x14ac:dyDescent="0.45">
      <c r="A2344">
        <v>2015</v>
      </c>
    </row>
    <row r="2345" spans="1:1" x14ac:dyDescent="0.45">
      <c r="A2345">
        <v>2016</v>
      </c>
    </row>
    <row r="2346" spans="1:1" x14ac:dyDescent="0.45">
      <c r="A2346">
        <v>2015</v>
      </c>
    </row>
    <row r="2347" spans="1:1" x14ac:dyDescent="0.45">
      <c r="A2347">
        <v>2015</v>
      </c>
    </row>
    <row r="2348" spans="1:1" x14ac:dyDescent="0.45">
      <c r="A2348">
        <v>2012</v>
      </c>
    </row>
    <row r="2349" spans="1:1" x14ac:dyDescent="0.45">
      <c r="A2349">
        <v>2016</v>
      </c>
    </row>
    <row r="2350" spans="1:1" x14ac:dyDescent="0.45">
      <c r="A2350">
        <v>2015</v>
      </c>
    </row>
    <row r="2351" spans="1:1" x14ac:dyDescent="0.45">
      <c r="A2351">
        <v>2016</v>
      </c>
    </row>
    <row r="2352" spans="1:1" x14ac:dyDescent="0.45">
      <c r="A2352">
        <v>2016</v>
      </c>
    </row>
    <row r="2353" spans="1:1" x14ac:dyDescent="0.45">
      <c r="A2353">
        <v>2016</v>
      </c>
    </row>
    <row r="2354" spans="1:1" x14ac:dyDescent="0.45">
      <c r="A2354">
        <v>2012</v>
      </c>
    </row>
    <row r="2355" spans="1:1" x14ac:dyDescent="0.45">
      <c r="A2355">
        <v>2011</v>
      </c>
    </row>
    <row r="2356" spans="1:1" x14ac:dyDescent="0.45">
      <c r="A2356">
        <v>2013</v>
      </c>
    </row>
    <row r="2357" spans="1:1" x14ac:dyDescent="0.45">
      <c r="A2357">
        <v>2014</v>
      </c>
    </row>
    <row r="2358" spans="1:1" x14ac:dyDescent="0.45">
      <c r="A2358">
        <v>2012</v>
      </c>
    </row>
    <row r="2359" spans="1:1" x14ac:dyDescent="0.45">
      <c r="A2359">
        <v>2011</v>
      </c>
    </row>
    <row r="2360" spans="1:1" x14ac:dyDescent="0.45">
      <c r="A2360">
        <v>2015</v>
      </c>
    </row>
    <row r="2361" spans="1:1" x14ac:dyDescent="0.45">
      <c r="A2361">
        <v>2014</v>
      </c>
    </row>
    <row r="2362" spans="1:1" x14ac:dyDescent="0.45">
      <c r="A2362">
        <v>2015</v>
      </c>
    </row>
    <row r="2363" spans="1:1" x14ac:dyDescent="0.45">
      <c r="A2363">
        <v>2015</v>
      </c>
    </row>
    <row r="2364" spans="1:1" x14ac:dyDescent="0.45">
      <c r="A2364">
        <v>2016</v>
      </c>
    </row>
    <row r="2365" spans="1:1" x14ac:dyDescent="0.45">
      <c r="A2365">
        <v>2015</v>
      </c>
    </row>
    <row r="2366" spans="1:1" x14ac:dyDescent="0.45">
      <c r="A2366">
        <v>2015</v>
      </c>
    </row>
    <row r="2367" spans="1:1" x14ac:dyDescent="0.45">
      <c r="A2367">
        <v>2014</v>
      </c>
    </row>
    <row r="2368" spans="1:1" x14ac:dyDescent="0.45">
      <c r="A2368">
        <v>2016</v>
      </c>
    </row>
    <row r="2369" spans="1:1" x14ac:dyDescent="0.45">
      <c r="A2369">
        <v>2016</v>
      </c>
    </row>
    <row r="2370" spans="1:1" x14ac:dyDescent="0.45">
      <c r="A2370">
        <v>2014</v>
      </c>
    </row>
    <row r="2371" spans="1:1" x14ac:dyDescent="0.45">
      <c r="A2371">
        <v>2015</v>
      </c>
    </row>
    <row r="2372" spans="1:1" x14ac:dyDescent="0.45">
      <c r="A2372">
        <v>2015</v>
      </c>
    </row>
    <row r="2373" spans="1:1" x14ac:dyDescent="0.45">
      <c r="A2373">
        <v>2015</v>
      </c>
    </row>
    <row r="2374" spans="1:1" x14ac:dyDescent="0.45">
      <c r="A2374">
        <v>2015</v>
      </c>
    </row>
    <row r="2375" spans="1:1" x14ac:dyDescent="0.45">
      <c r="A2375">
        <v>2015</v>
      </c>
    </row>
    <row r="2376" spans="1:1" x14ac:dyDescent="0.45">
      <c r="A2376">
        <v>2015</v>
      </c>
    </row>
    <row r="2377" spans="1:1" x14ac:dyDescent="0.45">
      <c r="A2377">
        <v>2013</v>
      </c>
    </row>
    <row r="2378" spans="1:1" x14ac:dyDescent="0.45">
      <c r="A2378">
        <v>2016</v>
      </c>
    </row>
    <row r="2379" spans="1:1" x14ac:dyDescent="0.45">
      <c r="A2379">
        <v>2013</v>
      </c>
    </row>
    <row r="2380" spans="1:1" x14ac:dyDescent="0.45">
      <c r="A2380">
        <v>2015</v>
      </c>
    </row>
    <row r="2381" spans="1:1" x14ac:dyDescent="0.45">
      <c r="A2381">
        <v>2014</v>
      </c>
    </row>
    <row r="2382" spans="1:1" x14ac:dyDescent="0.45">
      <c r="A2382">
        <v>2016</v>
      </c>
    </row>
    <row r="2383" spans="1:1" x14ac:dyDescent="0.45">
      <c r="A2383">
        <v>2014</v>
      </c>
    </row>
    <row r="2384" spans="1:1" x14ac:dyDescent="0.45">
      <c r="A2384">
        <v>2015</v>
      </c>
    </row>
    <row r="2385" spans="1:1" x14ac:dyDescent="0.45">
      <c r="A2385">
        <v>2016</v>
      </c>
    </row>
    <row r="2386" spans="1:1" x14ac:dyDescent="0.45">
      <c r="A2386">
        <v>2014</v>
      </c>
    </row>
    <row r="2387" spans="1:1" x14ac:dyDescent="0.45">
      <c r="A2387">
        <v>2014</v>
      </c>
    </row>
    <row r="2388" spans="1:1" x14ac:dyDescent="0.45">
      <c r="A2388">
        <v>2015</v>
      </c>
    </row>
    <row r="2389" spans="1:1" x14ac:dyDescent="0.45">
      <c r="A2389">
        <v>2014</v>
      </c>
    </row>
    <row r="2390" spans="1:1" x14ac:dyDescent="0.45">
      <c r="A2390">
        <v>2014</v>
      </c>
    </row>
    <row r="2391" spans="1:1" x14ac:dyDescent="0.45">
      <c r="A2391">
        <v>2014</v>
      </c>
    </row>
    <row r="2392" spans="1:1" x14ac:dyDescent="0.45">
      <c r="A2392">
        <v>2012</v>
      </c>
    </row>
    <row r="2393" spans="1:1" x14ac:dyDescent="0.45">
      <c r="A2393">
        <v>2015</v>
      </c>
    </row>
    <row r="2394" spans="1:1" x14ac:dyDescent="0.45">
      <c r="A2394">
        <v>2017</v>
      </c>
    </row>
    <row r="2395" spans="1:1" x14ac:dyDescent="0.45">
      <c r="A2395">
        <v>2013</v>
      </c>
    </row>
    <row r="2396" spans="1:1" x14ac:dyDescent="0.45">
      <c r="A2396">
        <v>2015</v>
      </c>
    </row>
    <row r="2397" spans="1:1" x14ac:dyDescent="0.45">
      <c r="A2397">
        <v>2014</v>
      </c>
    </row>
    <row r="2398" spans="1:1" x14ac:dyDescent="0.45">
      <c r="A2398">
        <v>2016</v>
      </c>
    </row>
    <row r="2399" spans="1:1" x14ac:dyDescent="0.45">
      <c r="A2399">
        <v>2015</v>
      </c>
    </row>
    <row r="2400" spans="1:1" x14ac:dyDescent="0.45">
      <c r="A2400">
        <v>2014</v>
      </c>
    </row>
    <row r="2401" spans="1:1" x14ac:dyDescent="0.45">
      <c r="A2401">
        <v>2014</v>
      </c>
    </row>
    <row r="2402" spans="1:1" x14ac:dyDescent="0.45">
      <c r="A2402">
        <v>2015</v>
      </c>
    </row>
    <row r="2403" spans="1:1" x14ac:dyDescent="0.45">
      <c r="A2403">
        <v>2013</v>
      </c>
    </row>
    <row r="2404" spans="1:1" x14ac:dyDescent="0.45">
      <c r="A2404">
        <v>2011</v>
      </c>
    </row>
    <row r="2405" spans="1:1" x14ac:dyDescent="0.45">
      <c r="A2405">
        <v>2016</v>
      </c>
    </row>
    <row r="2406" spans="1:1" x14ac:dyDescent="0.45">
      <c r="A2406">
        <v>2017</v>
      </c>
    </row>
    <row r="2407" spans="1:1" x14ac:dyDescent="0.45">
      <c r="A2407">
        <v>2013</v>
      </c>
    </row>
    <row r="2408" spans="1:1" x14ac:dyDescent="0.45">
      <c r="A2408">
        <v>2014</v>
      </c>
    </row>
    <row r="2409" spans="1:1" x14ac:dyDescent="0.45">
      <c r="A2409">
        <v>2014</v>
      </c>
    </row>
    <row r="2410" spans="1:1" x14ac:dyDescent="0.45">
      <c r="A2410">
        <v>2011</v>
      </c>
    </row>
    <row r="2411" spans="1:1" x14ac:dyDescent="0.45">
      <c r="A2411">
        <v>2015</v>
      </c>
    </row>
    <row r="2412" spans="1:1" x14ac:dyDescent="0.45">
      <c r="A2412">
        <v>2016</v>
      </c>
    </row>
    <row r="2413" spans="1:1" x14ac:dyDescent="0.45">
      <c r="A2413">
        <v>2013</v>
      </c>
    </row>
    <row r="2414" spans="1:1" x14ac:dyDescent="0.45">
      <c r="A2414">
        <v>2016</v>
      </c>
    </row>
    <row r="2415" spans="1:1" x14ac:dyDescent="0.45">
      <c r="A2415">
        <v>2015</v>
      </c>
    </row>
    <row r="2416" spans="1:1" x14ac:dyDescent="0.45">
      <c r="A2416">
        <v>2015</v>
      </c>
    </row>
    <row r="2417" spans="1:1" x14ac:dyDescent="0.45">
      <c r="A2417">
        <v>2014</v>
      </c>
    </row>
    <row r="2418" spans="1:1" x14ac:dyDescent="0.45">
      <c r="A2418">
        <v>2014</v>
      </c>
    </row>
    <row r="2419" spans="1:1" x14ac:dyDescent="0.45">
      <c r="A2419">
        <v>2017</v>
      </c>
    </row>
    <row r="2420" spans="1:1" x14ac:dyDescent="0.45">
      <c r="A2420">
        <v>2015</v>
      </c>
    </row>
    <row r="2421" spans="1:1" x14ac:dyDescent="0.45">
      <c r="A2421">
        <v>2014</v>
      </c>
    </row>
    <row r="2422" spans="1:1" x14ac:dyDescent="0.45">
      <c r="A2422">
        <v>2015</v>
      </c>
    </row>
    <row r="2423" spans="1:1" x14ac:dyDescent="0.45">
      <c r="A2423">
        <v>2016</v>
      </c>
    </row>
    <row r="2424" spans="1:1" x14ac:dyDescent="0.45">
      <c r="A2424">
        <v>2014</v>
      </c>
    </row>
    <row r="2425" spans="1:1" x14ac:dyDescent="0.45">
      <c r="A2425">
        <v>2016</v>
      </c>
    </row>
    <row r="2426" spans="1:1" x14ac:dyDescent="0.45">
      <c r="A2426">
        <v>2016</v>
      </c>
    </row>
    <row r="2427" spans="1:1" x14ac:dyDescent="0.45">
      <c r="A2427">
        <v>2014</v>
      </c>
    </row>
    <row r="2428" spans="1:1" x14ac:dyDescent="0.45">
      <c r="A2428">
        <v>2015</v>
      </c>
    </row>
    <row r="2429" spans="1:1" x14ac:dyDescent="0.45">
      <c r="A2429">
        <v>2012</v>
      </c>
    </row>
    <row r="2430" spans="1:1" x14ac:dyDescent="0.45">
      <c r="A2430">
        <v>2014</v>
      </c>
    </row>
    <row r="2431" spans="1:1" x14ac:dyDescent="0.45">
      <c r="A2431">
        <v>2015</v>
      </c>
    </row>
    <row r="2432" spans="1:1" x14ac:dyDescent="0.45">
      <c r="A2432">
        <v>2015</v>
      </c>
    </row>
    <row r="2433" spans="1:1" x14ac:dyDescent="0.45">
      <c r="A2433">
        <v>2015</v>
      </c>
    </row>
    <row r="2434" spans="1:1" x14ac:dyDescent="0.45">
      <c r="A2434">
        <v>2014</v>
      </c>
    </row>
    <row r="2435" spans="1:1" x14ac:dyDescent="0.45">
      <c r="A2435">
        <v>2013</v>
      </c>
    </row>
    <row r="2436" spans="1:1" x14ac:dyDescent="0.45">
      <c r="A2436">
        <v>2015</v>
      </c>
    </row>
    <row r="2437" spans="1:1" x14ac:dyDescent="0.45">
      <c r="A2437">
        <v>2012</v>
      </c>
    </row>
    <row r="2438" spans="1:1" x14ac:dyDescent="0.45">
      <c r="A2438">
        <v>2015</v>
      </c>
    </row>
    <row r="2439" spans="1:1" x14ac:dyDescent="0.45">
      <c r="A2439">
        <v>2015</v>
      </c>
    </row>
    <row r="2440" spans="1:1" x14ac:dyDescent="0.45">
      <c r="A2440">
        <v>2016</v>
      </c>
    </row>
    <row r="2441" spans="1:1" x14ac:dyDescent="0.45">
      <c r="A2441">
        <v>2016</v>
      </c>
    </row>
    <row r="2442" spans="1:1" x14ac:dyDescent="0.45">
      <c r="A2442">
        <v>2012</v>
      </c>
    </row>
    <row r="2443" spans="1:1" x14ac:dyDescent="0.45">
      <c r="A2443">
        <v>2016</v>
      </c>
    </row>
    <row r="2444" spans="1:1" x14ac:dyDescent="0.45">
      <c r="A2444">
        <v>2017</v>
      </c>
    </row>
    <row r="2445" spans="1:1" x14ac:dyDescent="0.45">
      <c r="A2445">
        <v>2016</v>
      </c>
    </row>
    <row r="2446" spans="1:1" x14ac:dyDescent="0.45">
      <c r="A2446">
        <v>2011</v>
      </c>
    </row>
    <row r="2447" spans="1:1" x14ac:dyDescent="0.45">
      <c r="A2447">
        <v>2013</v>
      </c>
    </row>
    <row r="2448" spans="1:1" x14ac:dyDescent="0.45">
      <c r="A2448">
        <v>2016</v>
      </c>
    </row>
    <row r="2449" spans="1:1" x14ac:dyDescent="0.45">
      <c r="A2449">
        <v>2012</v>
      </c>
    </row>
    <row r="2450" spans="1:1" x14ac:dyDescent="0.45">
      <c r="A2450">
        <v>2012</v>
      </c>
    </row>
    <row r="2451" spans="1:1" x14ac:dyDescent="0.45">
      <c r="A2451">
        <v>2012</v>
      </c>
    </row>
    <row r="2452" spans="1:1" x14ac:dyDescent="0.45">
      <c r="A2452">
        <v>2015</v>
      </c>
    </row>
    <row r="2453" spans="1:1" x14ac:dyDescent="0.45">
      <c r="A2453">
        <v>2011</v>
      </c>
    </row>
    <row r="2454" spans="1:1" x14ac:dyDescent="0.45">
      <c r="A2454">
        <v>2012</v>
      </c>
    </row>
    <row r="2455" spans="1:1" x14ac:dyDescent="0.45">
      <c r="A2455">
        <v>2012</v>
      </c>
    </row>
    <row r="2456" spans="1:1" x14ac:dyDescent="0.45">
      <c r="A2456">
        <v>2016</v>
      </c>
    </row>
    <row r="2457" spans="1:1" x14ac:dyDescent="0.45">
      <c r="A2457">
        <v>2014</v>
      </c>
    </row>
    <row r="2458" spans="1:1" x14ac:dyDescent="0.45">
      <c r="A2458">
        <v>2009</v>
      </c>
    </row>
    <row r="2459" spans="1:1" x14ac:dyDescent="0.45">
      <c r="A2459">
        <v>2016</v>
      </c>
    </row>
    <row r="2460" spans="1:1" x14ac:dyDescent="0.45">
      <c r="A2460">
        <v>2016</v>
      </c>
    </row>
    <row r="2461" spans="1:1" x14ac:dyDescent="0.45">
      <c r="A2461">
        <v>2015</v>
      </c>
    </row>
    <row r="2462" spans="1:1" x14ac:dyDescent="0.45">
      <c r="A2462">
        <v>2014</v>
      </c>
    </row>
    <row r="2463" spans="1:1" x14ac:dyDescent="0.45">
      <c r="A2463">
        <v>2015</v>
      </c>
    </row>
    <row r="2464" spans="1:1" x14ac:dyDescent="0.45">
      <c r="A2464">
        <v>2015</v>
      </c>
    </row>
    <row r="2465" spans="1:1" x14ac:dyDescent="0.45">
      <c r="A2465">
        <v>2015</v>
      </c>
    </row>
    <row r="2466" spans="1:1" x14ac:dyDescent="0.45">
      <c r="A2466">
        <v>2014</v>
      </c>
    </row>
    <row r="2467" spans="1:1" x14ac:dyDescent="0.45">
      <c r="A2467">
        <v>2016</v>
      </c>
    </row>
    <row r="2468" spans="1:1" x14ac:dyDescent="0.45">
      <c r="A2468">
        <v>2016</v>
      </c>
    </row>
    <row r="2469" spans="1:1" x14ac:dyDescent="0.45">
      <c r="A2469">
        <v>2012</v>
      </c>
    </row>
    <row r="2470" spans="1:1" x14ac:dyDescent="0.45">
      <c r="A2470">
        <v>2016</v>
      </c>
    </row>
    <row r="2471" spans="1:1" x14ac:dyDescent="0.45">
      <c r="A2471">
        <v>2014</v>
      </c>
    </row>
    <row r="2472" spans="1:1" x14ac:dyDescent="0.45">
      <c r="A2472">
        <v>2015</v>
      </c>
    </row>
    <row r="2473" spans="1:1" x14ac:dyDescent="0.45">
      <c r="A2473">
        <v>2016</v>
      </c>
    </row>
    <row r="2474" spans="1:1" x14ac:dyDescent="0.45">
      <c r="A2474">
        <v>2015</v>
      </c>
    </row>
    <row r="2475" spans="1:1" x14ac:dyDescent="0.45">
      <c r="A2475">
        <v>2015</v>
      </c>
    </row>
    <row r="2476" spans="1:1" x14ac:dyDescent="0.45">
      <c r="A2476">
        <v>2012</v>
      </c>
    </row>
    <row r="2477" spans="1:1" x14ac:dyDescent="0.45">
      <c r="A2477">
        <v>2014</v>
      </c>
    </row>
    <row r="2478" spans="1:1" x14ac:dyDescent="0.45">
      <c r="A2478">
        <v>2015</v>
      </c>
    </row>
    <row r="2479" spans="1:1" x14ac:dyDescent="0.45">
      <c r="A2479">
        <v>2015</v>
      </c>
    </row>
    <row r="2480" spans="1:1" x14ac:dyDescent="0.45">
      <c r="A2480">
        <v>2014</v>
      </c>
    </row>
    <row r="2481" spans="1:1" x14ac:dyDescent="0.45">
      <c r="A2481">
        <v>2015</v>
      </c>
    </row>
    <row r="2482" spans="1:1" x14ac:dyDescent="0.45">
      <c r="A2482">
        <v>2014</v>
      </c>
    </row>
    <row r="2483" spans="1:1" x14ac:dyDescent="0.45">
      <c r="A2483">
        <v>2015</v>
      </c>
    </row>
    <row r="2484" spans="1:1" x14ac:dyDescent="0.45">
      <c r="A2484">
        <v>2011</v>
      </c>
    </row>
    <row r="2485" spans="1:1" x14ac:dyDescent="0.45">
      <c r="A2485">
        <v>2014</v>
      </c>
    </row>
    <row r="2486" spans="1:1" x14ac:dyDescent="0.45">
      <c r="A2486">
        <v>2017</v>
      </c>
    </row>
    <row r="2487" spans="1:1" x14ac:dyDescent="0.45">
      <c r="A2487">
        <v>2015</v>
      </c>
    </row>
    <row r="2488" spans="1:1" x14ac:dyDescent="0.45">
      <c r="A2488">
        <v>2015</v>
      </c>
    </row>
    <row r="2489" spans="1:1" x14ac:dyDescent="0.45">
      <c r="A2489">
        <v>2015</v>
      </c>
    </row>
    <row r="2490" spans="1:1" x14ac:dyDescent="0.45">
      <c r="A2490">
        <v>2013</v>
      </c>
    </row>
    <row r="2491" spans="1:1" x14ac:dyDescent="0.45">
      <c r="A2491">
        <v>2014</v>
      </c>
    </row>
    <row r="2492" spans="1:1" x14ac:dyDescent="0.45">
      <c r="A2492">
        <v>2016</v>
      </c>
    </row>
    <row r="2493" spans="1:1" x14ac:dyDescent="0.45">
      <c r="A2493">
        <v>2016</v>
      </c>
    </row>
    <row r="2494" spans="1:1" x14ac:dyDescent="0.45">
      <c r="A2494">
        <v>2012</v>
      </c>
    </row>
    <row r="2495" spans="1:1" x14ac:dyDescent="0.45">
      <c r="A2495">
        <v>2014</v>
      </c>
    </row>
    <row r="2496" spans="1:1" x14ac:dyDescent="0.45">
      <c r="A2496">
        <v>2014</v>
      </c>
    </row>
    <row r="2497" spans="1:1" x14ac:dyDescent="0.45">
      <c r="A2497">
        <v>2016</v>
      </c>
    </row>
    <row r="2498" spans="1:1" x14ac:dyDescent="0.45">
      <c r="A2498">
        <v>2015</v>
      </c>
    </row>
    <row r="2499" spans="1:1" x14ac:dyDescent="0.45">
      <c r="A2499">
        <v>2012</v>
      </c>
    </row>
    <row r="2500" spans="1:1" x14ac:dyDescent="0.45">
      <c r="A2500">
        <v>2012</v>
      </c>
    </row>
    <row r="2501" spans="1:1" x14ac:dyDescent="0.45">
      <c r="A2501">
        <v>2013</v>
      </c>
    </row>
    <row r="2502" spans="1:1" x14ac:dyDescent="0.45">
      <c r="A2502">
        <v>2014</v>
      </c>
    </row>
    <row r="2503" spans="1:1" x14ac:dyDescent="0.45">
      <c r="A2503">
        <v>2014</v>
      </c>
    </row>
    <row r="2504" spans="1:1" x14ac:dyDescent="0.45">
      <c r="A2504">
        <v>2016</v>
      </c>
    </row>
    <row r="2505" spans="1:1" x14ac:dyDescent="0.45">
      <c r="A2505">
        <v>2014</v>
      </c>
    </row>
    <row r="2506" spans="1:1" x14ac:dyDescent="0.45">
      <c r="A2506">
        <v>2013</v>
      </c>
    </row>
    <row r="2507" spans="1:1" x14ac:dyDescent="0.45">
      <c r="A2507">
        <v>2015</v>
      </c>
    </row>
    <row r="2508" spans="1:1" x14ac:dyDescent="0.45">
      <c r="A2508">
        <v>2015</v>
      </c>
    </row>
    <row r="2509" spans="1:1" x14ac:dyDescent="0.45">
      <c r="A2509">
        <v>2016</v>
      </c>
    </row>
    <row r="2510" spans="1:1" x14ac:dyDescent="0.45">
      <c r="A2510">
        <v>2016</v>
      </c>
    </row>
    <row r="2511" spans="1:1" x14ac:dyDescent="0.45">
      <c r="A2511">
        <v>2014</v>
      </c>
    </row>
    <row r="2512" spans="1:1" x14ac:dyDescent="0.45">
      <c r="A2512">
        <v>2016</v>
      </c>
    </row>
    <row r="2513" spans="1:1" x14ac:dyDescent="0.45">
      <c r="A2513">
        <v>2015</v>
      </c>
    </row>
    <row r="2514" spans="1:1" x14ac:dyDescent="0.45">
      <c r="A2514">
        <v>2015</v>
      </c>
    </row>
    <row r="2515" spans="1:1" x14ac:dyDescent="0.45">
      <c r="A2515">
        <v>2015</v>
      </c>
    </row>
    <row r="2516" spans="1:1" x14ac:dyDescent="0.45">
      <c r="A2516">
        <v>2016</v>
      </c>
    </row>
    <row r="2517" spans="1:1" x14ac:dyDescent="0.45">
      <c r="A2517">
        <v>2016</v>
      </c>
    </row>
    <row r="2518" spans="1:1" x14ac:dyDescent="0.45">
      <c r="A2518">
        <v>2015</v>
      </c>
    </row>
    <row r="2519" spans="1:1" x14ac:dyDescent="0.45">
      <c r="A2519">
        <v>2014</v>
      </c>
    </row>
    <row r="2520" spans="1:1" x14ac:dyDescent="0.45">
      <c r="A2520">
        <v>2013</v>
      </c>
    </row>
    <row r="2521" spans="1:1" x14ac:dyDescent="0.45">
      <c r="A2521">
        <v>2015</v>
      </c>
    </row>
    <row r="2522" spans="1:1" x14ac:dyDescent="0.45">
      <c r="A2522">
        <v>2012</v>
      </c>
    </row>
    <row r="2523" spans="1:1" x14ac:dyDescent="0.45">
      <c r="A2523">
        <v>2016</v>
      </c>
    </row>
    <row r="2524" spans="1:1" x14ac:dyDescent="0.45">
      <c r="A2524">
        <v>2015</v>
      </c>
    </row>
    <row r="2525" spans="1:1" x14ac:dyDescent="0.45">
      <c r="A2525">
        <v>2016</v>
      </c>
    </row>
    <row r="2526" spans="1:1" x14ac:dyDescent="0.45">
      <c r="A2526">
        <v>2015</v>
      </c>
    </row>
    <row r="2527" spans="1:1" x14ac:dyDescent="0.45">
      <c r="A2527">
        <v>2011</v>
      </c>
    </row>
    <row r="2528" spans="1:1" x14ac:dyDescent="0.45">
      <c r="A2528">
        <v>2012</v>
      </c>
    </row>
    <row r="2529" spans="1:1" x14ac:dyDescent="0.45">
      <c r="A2529">
        <v>2010</v>
      </c>
    </row>
    <row r="2530" spans="1:1" x14ac:dyDescent="0.45">
      <c r="A2530">
        <v>2016</v>
      </c>
    </row>
    <row r="2531" spans="1:1" x14ac:dyDescent="0.45">
      <c r="A2531">
        <v>2016</v>
      </c>
    </row>
    <row r="2532" spans="1:1" x14ac:dyDescent="0.45">
      <c r="A2532">
        <v>2014</v>
      </c>
    </row>
    <row r="2533" spans="1:1" x14ac:dyDescent="0.45">
      <c r="A2533">
        <v>2014</v>
      </c>
    </row>
    <row r="2534" spans="1:1" x14ac:dyDescent="0.45">
      <c r="A2534">
        <v>2015</v>
      </c>
    </row>
    <row r="2535" spans="1:1" x14ac:dyDescent="0.45">
      <c r="A2535">
        <v>2015</v>
      </c>
    </row>
    <row r="2536" spans="1:1" x14ac:dyDescent="0.45">
      <c r="A2536">
        <v>2016</v>
      </c>
    </row>
    <row r="2537" spans="1:1" x14ac:dyDescent="0.45">
      <c r="A2537">
        <v>2014</v>
      </c>
    </row>
    <row r="2538" spans="1:1" x14ac:dyDescent="0.45">
      <c r="A2538">
        <v>2017</v>
      </c>
    </row>
    <row r="2539" spans="1:1" x14ac:dyDescent="0.45">
      <c r="A2539">
        <v>2015</v>
      </c>
    </row>
    <row r="2540" spans="1:1" x14ac:dyDescent="0.45">
      <c r="A2540">
        <v>2015</v>
      </c>
    </row>
    <row r="2541" spans="1:1" x14ac:dyDescent="0.45">
      <c r="A2541">
        <v>2015</v>
      </c>
    </row>
    <row r="2542" spans="1:1" x14ac:dyDescent="0.45">
      <c r="A2542">
        <v>2014</v>
      </c>
    </row>
    <row r="2543" spans="1:1" x14ac:dyDescent="0.45">
      <c r="A2543">
        <v>2015</v>
      </c>
    </row>
    <row r="2544" spans="1:1" x14ac:dyDescent="0.45">
      <c r="A2544">
        <v>2015</v>
      </c>
    </row>
    <row r="2545" spans="1:1" x14ac:dyDescent="0.45">
      <c r="A2545">
        <v>2014</v>
      </c>
    </row>
    <row r="2546" spans="1:1" x14ac:dyDescent="0.45">
      <c r="A2546">
        <v>2015</v>
      </c>
    </row>
    <row r="2547" spans="1:1" x14ac:dyDescent="0.45">
      <c r="A2547">
        <v>2016</v>
      </c>
    </row>
    <row r="2548" spans="1:1" x14ac:dyDescent="0.45">
      <c r="A2548">
        <v>2015</v>
      </c>
    </row>
    <row r="2549" spans="1:1" x14ac:dyDescent="0.45">
      <c r="A2549">
        <v>2015</v>
      </c>
    </row>
    <row r="2550" spans="1:1" x14ac:dyDescent="0.45">
      <c r="A2550">
        <v>2014</v>
      </c>
    </row>
    <row r="2551" spans="1:1" x14ac:dyDescent="0.45">
      <c r="A2551">
        <v>2015</v>
      </c>
    </row>
    <row r="2552" spans="1:1" x14ac:dyDescent="0.45">
      <c r="A2552">
        <v>2017</v>
      </c>
    </row>
    <row r="2553" spans="1:1" x14ac:dyDescent="0.45">
      <c r="A2553">
        <v>2012</v>
      </c>
    </row>
    <row r="2554" spans="1:1" x14ac:dyDescent="0.45">
      <c r="A2554">
        <v>2016</v>
      </c>
    </row>
    <row r="2555" spans="1:1" x14ac:dyDescent="0.45">
      <c r="A2555">
        <v>2014</v>
      </c>
    </row>
    <row r="2556" spans="1:1" x14ac:dyDescent="0.45">
      <c r="A2556">
        <v>2016</v>
      </c>
    </row>
    <row r="2557" spans="1:1" x14ac:dyDescent="0.45">
      <c r="A2557">
        <v>2016</v>
      </c>
    </row>
    <row r="2558" spans="1:1" x14ac:dyDescent="0.45">
      <c r="A2558">
        <v>2014</v>
      </c>
    </row>
    <row r="2559" spans="1:1" x14ac:dyDescent="0.45">
      <c r="A2559">
        <v>2012</v>
      </c>
    </row>
    <row r="2560" spans="1:1" x14ac:dyDescent="0.45">
      <c r="A2560">
        <v>2015</v>
      </c>
    </row>
    <row r="2561" spans="1:1" x14ac:dyDescent="0.45">
      <c r="A2561">
        <v>2011</v>
      </c>
    </row>
    <row r="2562" spans="1:1" x14ac:dyDescent="0.45">
      <c r="A2562">
        <v>2017</v>
      </c>
    </row>
    <row r="2563" spans="1:1" x14ac:dyDescent="0.45">
      <c r="A2563">
        <v>2014</v>
      </c>
    </row>
    <row r="2564" spans="1:1" x14ac:dyDescent="0.45">
      <c r="A2564">
        <v>2011</v>
      </c>
    </row>
    <row r="2565" spans="1:1" x14ac:dyDescent="0.45">
      <c r="A2565">
        <v>2014</v>
      </c>
    </row>
    <row r="2566" spans="1:1" x14ac:dyDescent="0.45">
      <c r="A2566">
        <v>2016</v>
      </c>
    </row>
    <row r="2567" spans="1:1" x14ac:dyDescent="0.45">
      <c r="A2567">
        <v>2017</v>
      </c>
    </row>
    <row r="2568" spans="1:1" x14ac:dyDescent="0.45">
      <c r="A2568">
        <v>2015</v>
      </c>
    </row>
    <row r="2569" spans="1:1" x14ac:dyDescent="0.45">
      <c r="A2569">
        <v>2016</v>
      </c>
    </row>
    <row r="2570" spans="1:1" x14ac:dyDescent="0.45">
      <c r="A2570">
        <v>2012</v>
      </c>
    </row>
    <row r="2571" spans="1:1" x14ac:dyDescent="0.45">
      <c r="A2571">
        <v>2016</v>
      </c>
    </row>
    <row r="2572" spans="1:1" x14ac:dyDescent="0.45">
      <c r="A2572">
        <v>2015</v>
      </c>
    </row>
    <row r="2573" spans="1:1" x14ac:dyDescent="0.45">
      <c r="A2573">
        <v>2016</v>
      </c>
    </row>
    <row r="2574" spans="1:1" x14ac:dyDescent="0.45">
      <c r="A2574">
        <v>2015</v>
      </c>
    </row>
    <row r="2575" spans="1:1" x14ac:dyDescent="0.45">
      <c r="A2575">
        <v>2015</v>
      </c>
    </row>
    <row r="2576" spans="1:1" x14ac:dyDescent="0.45">
      <c r="A2576">
        <v>2016</v>
      </c>
    </row>
    <row r="2577" spans="1:1" x14ac:dyDescent="0.45">
      <c r="A2577">
        <v>2016</v>
      </c>
    </row>
    <row r="2578" spans="1:1" x14ac:dyDescent="0.45">
      <c r="A2578">
        <v>2017</v>
      </c>
    </row>
    <row r="2579" spans="1:1" x14ac:dyDescent="0.45">
      <c r="A2579">
        <v>2012</v>
      </c>
    </row>
    <row r="2580" spans="1:1" x14ac:dyDescent="0.45">
      <c r="A2580">
        <v>2012</v>
      </c>
    </row>
    <row r="2581" spans="1:1" x14ac:dyDescent="0.45">
      <c r="A2581">
        <v>2014</v>
      </c>
    </row>
    <row r="2582" spans="1:1" x14ac:dyDescent="0.45">
      <c r="A2582">
        <v>2014</v>
      </c>
    </row>
    <row r="2583" spans="1:1" x14ac:dyDescent="0.45">
      <c r="A2583">
        <v>2016</v>
      </c>
    </row>
    <row r="2584" spans="1:1" x14ac:dyDescent="0.45">
      <c r="A2584">
        <v>2016</v>
      </c>
    </row>
    <row r="2585" spans="1:1" x14ac:dyDescent="0.45">
      <c r="A2585">
        <v>2016</v>
      </c>
    </row>
    <row r="2586" spans="1:1" x14ac:dyDescent="0.45">
      <c r="A2586">
        <v>2015</v>
      </c>
    </row>
    <row r="2587" spans="1:1" x14ac:dyDescent="0.45">
      <c r="A2587">
        <v>2012</v>
      </c>
    </row>
    <row r="2588" spans="1:1" x14ac:dyDescent="0.45">
      <c r="A2588">
        <v>2015</v>
      </c>
    </row>
    <row r="2589" spans="1:1" x14ac:dyDescent="0.45">
      <c r="A2589">
        <v>2015</v>
      </c>
    </row>
    <row r="2590" spans="1:1" x14ac:dyDescent="0.45">
      <c r="A2590">
        <v>2013</v>
      </c>
    </row>
    <row r="2591" spans="1:1" x14ac:dyDescent="0.45">
      <c r="A2591">
        <v>2012</v>
      </c>
    </row>
    <row r="2592" spans="1:1" x14ac:dyDescent="0.45">
      <c r="A2592">
        <v>2014</v>
      </c>
    </row>
    <row r="2593" spans="1:1" x14ac:dyDescent="0.45">
      <c r="A2593">
        <v>2015</v>
      </c>
    </row>
    <row r="2594" spans="1:1" x14ac:dyDescent="0.45">
      <c r="A2594">
        <v>2016</v>
      </c>
    </row>
    <row r="2595" spans="1:1" x14ac:dyDescent="0.45">
      <c r="A2595">
        <v>2015</v>
      </c>
    </row>
    <row r="2596" spans="1:1" x14ac:dyDescent="0.45">
      <c r="A2596">
        <v>2015</v>
      </c>
    </row>
    <row r="2597" spans="1:1" x14ac:dyDescent="0.45">
      <c r="A2597">
        <v>2015</v>
      </c>
    </row>
    <row r="2598" spans="1:1" x14ac:dyDescent="0.45">
      <c r="A2598">
        <v>2014</v>
      </c>
    </row>
    <row r="2599" spans="1:1" x14ac:dyDescent="0.45">
      <c r="A2599">
        <v>2011</v>
      </c>
    </row>
    <row r="2600" spans="1:1" x14ac:dyDescent="0.45">
      <c r="A2600">
        <v>2014</v>
      </c>
    </row>
    <row r="2601" spans="1:1" x14ac:dyDescent="0.45">
      <c r="A2601">
        <v>2016</v>
      </c>
    </row>
    <row r="2602" spans="1:1" x14ac:dyDescent="0.45">
      <c r="A2602">
        <v>2016</v>
      </c>
    </row>
    <row r="2603" spans="1:1" x14ac:dyDescent="0.45">
      <c r="A2603">
        <v>2012</v>
      </c>
    </row>
    <row r="2604" spans="1:1" x14ac:dyDescent="0.45">
      <c r="A2604">
        <v>2014</v>
      </c>
    </row>
    <row r="2605" spans="1:1" x14ac:dyDescent="0.45">
      <c r="A2605">
        <v>2014</v>
      </c>
    </row>
    <row r="2606" spans="1:1" x14ac:dyDescent="0.45">
      <c r="A2606">
        <v>2014</v>
      </c>
    </row>
    <row r="2607" spans="1:1" x14ac:dyDescent="0.45">
      <c r="A2607">
        <v>2014</v>
      </c>
    </row>
    <row r="2608" spans="1:1" x14ac:dyDescent="0.45">
      <c r="A2608">
        <v>2017</v>
      </c>
    </row>
    <row r="2609" spans="1:1" x14ac:dyDescent="0.45">
      <c r="A2609">
        <v>2016</v>
      </c>
    </row>
    <row r="2610" spans="1:1" x14ac:dyDescent="0.45">
      <c r="A2610">
        <v>2015</v>
      </c>
    </row>
    <row r="2611" spans="1:1" x14ac:dyDescent="0.45">
      <c r="A2611">
        <v>2016</v>
      </c>
    </row>
    <row r="2612" spans="1:1" x14ac:dyDescent="0.45">
      <c r="A2612">
        <v>2014</v>
      </c>
    </row>
    <row r="2613" spans="1:1" x14ac:dyDescent="0.45">
      <c r="A2613">
        <v>2015</v>
      </c>
    </row>
    <row r="2614" spans="1:1" x14ac:dyDescent="0.45">
      <c r="A2614">
        <v>2015</v>
      </c>
    </row>
    <row r="2615" spans="1:1" x14ac:dyDescent="0.45">
      <c r="A2615">
        <v>2014</v>
      </c>
    </row>
    <row r="2616" spans="1:1" x14ac:dyDescent="0.45">
      <c r="A2616">
        <v>2015</v>
      </c>
    </row>
    <row r="2617" spans="1:1" x14ac:dyDescent="0.45">
      <c r="A2617">
        <v>2013</v>
      </c>
    </row>
    <row r="2618" spans="1:1" x14ac:dyDescent="0.45">
      <c r="A2618">
        <v>2015</v>
      </c>
    </row>
    <row r="2619" spans="1:1" x14ac:dyDescent="0.45">
      <c r="A2619">
        <v>2014</v>
      </c>
    </row>
    <row r="2620" spans="1:1" x14ac:dyDescent="0.45">
      <c r="A2620">
        <v>2015</v>
      </c>
    </row>
    <row r="2621" spans="1:1" x14ac:dyDescent="0.45">
      <c r="A2621">
        <v>2015</v>
      </c>
    </row>
    <row r="2622" spans="1:1" x14ac:dyDescent="0.45">
      <c r="A2622">
        <v>2016</v>
      </c>
    </row>
    <row r="2623" spans="1:1" x14ac:dyDescent="0.45">
      <c r="A2623">
        <v>2015</v>
      </c>
    </row>
    <row r="2624" spans="1:1" x14ac:dyDescent="0.45">
      <c r="A2624">
        <v>2013</v>
      </c>
    </row>
    <row r="2625" spans="1:1" x14ac:dyDescent="0.45">
      <c r="A2625">
        <v>2014</v>
      </c>
    </row>
    <row r="2626" spans="1:1" x14ac:dyDescent="0.45">
      <c r="A2626">
        <v>2014</v>
      </c>
    </row>
    <row r="2627" spans="1:1" x14ac:dyDescent="0.45">
      <c r="A2627">
        <v>2014</v>
      </c>
    </row>
    <row r="2628" spans="1:1" x14ac:dyDescent="0.45">
      <c r="A2628">
        <v>2012</v>
      </c>
    </row>
    <row r="2629" spans="1:1" x14ac:dyDescent="0.45">
      <c r="A2629">
        <v>2012</v>
      </c>
    </row>
    <row r="2630" spans="1:1" x14ac:dyDescent="0.45">
      <c r="A2630">
        <v>2016</v>
      </c>
    </row>
    <row r="2631" spans="1:1" x14ac:dyDescent="0.45">
      <c r="A2631">
        <v>2011</v>
      </c>
    </row>
    <row r="2632" spans="1:1" x14ac:dyDescent="0.45">
      <c r="A2632">
        <v>2014</v>
      </c>
    </row>
    <row r="2633" spans="1:1" x14ac:dyDescent="0.45">
      <c r="A2633">
        <v>2014</v>
      </c>
    </row>
    <row r="2634" spans="1:1" x14ac:dyDescent="0.45">
      <c r="A2634">
        <v>2015</v>
      </c>
    </row>
    <row r="2635" spans="1:1" x14ac:dyDescent="0.45">
      <c r="A2635">
        <v>2012</v>
      </c>
    </row>
    <row r="2636" spans="1:1" x14ac:dyDescent="0.45">
      <c r="A2636">
        <v>2011</v>
      </c>
    </row>
    <row r="2637" spans="1:1" x14ac:dyDescent="0.45">
      <c r="A2637">
        <v>2015</v>
      </c>
    </row>
    <row r="2638" spans="1:1" x14ac:dyDescent="0.45">
      <c r="A2638">
        <v>2015</v>
      </c>
    </row>
    <row r="2639" spans="1:1" x14ac:dyDescent="0.45">
      <c r="A2639">
        <v>2015</v>
      </c>
    </row>
    <row r="2640" spans="1:1" x14ac:dyDescent="0.45">
      <c r="A2640">
        <v>2016</v>
      </c>
    </row>
    <row r="2641" spans="1:1" x14ac:dyDescent="0.45">
      <c r="A2641">
        <v>2012</v>
      </c>
    </row>
    <row r="2642" spans="1:1" x14ac:dyDescent="0.45">
      <c r="A2642">
        <v>2016</v>
      </c>
    </row>
    <row r="2643" spans="1:1" x14ac:dyDescent="0.45">
      <c r="A2643">
        <v>2014</v>
      </c>
    </row>
    <row r="2644" spans="1:1" x14ac:dyDescent="0.45">
      <c r="A2644">
        <v>2017</v>
      </c>
    </row>
    <row r="2645" spans="1:1" x14ac:dyDescent="0.45">
      <c r="A2645">
        <v>2015</v>
      </c>
    </row>
    <row r="2646" spans="1:1" x14ac:dyDescent="0.45">
      <c r="A2646">
        <v>2017</v>
      </c>
    </row>
    <row r="2647" spans="1:1" x14ac:dyDescent="0.45">
      <c r="A2647">
        <v>2014</v>
      </c>
    </row>
    <row r="2648" spans="1:1" x14ac:dyDescent="0.45">
      <c r="A2648">
        <v>2014</v>
      </c>
    </row>
    <row r="2649" spans="1:1" x14ac:dyDescent="0.45">
      <c r="A2649">
        <v>2014</v>
      </c>
    </row>
    <row r="2650" spans="1:1" x14ac:dyDescent="0.45">
      <c r="A2650">
        <v>2014</v>
      </c>
    </row>
    <row r="2651" spans="1:1" x14ac:dyDescent="0.45">
      <c r="A2651">
        <v>2015</v>
      </c>
    </row>
    <row r="2652" spans="1:1" x14ac:dyDescent="0.45">
      <c r="A2652">
        <v>2015</v>
      </c>
    </row>
    <row r="2653" spans="1:1" x14ac:dyDescent="0.45">
      <c r="A2653">
        <v>2016</v>
      </c>
    </row>
    <row r="2654" spans="1:1" x14ac:dyDescent="0.45">
      <c r="A2654">
        <v>2016</v>
      </c>
    </row>
    <row r="2655" spans="1:1" x14ac:dyDescent="0.45">
      <c r="A2655">
        <v>2016</v>
      </c>
    </row>
    <row r="2656" spans="1:1" x14ac:dyDescent="0.45">
      <c r="A2656">
        <v>2014</v>
      </c>
    </row>
    <row r="2657" spans="1:1" x14ac:dyDescent="0.45">
      <c r="A2657">
        <v>2016</v>
      </c>
    </row>
    <row r="2658" spans="1:1" x14ac:dyDescent="0.45">
      <c r="A2658">
        <v>2016</v>
      </c>
    </row>
    <row r="2659" spans="1:1" x14ac:dyDescent="0.45">
      <c r="A2659">
        <v>2016</v>
      </c>
    </row>
    <row r="2660" spans="1:1" x14ac:dyDescent="0.45">
      <c r="A2660">
        <v>2012</v>
      </c>
    </row>
    <row r="2661" spans="1:1" x14ac:dyDescent="0.45">
      <c r="A2661">
        <v>2016</v>
      </c>
    </row>
    <row r="2662" spans="1:1" x14ac:dyDescent="0.45">
      <c r="A2662">
        <v>2014</v>
      </c>
    </row>
    <row r="2663" spans="1:1" x14ac:dyDescent="0.45">
      <c r="A2663">
        <v>2016</v>
      </c>
    </row>
    <row r="2664" spans="1:1" x14ac:dyDescent="0.45">
      <c r="A2664">
        <v>2009</v>
      </c>
    </row>
    <row r="2665" spans="1:1" x14ac:dyDescent="0.45">
      <c r="A2665">
        <v>2010</v>
      </c>
    </row>
    <row r="2666" spans="1:1" x14ac:dyDescent="0.45">
      <c r="A2666">
        <v>2016</v>
      </c>
    </row>
    <row r="2667" spans="1:1" x14ac:dyDescent="0.45">
      <c r="A2667">
        <v>2016</v>
      </c>
    </row>
    <row r="2668" spans="1:1" x14ac:dyDescent="0.45">
      <c r="A2668">
        <v>2015</v>
      </c>
    </row>
    <row r="2669" spans="1:1" x14ac:dyDescent="0.45">
      <c r="A2669">
        <v>2015</v>
      </c>
    </row>
    <row r="2670" spans="1:1" x14ac:dyDescent="0.45">
      <c r="A2670">
        <v>2016</v>
      </c>
    </row>
    <row r="2671" spans="1:1" x14ac:dyDescent="0.45">
      <c r="A2671">
        <v>2015</v>
      </c>
    </row>
    <row r="2672" spans="1:1" x14ac:dyDescent="0.45">
      <c r="A2672">
        <v>2016</v>
      </c>
    </row>
    <row r="2673" spans="1:1" x14ac:dyDescent="0.45">
      <c r="A2673">
        <v>2014</v>
      </c>
    </row>
    <row r="2674" spans="1:1" x14ac:dyDescent="0.45">
      <c r="A2674">
        <v>2011</v>
      </c>
    </row>
    <row r="2675" spans="1:1" x14ac:dyDescent="0.45">
      <c r="A2675">
        <v>2016</v>
      </c>
    </row>
    <row r="2676" spans="1:1" x14ac:dyDescent="0.45">
      <c r="A2676">
        <v>2011</v>
      </c>
    </row>
    <row r="2677" spans="1:1" x14ac:dyDescent="0.45">
      <c r="A2677">
        <v>2015</v>
      </c>
    </row>
    <row r="2678" spans="1:1" x14ac:dyDescent="0.45">
      <c r="A2678">
        <v>2011</v>
      </c>
    </row>
    <row r="2679" spans="1:1" x14ac:dyDescent="0.45">
      <c r="A2679">
        <v>2014</v>
      </c>
    </row>
    <row r="2680" spans="1:1" x14ac:dyDescent="0.45">
      <c r="A2680">
        <v>2015</v>
      </c>
    </row>
    <row r="2681" spans="1:1" x14ac:dyDescent="0.45">
      <c r="A2681">
        <v>2017</v>
      </c>
    </row>
    <row r="2682" spans="1:1" x14ac:dyDescent="0.45">
      <c r="A2682">
        <v>2016</v>
      </c>
    </row>
    <row r="2683" spans="1:1" x14ac:dyDescent="0.45">
      <c r="A2683">
        <v>2015</v>
      </c>
    </row>
    <row r="2684" spans="1:1" x14ac:dyDescent="0.45">
      <c r="A2684">
        <v>2016</v>
      </c>
    </row>
    <row r="2685" spans="1:1" x14ac:dyDescent="0.45">
      <c r="A2685">
        <v>2016</v>
      </c>
    </row>
    <row r="2686" spans="1:1" x14ac:dyDescent="0.45">
      <c r="A2686">
        <v>2015</v>
      </c>
    </row>
    <row r="2687" spans="1:1" x14ac:dyDescent="0.45">
      <c r="A2687">
        <v>2015</v>
      </c>
    </row>
    <row r="2688" spans="1:1" x14ac:dyDescent="0.45">
      <c r="A2688">
        <v>2014</v>
      </c>
    </row>
    <row r="2689" spans="1:1" x14ac:dyDescent="0.45">
      <c r="A2689">
        <v>2015</v>
      </c>
    </row>
    <row r="2690" spans="1:1" x14ac:dyDescent="0.45">
      <c r="A2690">
        <v>2016</v>
      </c>
    </row>
    <row r="2691" spans="1:1" x14ac:dyDescent="0.45">
      <c r="A2691">
        <v>2016</v>
      </c>
    </row>
    <row r="2692" spans="1:1" x14ac:dyDescent="0.45">
      <c r="A2692">
        <v>2016</v>
      </c>
    </row>
    <row r="2693" spans="1:1" x14ac:dyDescent="0.45">
      <c r="A2693">
        <v>2015</v>
      </c>
    </row>
    <row r="2694" spans="1:1" x14ac:dyDescent="0.45">
      <c r="A2694">
        <v>2017</v>
      </c>
    </row>
    <row r="2695" spans="1:1" x14ac:dyDescent="0.45">
      <c r="A2695">
        <v>2016</v>
      </c>
    </row>
    <row r="2696" spans="1:1" x14ac:dyDescent="0.45">
      <c r="A2696">
        <v>2016</v>
      </c>
    </row>
    <row r="2697" spans="1:1" x14ac:dyDescent="0.45">
      <c r="A2697">
        <v>2015</v>
      </c>
    </row>
    <row r="2698" spans="1:1" x14ac:dyDescent="0.45">
      <c r="A2698">
        <v>2015</v>
      </c>
    </row>
    <row r="2699" spans="1:1" x14ac:dyDescent="0.45">
      <c r="A2699">
        <v>2016</v>
      </c>
    </row>
    <row r="2700" spans="1:1" x14ac:dyDescent="0.45">
      <c r="A2700">
        <v>2012</v>
      </c>
    </row>
    <row r="2701" spans="1:1" x14ac:dyDescent="0.45">
      <c r="A2701">
        <v>2015</v>
      </c>
    </row>
    <row r="2702" spans="1:1" x14ac:dyDescent="0.45">
      <c r="A2702">
        <v>2016</v>
      </c>
    </row>
    <row r="2703" spans="1:1" x14ac:dyDescent="0.45">
      <c r="A2703">
        <v>2016</v>
      </c>
    </row>
    <row r="2704" spans="1:1" x14ac:dyDescent="0.45">
      <c r="A2704">
        <v>2014</v>
      </c>
    </row>
    <row r="2705" spans="1:1" x14ac:dyDescent="0.45">
      <c r="A2705">
        <v>2015</v>
      </c>
    </row>
    <row r="2706" spans="1:1" x14ac:dyDescent="0.45">
      <c r="A2706">
        <v>2016</v>
      </c>
    </row>
    <row r="2707" spans="1:1" x14ac:dyDescent="0.45">
      <c r="A2707">
        <v>2011</v>
      </c>
    </row>
    <row r="2708" spans="1:1" x14ac:dyDescent="0.45">
      <c r="A2708">
        <v>2012</v>
      </c>
    </row>
    <row r="2709" spans="1:1" x14ac:dyDescent="0.45">
      <c r="A2709">
        <v>2015</v>
      </c>
    </row>
    <row r="2710" spans="1:1" x14ac:dyDescent="0.45">
      <c r="A2710">
        <v>2015</v>
      </c>
    </row>
    <row r="2711" spans="1:1" x14ac:dyDescent="0.45">
      <c r="A2711">
        <v>2016</v>
      </c>
    </row>
    <row r="2712" spans="1:1" x14ac:dyDescent="0.45">
      <c r="A2712">
        <v>2014</v>
      </c>
    </row>
    <row r="2713" spans="1:1" x14ac:dyDescent="0.45">
      <c r="A2713">
        <v>2015</v>
      </c>
    </row>
    <row r="2714" spans="1:1" x14ac:dyDescent="0.45">
      <c r="A2714">
        <v>2016</v>
      </c>
    </row>
    <row r="2715" spans="1:1" x14ac:dyDescent="0.45">
      <c r="A2715">
        <v>2017</v>
      </c>
    </row>
    <row r="2716" spans="1:1" x14ac:dyDescent="0.45">
      <c r="A2716">
        <v>2014</v>
      </c>
    </row>
    <row r="2717" spans="1:1" x14ac:dyDescent="0.45">
      <c r="A2717">
        <v>2014</v>
      </c>
    </row>
    <row r="2718" spans="1:1" x14ac:dyDescent="0.45">
      <c r="A2718">
        <v>2015</v>
      </c>
    </row>
    <row r="2719" spans="1:1" x14ac:dyDescent="0.45">
      <c r="A2719">
        <v>2014</v>
      </c>
    </row>
    <row r="2720" spans="1:1" x14ac:dyDescent="0.45">
      <c r="A2720">
        <v>2016</v>
      </c>
    </row>
    <row r="2721" spans="1:1" x14ac:dyDescent="0.45">
      <c r="A2721">
        <v>2015</v>
      </c>
    </row>
    <row r="2722" spans="1:1" x14ac:dyDescent="0.45">
      <c r="A2722">
        <v>2015</v>
      </c>
    </row>
    <row r="2723" spans="1:1" x14ac:dyDescent="0.45">
      <c r="A2723">
        <v>2014</v>
      </c>
    </row>
    <row r="2724" spans="1:1" x14ac:dyDescent="0.45">
      <c r="A2724">
        <v>2015</v>
      </c>
    </row>
    <row r="2725" spans="1:1" x14ac:dyDescent="0.45">
      <c r="A2725">
        <v>2014</v>
      </c>
    </row>
    <row r="2726" spans="1:1" x14ac:dyDescent="0.45">
      <c r="A2726">
        <v>2013</v>
      </c>
    </row>
    <row r="2727" spans="1:1" x14ac:dyDescent="0.45">
      <c r="A2727">
        <v>2015</v>
      </c>
    </row>
    <row r="2728" spans="1:1" x14ac:dyDescent="0.45">
      <c r="A2728">
        <v>2016</v>
      </c>
    </row>
    <row r="2729" spans="1:1" x14ac:dyDescent="0.45">
      <c r="A2729">
        <v>2014</v>
      </c>
    </row>
    <row r="2730" spans="1:1" x14ac:dyDescent="0.45">
      <c r="A2730">
        <v>2016</v>
      </c>
    </row>
    <row r="2731" spans="1:1" x14ac:dyDescent="0.45">
      <c r="A2731">
        <v>2015</v>
      </c>
    </row>
    <row r="2732" spans="1:1" x14ac:dyDescent="0.45">
      <c r="A2732">
        <v>2015</v>
      </c>
    </row>
    <row r="2733" spans="1:1" x14ac:dyDescent="0.45">
      <c r="A2733">
        <v>2015</v>
      </c>
    </row>
    <row r="2734" spans="1:1" x14ac:dyDescent="0.45">
      <c r="A2734">
        <v>2015</v>
      </c>
    </row>
    <row r="2735" spans="1:1" x14ac:dyDescent="0.45">
      <c r="A2735">
        <v>2015</v>
      </c>
    </row>
    <row r="2736" spans="1:1" x14ac:dyDescent="0.45">
      <c r="A2736">
        <v>2015</v>
      </c>
    </row>
    <row r="2737" spans="1:1" x14ac:dyDescent="0.45">
      <c r="A2737">
        <v>2014</v>
      </c>
    </row>
    <row r="2738" spans="1:1" x14ac:dyDescent="0.45">
      <c r="A2738">
        <v>2011</v>
      </c>
    </row>
    <row r="2739" spans="1:1" x14ac:dyDescent="0.45">
      <c r="A2739">
        <v>2013</v>
      </c>
    </row>
    <row r="2740" spans="1:1" x14ac:dyDescent="0.45">
      <c r="A2740">
        <v>2015</v>
      </c>
    </row>
    <row r="2741" spans="1:1" x14ac:dyDescent="0.45">
      <c r="A2741">
        <v>2015</v>
      </c>
    </row>
    <row r="2742" spans="1:1" x14ac:dyDescent="0.45">
      <c r="A2742">
        <v>2015</v>
      </c>
    </row>
    <row r="2743" spans="1:1" x14ac:dyDescent="0.45">
      <c r="A2743">
        <v>2013</v>
      </c>
    </row>
    <row r="2744" spans="1:1" x14ac:dyDescent="0.45">
      <c r="A2744">
        <v>2015</v>
      </c>
    </row>
    <row r="2745" spans="1:1" x14ac:dyDescent="0.45">
      <c r="A2745">
        <v>2016</v>
      </c>
    </row>
    <row r="2746" spans="1:1" x14ac:dyDescent="0.45">
      <c r="A2746">
        <v>2015</v>
      </c>
    </row>
    <row r="2747" spans="1:1" x14ac:dyDescent="0.45">
      <c r="A2747">
        <v>2010</v>
      </c>
    </row>
    <row r="2748" spans="1:1" x14ac:dyDescent="0.45">
      <c r="A2748">
        <v>2016</v>
      </c>
    </row>
    <row r="2749" spans="1:1" x14ac:dyDescent="0.45">
      <c r="A2749">
        <v>2015</v>
      </c>
    </row>
    <row r="2750" spans="1:1" x14ac:dyDescent="0.45">
      <c r="A2750">
        <v>2015</v>
      </c>
    </row>
    <row r="2751" spans="1:1" x14ac:dyDescent="0.45">
      <c r="A2751">
        <v>2014</v>
      </c>
    </row>
    <row r="2752" spans="1:1" x14ac:dyDescent="0.45">
      <c r="A2752">
        <v>2014</v>
      </c>
    </row>
    <row r="2753" spans="1:1" x14ac:dyDescent="0.45">
      <c r="A2753">
        <v>2017</v>
      </c>
    </row>
    <row r="2754" spans="1:1" x14ac:dyDescent="0.45">
      <c r="A2754">
        <v>2016</v>
      </c>
    </row>
    <row r="2755" spans="1:1" x14ac:dyDescent="0.45">
      <c r="A2755">
        <v>2014</v>
      </c>
    </row>
    <row r="2756" spans="1:1" x14ac:dyDescent="0.45">
      <c r="A2756">
        <v>2016</v>
      </c>
    </row>
    <row r="2757" spans="1:1" x14ac:dyDescent="0.45">
      <c r="A2757">
        <v>2016</v>
      </c>
    </row>
    <row r="2758" spans="1:1" x14ac:dyDescent="0.45">
      <c r="A2758">
        <v>2016</v>
      </c>
    </row>
    <row r="2759" spans="1:1" x14ac:dyDescent="0.45">
      <c r="A2759">
        <v>2014</v>
      </c>
    </row>
    <row r="2760" spans="1:1" x14ac:dyDescent="0.45">
      <c r="A2760">
        <v>2016</v>
      </c>
    </row>
    <row r="2761" spans="1:1" x14ac:dyDescent="0.45">
      <c r="A2761">
        <v>2015</v>
      </c>
    </row>
    <row r="2762" spans="1:1" x14ac:dyDescent="0.45">
      <c r="A2762">
        <v>2015</v>
      </c>
    </row>
    <row r="2763" spans="1:1" x14ac:dyDescent="0.45">
      <c r="A2763">
        <v>2012</v>
      </c>
    </row>
    <row r="2764" spans="1:1" x14ac:dyDescent="0.45">
      <c r="A2764">
        <v>2012</v>
      </c>
    </row>
    <row r="2765" spans="1:1" x14ac:dyDescent="0.45">
      <c r="A2765">
        <v>2010</v>
      </c>
    </row>
    <row r="2766" spans="1:1" x14ac:dyDescent="0.45">
      <c r="A2766">
        <v>2016</v>
      </c>
    </row>
    <row r="2767" spans="1:1" x14ac:dyDescent="0.45">
      <c r="A2767">
        <v>2016</v>
      </c>
    </row>
    <row r="2768" spans="1:1" x14ac:dyDescent="0.45">
      <c r="A2768">
        <v>2017</v>
      </c>
    </row>
    <row r="2769" spans="1:1" x14ac:dyDescent="0.45">
      <c r="A2769">
        <v>2015</v>
      </c>
    </row>
    <row r="2770" spans="1:1" x14ac:dyDescent="0.45">
      <c r="A2770">
        <v>2014</v>
      </c>
    </row>
    <row r="2771" spans="1:1" x14ac:dyDescent="0.45">
      <c r="A2771">
        <v>2010</v>
      </c>
    </row>
    <row r="2772" spans="1:1" x14ac:dyDescent="0.45">
      <c r="A2772">
        <v>2016</v>
      </c>
    </row>
    <row r="2773" spans="1:1" x14ac:dyDescent="0.45">
      <c r="A2773">
        <v>2015</v>
      </c>
    </row>
    <row r="2774" spans="1:1" x14ac:dyDescent="0.45">
      <c r="A2774">
        <v>2014</v>
      </c>
    </row>
    <row r="2775" spans="1:1" x14ac:dyDescent="0.45">
      <c r="A2775">
        <v>2016</v>
      </c>
    </row>
    <row r="2776" spans="1:1" x14ac:dyDescent="0.45">
      <c r="A2776">
        <v>2015</v>
      </c>
    </row>
    <row r="2777" spans="1:1" x14ac:dyDescent="0.45">
      <c r="A2777">
        <v>2015</v>
      </c>
    </row>
    <row r="2778" spans="1:1" x14ac:dyDescent="0.45">
      <c r="A2778">
        <v>2012</v>
      </c>
    </row>
    <row r="2779" spans="1:1" x14ac:dyDescent="0.45">
      <c r="A2779">
        <v>2016</v>
      </c>
    </row>
    <row r="2780" spans="1:1" x14ac:dyDescent="0.45">
      <c r="A2780">
        <v>2016</v>
      </c>
    </row>
    <row r="2781" spans="1:1" x14ac:dyDescent="0.45">
      <c r="A2781">
        <v>2014</v>
      </c>
    </row>
    <row r="2782" spans="1:1" x14ac:dyDescent="0.45">
      <c r="A2782">
        <v>2012</v>
      </c>
    </row>
    <row r="2783" spans="1:1" x14ac:dyDescent="0.45">
      <c r="A2783">
        <v>2014</v>
      </c>
    </row>
    <row r="2784" spans="1:1" x14ac:dyDescent="0.45">
      <c r="A2784">
        <v>2017</v>
      </c>
    </row>
    <row r="2785" spans="1:1" x14ac:dyDescent="0.45">
      <c r="A2785">
        <v>2016</v>
      </c>
    </row>
    <row r="2786" spans="1:1" x14ac:dyDescent="0.45">
      <c r="A2786">
        <v>2015</v>
      </c>
    </row>
    <row r="2787" spans="1:1" x14ac:dyDescent="0.45">
      <c r="A2787">
        <v>2016</v>
      </c>
    </row>
    <row r="2788" spans="1:1" x14ac:dyDescent="0.45">
      <c r="A2788">
        <v>2014</v>
      </c>
    </row>
    <row r="2789" spans="1:1" x14ac:dyDescent="0.45">
      <c r="A2789">
        <v>2015</v>
      </c>
    </row>
    <row r="2790" spans="1:1" x14ac:dyDescent="0.45">
      <c r="A2790">
        <v>2016</v>
      </c>
    </row>
    <row r="2791" spans="1:1" x14ac:dyDescent="0.45">
      <c r="A2791">
        <v>2015</v>
      </c>
    </row>
    <row r="2792" spans="1:1" x14ac:dyDescent="0.45">
      <c r="A2792">
        <v>2013</v>
      </c>
    </row>
    <row r="2793" spans="1:1" x14ac:dyDescent="0.45">
      <c r="A2793">
        <v>2017</v>
      </c>
    </row>
    <row r="2794" spans="1:1" x14ac:dyDescent="0.45">
      <c r="A2794">
        <v>2016</v>
      </c>
    </row>
    <row r="2795" spans="1:1" x14ac:dyDescent="0.45">
      <c r="A2795">
        <v>2014</v>
      </c>
    </row>
    <row r="2796" spans="1:1" x14ac:dyDescent="0.45">
      <c r="A2796">
        <v>2014</v>
      </c>
    </row>
    <row r="2797" spans="1:1" x14ac:dyDescent="0.45">
      <c r="A2797">
        <v>2015</v>
      </c>
    </row>
    <row r="2798" spans="1:1" x14ac:dyDescent="0.45">
      <c r="A2798">
        <v>2014</v>
      </c>
    </row>
    <row r="2799" spans="1:1" x14ac:dyDescent="0.45">
      <c r="A2799">
        <v>2014</v>
      </c>
    </row>
    <row r="2800" spans="1:1" x14ac:dyDescent="0.45">
      <c r="A2800">
        <v>2015</v>
      </c>
    </row>
    <row r="2801" spans="1:1" x14ac:dyDescent="0.45">
      <c r="A2801">
        <v>2015</v>
      </c>
    </row>
    <row r="2802" spans="1:1" x14ac:dyDescent="0.45">
      <c r="A2802">
        <v>2015</v>
      </c>
    </row>
    <row r="2803" spans="1:1" x14ac:dyDescent="0.45">
      <c r="A2803">
        <v>2015</v>
      </c>
    </row>
    <row r="2804" spans="1:1" x14ac:dyDescent="0.45">
      <c r="A2804">
        <v>2015</v>
      </c>
    </row>
    <row r="2805" spans="1:1" x14ac:dyDescent="0.45">
      <c r="A2805">
        <v>2014</v>
      </c>
    </row>
    <row r="2806" spans="1:1" x14ac:dyDescent="0.45">
      <c r="A2806">
        <v>2016</v>
      </c>
    </row>
    <row r="2807" spans="1:1" x14ac:dyDescent="0.45">
      <c r="A2807">
        <v>2010</v>
      </c>
    </row>
    <row r="2808" spans="1:1" x14ac:dyDescent="0.45">
      <c r="A2808">
        <v>2015</v>
      </c>
    </row>
    <row r="2809" spans="1:1" x14ac:dyDescent="0.45">
      <c r="A2809">
        <v>2014</v>
      </c>
    </row>
    <row r="2810" spans="1:1" x14ac:dyDescent="0.45">
      <c r="A2810">
        <v>2017</v>
      </c>
    </row>
    <row r="2811" spans="1:1" x14ac:dyDescent="0.45">
      <c r="A2811">
        <v>2012</v>
      </c>
    </row>
    <row r="2812" spans="1:1" x14ac:dyDescent="0.45">
      <c r="A2812">
        <v>2014</v>
      </c>
    </row>
    <row r="2813" spans="1:1" x14ac:dyDescent="0.45">
      <c r="A2813">
        <v>2016</v>
      </c>
    </row>
    <row r="2814" spans="1:1" x14ac:dyDescent="0.45">
      <c r="A2814">
        <v>2015</v>
      </c>
    </row>
    <row r="2815" spans="1:1" x14ac:dyDescent="0.45">
      <c r="A2815">
        <v>2016</v>
      </c>
    </row>
    <row r="2816" spans="1:1" x14ac:dyDescent="0.45">
      <c r="A2816">
        <v>2014</v>
      </c>
    </row>
    <row r="2817" spans="1:1" x14ac:dyDescent="0.45">
      <c r="A2817">
        <v>2013</v>
      </c>
    </row>
    <row r="2818" spans="1:1" x14ac:dyDescent="0.45">
      <c r="A2818">
        <v>2015</v>
      </c>
    </row>
    <row r="2819" spans="1:1" x14ac:dyDescent="0.45">
      <c r="A2819">
        <v>2015</v>
      </c>
    </row>
    <row r="2820" spans="1:1" x14ac:dyDescent="0.45">
      <c r="A2820">
        <v>2015</v>
      </c>
    </row>
    <row r="2821" spans="1:1" x14ac:dyDescent="0.45">
      <c r="A2821">
        <v>2013</v>
      </c>
    </row>
    <row r="2822" spans="1:1" x14ac:dyDescent="0.45">
      <c r="A2822">
        <v>2015</v>
      </c>
    </row>
    <row r="2823" spans="1:1" x14ac:dyDescent="0.45">
      <c r="A2823">
        <v>2014</v>
      </c>
    </row>
    <row r="2824" spans="1:1" x14ac:dyDescent="0.45">
      <c r="A2824">
        <v>2016</v>
      </c>
    </row>
    <row r="2825" spans="1:1" x14ac:dyDescent="0.45">
      <c r="A2825">
        <v>2016</v>
      </c>
    </row>
    <row r="2826" spans="1:1" x14ac:dyDescent="0.45">
      <c r="A2826">
        <v>2015</v>
      </c>
    </row>
    <row r="2827" spans="1:1" x14ac:dyDescent="0.45">
      <c r="A2827">
        <v>2015</v>
      </c>
    </row>
    <row r="2828" spans="1:1" x14ac:dyDescent="0.45">
      <c r="A2828">
        <v>2014</v>
      </c>
    </row>
    <row r="2829" spans="1:1" x14ac:dyDescent="0.45">
      <c r="A2829">
        <v>2014</v>
      </c>
    </row>
    <row r="2830" spans="1:1" x14ac:dyDescent="0.45">
      <c r="A2830">
        <v>2012</v>
      </c>
    </row>
    <row r="2831" spans="1:1" x14ac:dyDescent="0.45">
      <c r="A2831">
        <v>2016</v>
      </c>
    </row>
    <row r="2832" spans="1:1" x14ac:dyDescent="0.45">
      <c r="A2832">
        <v>2014</v>
      </c>
    </row>
    <row r="2833" spans="1:1" x14ac:dyDescent="0.45">
      <c r="A2833">
        <v>2015</v>
      </c>
    </row>
    <row r="2834" spans="1:1" x14ac:dyDescent="0.45">
      <c r="A2834">
        <v>2014</v>
      </c>
    </row>
    <row r="2835" spans="1:1" x14ac:dyDescent="0.45">
      <c r="A2835">
        <v>2011</v>
      </c>
    </row>
    <row r="2836" spans="1:1" x14ac:dyDescent="0.45">
      <c r="A2836">
        <v>2015</v>
      </c>
    </row>
    <row r="2837" spans="1:1" x14ac:dyDescent="0.45">
      <c r="A2837">
        <v>2016</v>
      </c>
    </row>
    <row r="2838" spans="1:1" x14ac:dyDescent="0.45">
      <c r="A2838">
        <v>2012</v>
      </c>
    </row>
    <row r="2839" spans="1:1" x14ac:dyDescent="0.45">
      <c r="A2839">
        <v>2011</v>
      </c>
    </row>
    <row r="2840" spans="1:1" x14ac:dyDescent="0.45">
      <c r="A2840">
        <v>2014</v>
      </c>
    </row>
    <row r="2841" spans="1:1" x14ac:dyDescent="0.45">
      <c r="A2841">
        <v>2014</v>
      </c>
    </row>
    <row r="2842" spans="1:1" x14ac:dyDescent="0.45">
      <c r="A2842">
        <v>2015</v>
      </c>
    </row>
    <row r="2843" spans="1:1" x14ac:dyDescent="0.45">
      <c r="A2843">
        <v>2015</v>
      </c>
    </row>
    <row r="2844" spans="1:1" x14ac:dyDescent="0.45">
      <c r="A2844">
        <v>2013</v>
      </c>
    </row>
    <row r="2845" spans="1:1" x14ac:dyDescent="0.45">
      <c r="A2845">
        <v>2013</v>
      </c>
    </row>
    <row r="2846" spans="1:1" x14ac:dyDescent="0.45">
      <c r="A2846">
        <v>2015</v>
      </c>
    </row>
    <row r="2847" spans="1:1" x14ac:dyDescent="0.45">
      <c r="A2847">
        <v>2016</v>
      </c>
    </row>
    <row r="2848" spans="1:1" x14ac:dyDescent="0.45">
      <c r="A2848">
        <v>2015</v>
      </c>
    </row>
    <row r="2849" spans="1:1" x14ac:dyDescent="0.45">
      <c r="A2849">
        <v>2015</v>
      </c>
    </row>
    <row r="2850" spans="1:1" x14ac:dyDescent="0.45">
      <c r="A2850">
        <v>2016</v>
      </c>
    </row>
    <row r="2851" spans="1:1" x14ac:dyDescent="0.45">
      <c r="A2851">
        <v>2015</v>
      </c>
    </row>
    <row r="2852" spans="1:1" x14ac:dyDescent="0.45">
      <c r="A2852">
        <v>2016</v>
      </c>
    </row>
    <row r="2853" spans="1:1" x14ac:dyDescent="0.45">
      <c r="A2853">
        <v>2016</v>
      </c>
    </row>
    <row r="2854" spans="1:1" x14ac:dyDescent="0.45">
      <c r="A2854">
        <v>2014</v>
      </c>
    </row>
    <row r="2855" spans="1:1" x14ac:dyDescent="0.45">
      <c r="A2855">
        <v>2017</v>
      </c>
    </row>
    <row r="2856" spans="1:1" x14ac:dyDescent="0.45">
      <c r="A2856">
        <v>2016</v>
      </c>
    </row>
    <row r="2857" spans="1:1" x14ac:dyDescent="0.45">
      <c r="A2857">
        <v>2014</v>
      </c>
    </row>
    <row r="2858" spans="1:1" x14ac:dyDescent="0.45">
      <c r="A2858">
        <v>2015</v>
      </c>
    </row>
    <row r="2859" spans="1:1" x14ac:dyDescent="0.45">
      <c r="A2859">
        <v>2016</v>
      </c>
    </row>
    <row r="2860" spans="1:1" x14ac:dyDescent="0.45">
      <c r="A2860">
        <v>2016</v>
      </c>
    </row>
    <row r="2861" spans="1:1" x14ac:dyDescent="0.45">
      <c r="A2861">
        <v>2014</v>
      </c>
    </row>
    <row r="2862" spans="1:1" x14ac:dyDescent="0.45">
      <c r="A2862">
        <v>2016</v>
      </c>
    </row>
    <row r="2863" spans="1:1" x14ac:dyDescent="0.45">
      <c r="A2863">
        <v>2015</v>
      </c>
    </row>
    <row r="2864" spans="1:1" x14ac:dyDescent="0.45">
      <c r="A2864">
        <v>2011</v>
      </c>
    </row>
    <row r="2865" spans="1:1" x14ac:dyDescent="0.45">
      <c r="A2865">
        <v>2016</v>
      </c>
    </row>
    <row r="2866" spans="1:1" x14ac:dyDescent="0.45">
      <c r="A2866">
        <v>2014</v>
      </c>
    </row>
    <row r="2867" spans="1:1" x14ac:dyDescent="0.45">
      <c r="A2867">
        <v>2017</v>
      </c>
    </row>
    <row r="2868" spans="1:1" x14ac:dyDescent="0.45">
      <c r="A2868">
        <v>2015</v>
      </c>
    </row>
    <row r="2869" spans="1:1" x14ac:dyDescent="0.45">
      <c r="A2869">
        <v>2016</v>
      </c>
    </row>
    <row r="2870" spans="1:1" x14ac:dyDescent="0.45">
      <c r="A2870">
        <v>2014</v>
      </c>
    </row>
    <row r="2871" spans="1:1" x14ac:dyDescent="0.45">
      <c r="A2871">
        <v>2016</v>
      </c>
    </row>
    <row r="2872" spans="1:1" x14ac:dyDescent="0.45">
      <c r="A2872">
        <v>2014</v>
      </c>
    </row>
    <row r="2873" spans="1:1" x14ac:dyDescent="0.45">
      <c r="A2873">
        <v>2015</v>
      </c>
    </row>
    <row r="2874" spans="1:1" x14ac:dyDescent="0.45">
      <c r="A2874">
        <v>2016</v>
      </c>
    </row>
    <row r="2875" spans="1:1" x14ac:dyDescent="0.45">
      <c r="A2875">
        <v>2015</v>
      </c>
    </row>
    <row r="2876" spans="1:1" x14ac:dyDescent="0.45">
      <c r="A2876">
        <v>2016</v>
      </c>
    </row>
    <row r="2877" spans="1:1" x14ac:dyDescent="0.45">
      <c r="A2877">
        <v>2015</v>
      </c>
    </row>
    <row r="2878" spans="1:1" x14ac:dyDescent="0.45">
      <c r="A2878">
        <v>2016</v>
      </c>
    </row>
    <row r="2879" spans="1:1" x14ac:dyDescent="0.45">
      <c r="A2879">
        <v>2016</v>
      </c>
    </row>
    <row r="2880" spans="1:1" x14ac:dyDescent="0.45">
      <c r="A2880">
        <v>2015</v>
      </c>
    </row>
    <row r="2881" spans="1:1" x14ac:dyDescent="0.45">
      <c r="A2881">
        <v>2013</v>
      </c>
    </row>
    <row r="2882" spans="1:1" x14ac:dyDescent="0.45">
      <c r="A2882">
        <v>2014</v>
      </c>
    </row>
    <row r="2883" spans="1:1" x14ac:dyDescent="0.45">
      <c r="A2883">
        <v>2016</v>
      </c>
    </row>
    <row r="2884" spans="1:1" x14ac:dyDescent="0.45">
      <c r="A2884">
        <v>2016</v>
      </c>
    </row>
    <row r="2885" spans="1:1" x14ac:dyDescent="0.45">
      <c r="A2885">
        <v>2016</v>
      </c>
    </row>
    <row r="2886" spans="1:1" x14ac:dyDescent="0.45">
      <c r="A2886">
        <v>2016</v>
      </c>
    </row>
    <row r="2887" spans="1:1" x14ac:dyDescent="0.45">
      <c r="A2887">
        <v>2017</v>
      </c>
    </row>
    <row r="2888" spans="1:1" x14ac:dyDescent="0.45">
      <c r="A2888">
        <v>2013</v>
      </c>
    </row>
    <row r="2889" spans="1:1" x14ac:dyDescent="0.45">
      <c r="A2889">
        <v>2014</v>
      </c>
    </row>
    <row r="2890" spans="1:1" x14ac:dyDescent="0.45">
      <c r="A2890">
        <v>2015</v>
      </c>
    </row>
    <row r="2891" spans="1:1" x14ac:dyDescent="0.45">
      <c r="A2891">
        <v>2014</v>
      </c>
    </row>
    <row r="2892" spans="1:1" x14ac:dyDescent="0.45">
      <c r="A2892">
        <v>2014</v>
      </c>
    </row>
    <row r="2893" spans="1:1" x14ac:dyDescent="0.45">
      <c r="A2893">
        <v>2015</v>
      </c>
    </row>
    <row r="2894" spans="1:1" x14ac:dyDescent="0.45">
      <c r="A2894">
        <v>2014</v>
      </c>
    </row>
    <row r="2895" spans="1:1" x14ac:dyDescent="0.45">
      <c r="A2895">
        <v>2015</v>
      </c>
    </row>
    <row r="2896" spans="1:1" x14ac:dyDescent="0.45">
      <c r="A2896">
        <v>2015</v>
      </c>
    </row>
    <row r="2897" spans="1:1" x14ac:dyDescent="0.45">
      <c r="A2897">
        <v>2017</v>
      </c>
    </row>
    <row r="2898" spans="1:1" x14ac:dyDescent="0.45">
      <c r="A2898">
        <v>2012</v>
      </c>
    </row>
    <row r="2899" spans="1:1" x14ac:dyDescent="0.45">
      <c r="A2899">
        <v>2015</v>
      </c>
    </row>
    <row r="2900" spans="1:1" x14ac:dyDescent="0.45">
      <c r="A2900">
        <v>2016</v>
      </c>
    </row>
    <row r="2901" spans="1:1" x14ac:dyDescent="0.45">
      <c r="A2901">
        <v>2015</v>
      </c>
    </row>
    <row r="2902" spans="1:1" x14ac:dyDescent="0.45">
      <c r="A2902">
        <v>2016</v>
      </c>
    </row>
    <row r="2903" spans="1:1" x14ac:dyDescent="0.45">
      <c r="A2903">
        <v>2015</v>
      </c>
    </row>
    <row r="2904" spans="1:1" x14ac:dyDescent="0.45">
      <c r="A2904">
        <v>2015</v>
      </c>
    </row>
    <row r="2905" spans="1:1" x14ac:dyDescent="0.45">
      <c r="A2905">
        <v>2015</v>
      </c>
    </row>
    <row r="2906" spans="1:1" x14ac:dyDescent="0.45">
      <c r="A2906">
        <v>2013</v>
      </c>
    </row>
    <row r="2907" spans="1:1" x14ac:dyDescent="0.45">
      <c r="A2907">
        <v>2014</v>
      </c>
    </row>
    <row r="2908" spans="1:1" x14ac:dyDescent="0.45">
      <c r="A2908">
        <v>2015</v>
      </c>
    </row>
    <row r="2909" spans="1:1" x14ac:dyDescent="0.45">
      <c r="A2909">
        <v>2015</v>
      </c>
    </row>
    <row r="2910" spans="1:1" x14ac:dyDescent="0.45">
      <c r="A2910">
        <v>2014</v>
      </c>
    </row>
    <row r="2911" spans="1:1" x14ac:dyDescent="0.45">
      <c r="A2911">
        <v>2015</v>
      </c>
    </row>
    <row r="2912" spans="1:1" x14ac:dyDescent="0.45">
      <c r="A2912">
        <v>2016</v>
      </c>
    </row>
    <row r="2913" spans="1:1" x14ac:dyDescent="0.45">
      <c r="A2913">
        <v>2015</v>
      </c>
    </row>
    <row r="2914" spans="1:1" x14ac:dyDescent="0.45">
      <c r="A2914">
        <v>2014</v>
      </c>
    </row>
    <row r="2915" spans="1:1" x14ac:dyDescent="0.45">
      <c r="A2915">
        <v>2015</v>
      </c>
    </row>
    <row r="2916" spans="1:1" x14ac:dyDescent="0.45">
      <c r="A2916">
        <v>2014</v>
      </c>
    </row>
    <row r="2917" spans="1:1" x14ac:dyDescent="0.45">
      <c r="A2917">
        <v>2015</v>
      </c>
    </row>
    <row r="2918" spans="1:1" x14ac:dyDescent="0.45">
      <c r="A2918">
        <v>2016</v>
      </c>
    </row>
    <row r="2919" spans="1:1" x14ac:dyDescent="0.45">
      <c r="A2919">
        <v>2014</v>
      </c>
    </row>
    <row r="2920" spans="1:1" x14ac:dyDescent="0.45">
      <c r="A2920">
        <v>2015</v>
      </c>
    </row>
    <row r="2921" spans="1:1" x14ac:dyDescent="0.45">
      <c r="A2921">
        <v>2015</v>
      </c>
    </row>
    <row r="2922" spans="1:1" x14ac:dyDescent="0.45">
      <c r="A2922">
        <v>2015</v>
      </c>
    </row>
    <row r="2923" spans="1:1" x14ac:dyDescent="0.45">
      <c r="A2923">
        <v>2015</v>
      </c>
    </row>
    <row r="2924" spans="1:1" x14ac:dyDescent="0.45">
      <c r="A2924">
        <v>2015</v>
      </c>
    </row>
    <row r="2925" spans="1:1" x14ac:dyDescent="0.45">
      <c r="A2925">
        <v>2014</v>
      </c>
    </row>
    <row r="2926" spans="1:1" x14ac:dyDescent="0.45">
      <c r="A2926">
        <v>2016</v>
      </c>
    </row>
    <row r="2927" spans="1:1" x14ac:dyDescent="0.45">
      <c r="A2927">
        <v>2014</v>
      </c>
    </row>
    <row r="2928" spans="1:1" x14ac:dyDescent="0.45">
      <c r="A2928">
        <v>2015</v>
      </c>
    </row>
    <row r="2929" spans="1:1" x14ac:dyDescent="0.45">
      <c r="A2929">
        <v>2016</v>
      </c>
    </row>
    <row r="2930" spans="1:1" x14ac:dyDescent="0.45">
      <c r="A2930">
        <v>2016</v>
      </c>
    </row>
    <row r="2931" spans="1:1" x14ac:dyDescent="0.45">
      <c r="A2931">
        <v>2016</v>
      </c>
    </row>
    <row r="2932" spans="1:1" x14ac:dyDescent="0.45">
      <c r="A2932">
        <v>2015</v>
      </c>
    </row>
    <row r="2933" spans="1:1" x14ac:dyDescent="0.45">
      <c r="A2933">
        <v>2012</v>
      </c>
    </row>
    <row r="2934" spans="1:1" x14ac:dyDescent="0.45">
      <c r="A2934">
        <v>2015</v>
      </c>
    </row>
    <row r="2935" spans="1:1" x14ac:dyDescent="0.45">
      <c r="A2935">
        <v>2015</v>
      </c>
    </row>
    <row r="2936" spans="1:1" x14ac:dyDescent="0.45">
      <c r="A2936">
        <v>2014</v>
      </c>
    </row>
    <row r="2937" spans="1:1" x14ac:dyDescent="0.45">
      <c r="A2937">
        <v>2010</v>
      </c>
    </row>
    <row r="2938" spans="1:1" x14ac:dyDescent="0.45">
      <c r="A2938">
        <v>2017</v>
      </c>
    </row>
    <row r="2939" spans="1:1" x14ac:dyDescent="0.45">
      <c r="A2939">
        <v>2016</v>
      </c>
    </row>
    <row r="2940" spans="1:1" x14ac:dyDescent="0.45">
      <c r="A2940">
        <v>2015</v>
      </c>
    </row>
    <row r="2941" spans="1:1" x14ac:dyDescent="0.45">
      <c r="A2941">
        <v>2016</v>
      </c>
    </row>
    <row r="2942" spans="1:1" x14ac:dyDescent="0.45">
      <c r="A2942">
        <v>2017</v>
      </c>
    </row>
    <row r="2943" spans="1:1" x14ac:dyDescent="0.45">
      <c r="A2943">
        <v>2015</v>
      </c>
    </row>
    <row r="2944" spans="1:1" x14ac:dyDescent="0.45">
      <c r="A2944">
        <v>2017</v>
      </c>
    </row>
    <row r="2945" spans="1:1" x14ac:dyDescent="0.45">
      <c r="A2945">
        <v>2015</v>
      </c>
    </row>
    <row r="2946" spans="1:1" x14ac:dyDescent="0.45">
      <c r="A2946">
        <v>2014</v>
      </c>
    </row>
    <row r="2947" spans="1:1" x14ac:dyDescent="0.45">
      <c r="A2947">
        <v>2011</v>
      </c>
    </row>
    <row r="2948" spans="1:1" x14ac:dyDescent="0.45">
      <c r="A2948">
        <v>2010</v>
      </c>
    </row>
    <row r="2949" spans="1:1" x14ac:dyDescent="0.45">
      <c r="A2949">
        <v>2017</v>
      </c>
    </row>
    <row r="2950" spans="1:1" x14ac:dyDescent="0.45">
      <c r="A2950">
        <v>2014</v>
      </c>
    </row>
    <row r="2951" spans="1:1" x14ac:dyDescent="0.45">
      <c r="A2951">
        <v>2016</v>
      </c>
    </row>
    <row r="2952" spans="1:1" x14ac:dyDescent="0.45">
      <c r="A2952">
        <v>2014</v>
      </c>
    </row>
    <row r="2953" spans="1:1" x14ac:dyDescent="0.45">
      <c r="A2953">
        <v>2015</v>
      </c>
    </row>
    <row r="2954" spans="1:1" x14ac:dyDescent="0.45">
      <c r="A2954">
        <v>2016</v>
      </c>
    </row>
    <row r="2955" spans="1:1" x14ac:dyDescent="0.45">
      <c r="A2955">
        <v>2014</v>
      </c>
    </row>
    <row r="2956" spans="1:1" x14ac:dyDescent="0.45">
      <c r="A2956">
        <v>2014</v>
      </c>
    </row>
    <row r="2957" spans="1:1" x14ac:dyDescent="0.45">
      <c r="A2957">
        <v>2014</v>
      </c>
    </row>
    <row r="2958" spans="1:1" x14ac:dyDescent="0.45">
      <c r="A2958">
        <v>2015</v>
      </c>
    </row>
    <row r="2959" spans="1:1" x14ac:dyDescent="0.45">
      <c r="A2959">
        <v>2017</v>
      </c>
    </row>
    <row r="2960" spans="1:1" x14ac:dyDescent="0.45">
      <c r="A2960">
        <v>2014</v>
      </c>
    </row>
    <row r="2961" spans="1:1" x14ac:dyDescent="0.45">
      <c r="A2961">
        <v>2016</v>
      </c>
    </row>
    <row r="2962" spans="1:1" x14ac:dyDescent="0.45">
      <c r="A2962">
        <v>2014</v>
      </c>
    </row>
    <row r="2963" spans="1:1" x14ac:dyDescent="0.45">
      <c r="A2963">
        <v>2016</v>
      </c>
    </row>
    <row r="2964" spans="1:1" x14ac:dyDescent="0.45">
      <c r="A2964">
        <v>2014</v>
      </c>
    </row>
    <row r="2965" spans="1:1" x14ac:dyDescent="0.45">
      <c r="A2965">
        <v>2012</v>
      </c>
    </row>
    <row r="2966" spans="1:1" x14ac:dyDescent="0.45">
      <c r="A2966">
        <v>2016</v>
      </c>
    </row>
    <row r="2967" spans="1:1" x14ac:dyDescent="0.45">
      <c r="A2967">
        <v>2016</v>
      </c>
    </row>
    <row r="2968" spans="1:1" x14ac:dyDescent="0.45">
      <c r="A2968">
        <v>2016</v>
      </c>
    </row>
    <row r="2969" spans="1:1" x14ac:dyDescent="0.45">
      <c r="A2969">
        <v>2015</v>
      </c>
    </row>
    <row r="2970" spans="1:1" x14ac:dyDescent="0.45">
      <c r="A2970">
        <v>2015</v>
      </c>
    </row>
    <row r="2971" spans="1:1" x14ac:dyDescent="0.45">
      <c r="A2971">
        <v>2016</v>
      </c>
    </row>
    <row r="2972" spans="1:1" x14ac:dyDescent="0.45">
      <c r="A2972">
        <v>2015</v>
      </c>
    </row>
    <row r="2973" spans="1:1" x14ac:dyDescent="0.45">
      <c r="A2973">
        <v>2015</v>
      </c>
    </row>
    <row r="2974" spans="1:1" x14ac:dyDescent="0.45">
      <c r="A2974">
        <v>2016</v>
      </c>
    </row>
    <row r="2975" spans="1:1" x14ac:dyDescent="0.45">
      <c r="A2975">
        <v>2015</v>
      </c>
    </row>
    <row r="2976" spans="1:1" x14ac:dyDescent="0.45">
      <c r="A2976">
        <v>2015</v>
      </c>
    </row>
    <row r="2977" spans="1:1" x14ac:dyDescent="0.45">
      <c r="A2977">
        <v>2016</v>
      </c>
    </row>
    <row r="2978" spans="1:1" x14ac:dyDescent="0.45">
      <c r="A2978">
        <v>2015</v>
      </c>
    </row>
    <row r="2979" spans="1:1" x14ac:dyDescent="0.45">
      <c r="A2979">
        <v>2016</v>
      </c>
    </row>
    <row r="2980" spans="1:1" x14ac:dyDescent="0.45">
      <c r="A2980">
        <v>2010</v>
      </c>
    </row>
    <row r="2981" spans="1:1" x14ac:dyDescent="0.45">
      <c r="A2981">
        <v>2014</v>
      </c>
    </row>
    <row r="2982" spans="1:1" x14ac:dyDescent="0.45">
      <c r="A2982">
        <v>2010</v>
      </c>
    </row>
    <row r="2983" spans="1:1" x14ac:dyDescent="0.45">
      <c r="A2983">
        <v>2016</v>
      </c>
    </row>
    <row r="2984" spans="1:1" x14ac:dyDescent="0.45">
      <c r="A2984">
        <v>2015</v>
      </c>
    </row>
    <row r="2985" spans="1:1" x14ac:dyDescent="0.45">
      <c r="A2985">
        <v>2016</v>
      </c>
    </row>
    <row r="2986" spans="1:1" x14ac:dyDescent="0.45">
      <c r="A2986">
        <v>2016</v>
      </c>
    </row>
    <row r="2987" spans="1:1" x14ac:dyDescent="0.45">
      <c r="A2987">
        <v>2016</v>
      </c>
    </row>
    <row r="2988" spans="1:1" x14ac:dyDescent="0.45">
      <c r="A2988">
        <v>2014</v>
      </c>
    </row>
    <row r="2989" spans="1:1" x14ac:dyDescent="0.45">
      <c r="A2989">
        <v>2014</v>
      </c>
    </row>
    <row r="2990" spans="1:1" x14ac:dyDescent="0.45">
      <c r="A2990">
        <v>2014</v>
      </c>
    </row>
    <row r="2991" spans="1:1" x14ac:dyDescent="0.45">
      <c r="A2991">
        <v>2015</v>
      </c>
    </row>
    <row r="2992" spans="1:1" x14ac:dyDescent="0.45">
      <c r="A2992">
        <v>2014</v>
      </c>
    </row>
    <row r="2993" spans="1:1" x14ac:dyDescent="0.45">
      <c r="A2993">
        <v>2015</v>
      </c>
    </row>
    <row r="2994" spans="1:1" x14ac:dyDescent="0.45">
      <c r="A2994">
        <v>2015</v>
      </c>
    </row>
    <row r="2995" spans="1:1" x14ac:dyDescent="0.45">
      <c r="A2995">
        <v>2015</v>
      </c>
    </row>
    <row r="2996" spans="1:1" x14ac:dyDescent="0.45">
      <c r="A2996">
        <v>2012</v>
      </c>
    </row>
    <row r="2997" spans="1:1" x14ac:dyDescent="0.45">
      <c r="A2997">
        <v>2015</v>
      </c>
    </row>
    <row r="2998" spans="1:1" x14ac:dyDescent="0.45">
      <c r="A2998">
        <v>2016</v>
      </c>
    </row>
    <row r="2999" spans="1:1" x14ac:dyDescent="0.45">
      <c r="A2999">
        <v>2012</v>
      </c>
    </row>
    <row r="3000" spans="1:1" x14ac:dyDescent="0.45">
      <c r="A3000">
        <v>2015</v>
      </c>
    </row>
    <row r="3001" spans="1:1" x14ac:dyDescent="0.45">
      <c r="A3001">
        <v>2015</v>
      </c>
    </row>
    <row r="3002" spans="1:1" x14ac:dyDescent="0.45">
      <c r="A3002">
        <v>2016</v>
      </c>
    </row>
    <row r="3003" spans="1:1" x14ac:dyDescent="0.45">
      <c r="A3003">
        <v>2014</v>
      </c>
    </row>
    <row r="3004" spans="1:1" x14ac:dyDescent="0.45">
      <c r="A3004">
        <v>2015</v>
      </c>
    </row>
    <row r="3005" spans="1:1" x14ac:dyDescent="0.45">
      <c r="A3005">
        <v>2015</v>
      </c>
    </row>
    <row r="3006" spans="1:1" x14ac:dyDescent="0.45">
      <c r="A3006">
        <v>2011</v>
      </c>
    </row>
    <row r="3007" spans="1:1" x14ac:dyDescent="0.45">
      <c r="A3007">
        <v>2013</v>
      </c>
    </row>
    <row r="3008" spans="1:1" x14ac:dyDescent="0.45">
      <c r="A3008">
        <v>2015</v>
      </c>
    </row>
    <row r="3009" spans="1:1" x14ac:dyDescent="0.45">
      <c r="A3009">
        <v>2014</v>
      </c>
    </row>
    <row r="3010" spans="1:1" x14ac:dyDescent="0.45">
      <c r="A3010">
        <v>2015</v>
      </c>
    </row>
    <row r="3011" spans="1:1" x14ac:dyDescent="0.45">
      <c r="A3011">
        <v>2012</v>
      </c>
    </row>
    <row r="3012" spans="1:1" x14ac:dyDescent="0.45">
      <c r="A3012">
        <v>2015</v>
      </c>
    </row>
    <row r="3013" spans="1:1" x14ac:dyDescent="0.45">
      <c r="A3013">
        <v>2017</v>
      </c>
    </row>
    <row r="3014" spans="1:1" x14ac:dyDescent="0.45">
      <c r="A3014">
        <v>2012</v>
      </c>
    </row>
    <row r="3015" spans="1:1" x14ac:dyDescent="0.45">
      <c r="A3015">
        <v>2013</v>
      </c>
    </row>
    <row r="3016" spans="1:1" x14ac:dyDescent="0.45">
      <c r="A3016">
        <v>2014</v>
      </c>
    </row>
    <row r="3017" spans="1:1" x14ac:dyDescent="0.45">
      <c r="A3017">
        <v>2015</v>
      </c>
    </row>
    <row r="3018" spans="1:1" x14ac:dyDescent="0.45">
      <c r="A3018">
        <v>2013</v>
      </c>
    </row>
    <row r="3019" spans="1:1" x14ac:dyDescent="0.45">
      <c r="A3019">
        <v>2017</v>
      </c>
    </row>
    <row r="3020" spans="1:1" x14ac:dyDescent="0.45">
      <c r="A3020">
        <v>2014</v>
      </c>
    </row>
    <row r="3021" spans="1:1" x14ac:dyDescent="0.45">
      <c r="A3021">
        <v>2015</v>
      </c>
    </row>
    <row r="3022" spans="1:1" x14ac:dyDescent="0.45">
      <c r="A3022">
        <v>2015</v>
      </c>
    </row>
    <row r="3023" spans="1:1" x14ac:dyDescent="0.45">
      <c r="A3023">
        <v>2014</v>
      </c>
    </row>
    <row r="3024" spans="1:1" x14ac:dyDescent="0.45">
      <c r="A3024">
        <v>2015</v>
      </c>
    </row>
    <row r="3025" spans="1:1" x14ac:dyDescent="0.45">
      <c r="A3025">
        <v>2016</v>
      </c>
    </row>
    <row r="3026" spans="1:1" x14ac:dyDescent="0.45">
      <c r="A3026">
        <v>2014</v>
      </c>
    </row>
    <row r="3027" spans="1:1" x14ac:dyDescent="0.45">
      <c r="A3027">
        <v>2013</v>
      </c>
    </row>
    <row r="3028" spans="1:1" x14ac:dyDescent="0.45">
      <c r="A3028">
        <v>2015</v>
      </c>
    </row>
    <row r="3029" spans="1:1" x14ac:dyDescent="0.45">
      <c r="A3029">
        <v>2016</v>
      </c>
    </row>
    <row r="3030" spans="1:1" x14ac:dyDescent="0.45">
      <c r="A3030">
        <v>2011</v>
      </c>
    </row>
    <row r="3031" spans="1:1" x14ac:dyDescent="0.45">
      <c r="A3031">
        <v>2015</v>
      </c>
    </row>
    <row r="3032" spans="1:1" x14ac:dyDescent="0.45">
      <c r="A3032">
        <v>2015</v>
      </c>
    </row>
    <row r="3033" spans="1:1" x14ac:dyDescent="0.45">
      <c r="A3033">
        <v>2015</v>
      </c>
    </row>
    <row r="3034" spans="1:1" x14ac:dyDescent="0.45">
      <c r="A3034">
        <v>2014</v>
      </c>
    </row>
    <row r="3035" spans="1:1" x14ac:dyDescent="0.45">
      <c r="A3035">
        <v>2014</v>
      </c>
    </row>
    <row r="3036" spans="1:1" x14ac:dyDescent="0.45">
      <c r="A3036">
        <v>2014</v>
      </c>
    </row>
    <row r="3037" spans="1:1" x14ac:dyDescent="0.45">
      <c r="A3037">
        <v>2016</v>
      </c>
    </row>
    <row r="3038" spans="1:1" x14ac:dyDescent="0.45">
      <c r="A3038">
        <v>2014</v>
      </c>
    </row>
    <row r="3039" spans="1:1" x14ac:dyDescent="0.45">
      <c r="A3039">
        <v>2014</v>
      </c>
    </row>
    <row r="3040" spans="1:1" x14ac:dyDescent="0.45">
      <c r="A3040">
        <v>2016</v>
      </c>
    </row>
    <row r="3041" spans="1:1" x14ac:dyDescent="0.45">
      <c r="A3041">
        <v>2014</v>
      </c>
    </row>
    <row r="3042" spans="1:1" x14ac:dyDescent="0.45">
      <c r="A3042">
        <v>2015</v>
      </c>
    </row>
    <row r="3043" spans="1:1" x14ac:dyDescent="0.45">
      <c r="A3043">
        <v>2012</v>
      </c>
    </row>
    <row r="3044" spans="1:1" x14ac:dyDescent="0.45">
      <c r="A3044">
        <v>2014</v>
      </c>
    </row>
    <row r="3045" spans="1:1" x14ac:dyDescent="0.45">
      <c r="A3045">
        <v>2016</v>
      </c>
    </row>
    <row r="3046" spans="1:1" x14ac:dyDescent="0.45">
      <c r="A3046">
        <v>2014</v>
      </c>
    </row>
    <row r="3047" spans="1:1" x14ac:dyDescent="0.45">
      <c r="A3047">
        <v>2015</v>
      </c>
    </row>
    <row r="3048" spans="1:1" x14ac:dyDescent="0.45">
      <c r="A3048">
        <v>2014</v>
      </c>
    </row>
    <row r="3049" spans="1:1" x14ac:dyDescent="0.45">
      <c r="A3049">
        <v>2016</v>
      </c>
    </row>
    <row r="3050" spans="1:1" x14ac:dyDescent="0.45">
      <c r="A3050">
        <v>2014</v>
      </c>
    </row>
    <row r="3051" spans="1:1" x14ac:dyDescent="0.45">
      <c r="A3051">
        <v>2016</v>
      </c>
    </row>
    <row r="3052" spans="1:1" x14ac:dyDescent="0.45">
      <c r="A3052">
        <v>2016</v>
      </c>
    </row>
    <row r="3053" spans="1:1" x14ac:dyDescent="0.45">
      <c r="A3053">
        <v>2015</v>
      </c>
    </row>
    <row r="3054" spans="1:1" x14ac:dyDescent="0.45">
      <c r="A3054">
        <v>2013</v>
      </c>
    </row>
    <row r="3055" spans="1:1" x14ac:dyDescent="0.45">
      <c r="A3055">
        <v>2014</v>
      </c>
    </row>
    <row r="3056" spans="1:1" x14ac:dyDescent="0.45">
      <c r="A3056">
        <v>2014</v>
      </c>
    </row>
    <row r="3057" spans="1:1" x14ac:dyDescent="0.45">
      <c r="A3057">
        <v>2015</v>
      </c>
    </row>
    <row r="3058" spans="1:1" x14ac:dyDescent="0.45">
      <c r="A3058">
        <v>2013</v>
      </c>
    </row>
    <row r="3059" spans="1:1" x14ac:dyDescent="0.45">
      <c r="A3059">
        <v>2015</v>
      </c>
    </row>
    <row r="3060" spans="1:1" x14ac:dyDescent="0.45">
      <c r="A3060">
        <v>2015</v>
      </c>
    </row>
    <row r="3061" spans="1:1" x14ac:dyDescent="0.45">
      <c r="A3061">
        <v>2016</v>
      </c>
    </row>
    <row r="3062" spans="1:1" x14ac:dyDescent="0.45">
      <c r="A3062">
        <v>2014</v>
      </c>
    </row>
    <row r="3063" spans="1:1" x14ac:dyDescent="0.45">
      <c r="A3063">
        <v>2013</v>
      </c>
    </row>
    <row r="3064" spans="1:1" x14ac:dyDescent="0.45">
      <c r="A3064">
        <v>2016</v>
      </c>
    </row>
    <row r="3065" spans="1:1" x14ac:dyDescent="0.45">
      <c r="A3065">
        <v>2014</v>
      </c>
    </row>
    <row r="3066" spans="1:1" x14ac:dyDescent="0.45">
      <c r="A3066">
        <v>2014</v>
      </c>
    </row>
    <row r="3067" spans="1:1" x14ac:dyDescent="0.45">
      <c r="A3067">
        <v>2015</v>
      </c>
    </row>
    <row r="3068" spans="1:1" x14ac:dyDescent="0.45">
      <c r="A3068">
        <v>2013</v>
      </c>
    </row>
    <row r="3069" spans="1:1" x14ac:dyDescent="0.45">
      <c r="A3069">
        <v>2013</v>
      </c>
    </row>
    <row r="3070" spans="1:1" x14ac:dyDescent="0.45">
      <c r="A3070">
        <v>2017</v>
      </c>
    </row>
    <row r="3071" spans="1:1" x14ac:dyDescent="0.45">
      <c r="A3071">
        <v>2012</v>
      </c>
    </row>
    <row r="3072" spans="1:1" x14ac:dyDescent="0.45">
      <c r="A3072">
        <v>2017</v>
      </c>
    </row>
    <row r="3073" spans="1:1" x14ac:dyDescent="0.45">
      <c r="A3073">
        <v>2016</v>
      </c>
    </row>
    <row r="3074" spans="1:1" x14ac:dyDescent="0.45">
      <c r="A3074">
        <v>2014</v>
      </c>
    </row>
    <row r="3075" spans="1:1" x14ac:dyDescent="0.45">
      <c r="A3075">
        <v>2014</v>
      </c>
    </row>
    <row r="3076" spans="1:1" x14ac:dyDescent="0.45">
      <c r="A3076">
        <v>2016</v>
      </c>
    </row>
    <row r="3077" spans="1:1" x14ac:dyDescent="0.45">
      <c r="A3077">
        <v>2015</v>
      </c>
    </row>
    <row r="3078" spans="1:1" x14ac:dyDescent="0.45">
      <c r="A3078">
        <v>2014</v>
      </c>
    </row>
    <row r="3079" spans="1:1" x14ac:dyDescent="0.45">
      <c r="A3079">
        <v>2017</v>
      </c>
    </row>
    <row r="3080" spans="1:1" x14ac:dyDescent="0.45">
      <c r="A3080">
        <v>2014</v>
      </c>
    </row>
    <row r="3081" spans="1:1" x14ac:dyDescent="0.45">
      <c r="A3081">
        <v>2017</v>
      </c>
    </row>
    <row r="3082" spans="1:1" x14ac:dyDescent="0.45">
      <c r="A3082">
        <v>2015</v>
      </c>
    </row>
    <row r="3083" spans="1:1" x14ac:dyDescent="0.45">
      <c r="A3083">
        <v>2016</v>
      </c>
    </row>
    <row r="3084" spans="1:1" x14ac:dyDescent="0.45">
      <c r="A3084">
        <v>2016</v>
      </c>
    </row>
    <row r="3085" spans="1:1" x14ac:dyDescent="0.45">
      <c r="A3085">
        <v>2014</v>
      </c>
    </row>
    <row r="3086" spans="1:1" x14ac:dyDescent="0.45">
      <c r="A3086">
        <v>2016</v>
      </c>
    </row>
    <row r="3087" spans="1:1" x14ac:dyDescent="0.45">
      <c r="A3087">
        <v>2014</v>
      </c>
    </row>
    <row r="3088" spans="1:1" x14ac:dyDescent="0.45">
      <c r="A3088">
        <v>2016</v>
      </c>
    </row>
    <row r="3089" spans="1:1" x14ac:dyDescent="0.45">
      <c r="A3089">
        <v>2015</v>
      </c>
    </row>
    <row r="3090" spans="1:1" x14ac:dyDescent="0.45">
      <c r="A3090">
        <v>2015</v>
      </c>
    </row>
    <row r="3091" spans="1:1" x14ac:dyDescent="0.45">
      <c r="A3091">
        <v>2016</v>
      </c>
    </row>
    <row r="3092" spans="1:1" x14ac:dyDescent="0.45">
      <c r="A3092">
        <v>2015</v>
      </c>
    </row>
    <row r="3093" spans="1:1" x14ac:dyDescent="0.45">
      <c r="A3093">
        <v>2010</v>
      </c>
    </row>
    <row r="3094" spans="1:1" x14ac:dyDescent="0.45">
      <c r="A3094">
        <v>2016</v>
      </c>
    </row>
    <row r="3095" spans="1:1" x14ac:dyDescent="0.45">
      <c r="A3095">
        <v>2014</v>
      </c>
    </row>
    <row r="3096" spans="1:1" x14ac:dyDescent="0.45">
      <c r="A3096">
        <v>2012</v>
      </c>
    </row>
    <row r="3097" spans="1:1" x14ac:dyDescent="0.45">
      <c r="A3097">
        <v>2015</v>
      </c>
    </row>
    <row r="3098" spans="1:1" x14ac:dyDescent="0.45">
      <c r="A3098">
        <v>2016</v>
      </c>
    </row>
    <row r="3099" spans="1:1" x14ac:dyDescent="0.45">
      <c r="A3099">
        <v>2015</v>
      </c>
    </row>
    <row r="3100" spans="1:1" x14ac:dyDescent="0.45">
      <c r="A3100">
        <v>2015</v>
      </c>
    </row>
    <row r="3101" spans="1:1" x14ac:dyDescent="0.45">
      <c r="A3101">
        <v>2015</v>
      </c>
    </row>
    <row r="3102" spans="1:1" x14ac:dyDescent="0.45">
      <c r="A3102">
        <v>2014</v>
      </c>
    </row>
    <row r="3103" spans="1:1" x14ac:dyDescent="0.45">
      <c r="A3103">
        <v>2014</v>
      </c>
    </row>
    <row r="3104" spans="1:1" x14ac:dyDescent="0.45">
      <c r="A3104">
        <v>2014</v>
      </c>
    </row>
    <row r="3105" spans="1:1" x14ac:dyDescent="0.45">
      <c r="A3105">
        <v>2017</v>
      </c>
    </row>
    <row r="3106" spans="1:1" x14ac:dyDescent="0.45">
      <c r="A3106">
        <v>2015</v>
      </c>
    </row>
    <row r="3107" spans="1:1" x14ac:dyDescent="0.45">
      <c r="A3107">
        <v>2014</v>
      </c>
    </row>
    <row r="3108" spans="1:1" x14ac:dyDescent="0.45">
      <c r="A3108">
        <v>2015</v>
      </c>
    </row>
    <row r="3109" spans="1:1" x14ac:dyDescent="0.45">
      <c r="A3109">
        <v>2014</v>
      </c>
    </row>
    <row r="3110" spans="1:1" x14ac:dyDescent="0.45">
      <c r="A3110">
        <v>2015</v>
      </c>
    </row>
    <row r="3111" spans="1:1" x14ac:dyDescent="0.45">
      <c r="A3111">
        <v>2016</v>
      </c>
    </row>
    <row r="3112" spans="1:1" x14ac:dyDescent="0.45">
      <c r="A3112">
        <v>2015</v>
      </c>
    </row>
    <row r="3113" spans="1:1" x14ac:dyDescent="0.45">
      <c r="A3113">
        <v>2016</v>
      </c>
    </row>
    <row r="3114" spans="1:1" x14ac:dyDescent="0.45">
      <c r="A3114">
        <v>2016</v>
      </c>
    </row>
    <row r="3115" spans="1:1" x14ac:dyDescent="0.45">
      <c r="A3115">
        <v>2014</v>
      </c>
    </row>
    <row r="3116" spans="1:1" x14ac:dyDescent="0.45">
      <c r="A3116">
        <v>2013</v>
      </c>
    </row>
    <row r="3117" spans="1:1" x14ac:dyDescent="0.45">
      <c r="A3117">
        <v>2016</v>
      </c>
    </row>
    <row r="3118" spans="1:1" x14ac:dyDescent="0.45">
      <c r="A3118">
        <v>2017</v>
      </c>
    </row>
    <row r="3119" spans="1:1" x14ac:dyDescent="0.45">
      <c r="A3119">
        <v>2014</v>
      </c>
    </row>
    <row r="3120" spans="1:1" x14ac:dyDescent="0.45">
      <c r="A3120">
        <v>2013</v>
      </c>
    </row>
    <row r="3121" spans="1:1" x14ac:dyDescent="0.45">
      <c r="A3121">
        <v>2016</v>
      </c>
    </row>
    <row r="3122" spans="1:1" x14ac:dyDescent="0.45">
      <c r="A3122">
        <v>2015</v>
      </c>
    </row>
    <row r="3123" spans="1:1" x14ac:dyDescent="0.45">
      <c r="A3123">
        <v>2016</v>
      </c>
    </row>
    <row r="3124" spans="1:1" x14ac:dyDescent="0.45">
      <c r="A3124">
        <v>2016</v>
      </c>
    </row>
    <row r="3125" spans="1:1" x14ac:dyDescent="0.45">
      <c r="A3125">
        <v>2016</v>
      </c>
    </row>
    <row r="3126" spans="1:1" x14ac:dyDescent="0.45">
      <c r="A3126">
        <v>2016</v>
      </c>
    </row>
    <row r="3127" spans="1:1" x14ac:dyDescent="0.45">
      <c r="A3127">
        <v>2015</v>
      </c>
    </row>
    <row r="3128" spans="1:1" x14ac:dyDescent="0.45">
      <c r="A3128">
        <v>2015</v>
      </c>
    </row>
    <row r="3129" spans="1:1" x14ac:dyDescent="0.45">
      <c r="A3129">
        <v>2012</v>
      </c>
    </row>
    <row r="3130" spans="1:1" x14ac:dyDescent="0.45">
      <c r="A3130">
        <v>2016</v>
      </c>
    </row>
    <row r="3131" spans="1:1" x14ac:dyDescent="0.45">
      <c r="A3131">
        <v>2014</v>
      </c>
    </row>
    <row r="3132" spans="1:1" x14ac:dyDescent="0.45">
      <c r="A3132">
        <v>2015</v>
      </c>
    </row>
    <row r="3133" spans="1:1" x14ac:dyDescent="0.45">
      <c r="A3133">
        <v>2016</v>
      </c>
    </row>
    <row r="3134" spans="1:1" x14ac:dyDescent="0.45">
      <c r="A3134">
        <v>2016</v>
      </c>
    </row>
    <row r="3135" spans="1:1" x14ac:dyDescent="0.45">
      <c r="A3135">
        <v>2015</v>
      </c>
    </row>
    <row r="3136" spans="1:1" x14ac:dyDescent="0.45">
      <c r="A3136">
        <v>2015</v>
      </c>
    </row>
    <row r="3137" spans="1:1" x14ac:dyDescent="0.45">
      <c r="A3137">
        <v>2014</v>
      </c>
    </row>
    <row r="3138" spans="1:1" x14ac:dyDescent="0.45">
      <c r="A3138">
        <v>2014</v>
      </c>
    </row>
    <row r="3139" spans="1:1" x14ac:dyDescent="0.45">
      <c r="A3139">
        <v>2015</v>
      </c>
    </row>
    <row r="3140" spans="1:1" x14ac:dyDescent="0.45">
      <c r="A3140">
        <v>2014</v>
      </c>
    </row>
    <row r="3141" spans="1:1" x14ac:dyDescent="0.45">
      <c r="A3141">
        <v>2016</v>
      </c>
    </row>
    <row r="3142" spans="1:1" x14ac:dyDescent="0.45">
      <c r="A3142">
        <v>2011</v>
      </c>
    </row>
    <row r="3143" spans="1:1" x14ac:dyDescent="0.45">
      <c r="A3143">
        <v>2015</v>
      </c>
    </row>
    <row r="3144" spans="1:1" x14ac:dyDescent="0.45">
      <c r="A3144">
        <v>2016</v>
      </c>
    </row>
    <row r="3145" spans="1:1" x14ac:dyDescent="0.45">
      <c r="A3145">
        <v>2014</v>
      </c>
    </row>
    <row r="3146" spans="1:1" x14ac:dyDescent="0.45">
      <c r="A3146">
        <v>2015</v>
      </c>
    </row>
    <row r="3147" spans="1:1" x14ac:dyDescent="0.45">
      <c r="A3147">
        <v>2014</v>
      </c>
    </row>
    <row r="3148" spans="1:1" x14ac:dyDescent="0.45">
      <c r="A3148">
        <v>2014</v>
      </c>
    </row>
    <row r="3149" spans="1:1" x14ac:dyDescent="0.45">
      <c r="A3149">
        <v>2015</v>
      </c>
    </row>
    <row r="3150" spans="1:1" x14ac:dyDescent="0.45">
      <c r="A3150">
        <v>2015</v>
      </c>
    </row>
    <row r="3151" spans="1:1" x14ac:dyDescent="0.45">
      <c r="A3151">
        <v>2015</v>
      </c>
    </row>
    <row r="3152" spans="1:1" x14ac:dyDescent="0.45">
      <c r="A3152">
        <v>2017</v>
      </c>
    </row>
    <row r="3153" spans="1:1" x14ac:dyDescent="0.45">
      <c r="A3153">
        <v>2016</v>
      </c>
    </row>
    <row r="3154" spans="1:1" x14ac:dyDescent="0.45">
      <c r="A3154">
        <v>2014</v>
      </c>
    </row>
    <row r="3155" spans="1:1" x14ac:dyDescent="0.45">
      <c r="A3155">
        <v>2014</v>
      </c>
    </row>
    <row r="3156" spans="1:1" x14ac:dyDescent="0.45">
      <c r="A3156">
        <v>2016</v>
      </c>
    </row>
    <row r="3157" spans="1:1" x14ac:dyDescent="0.45">
      <c r="A3157">
        <v>2014</v>
      </c>
    </row>
    <row r="3158" spans="1:1" x14ac:dyDescent="0.45">
      <c r="A3158">
        <v>2015</v>
      </c>
    </row>
    <row r="3159" spans="1:1" x14ac:dyDescent="0.45">
      <c r="A3159">
        <v>2015</v>
      </c>
    </row>
    <row r="3160" spans="1:1" x14ac:dyDescent="0.45">
      <c r="A3160">
        <v>2015</v>
      </c>
    </row>
    <row r="3161" spans="1:1" x14ac:dyDescent="0.45">
      <c r="A3161">
        <v>2015</v>
      </c>
    </row>
    <row r="3162" spans="1:1" x14ac:dyDescent="0.45">
      <c r="A3162">
        <v>2011</v>
      </c>
    </row>
    <row r="3163" spans="1:1" x14ac:dyDescent="0.45">
      <c r="A3163">
        <v>2017</v>
      </c>
    </row>
    <row r="3164" spans="1:1" x14ac:dyDescent="0.45">
      <c r="A3164">
        <v>2012</v>
      </c>
    </row>
    <row r="3165" spans="1:1" x14ac:dyDescent="0.45">
      <c r="A3165">
        <v>2014</v>
      </c>
    </row>
    <row r="3166" spans="1:1" x14ac:dyDescent="0.45">
      <c r="A3166">
        <v>2014</v>
      </c>
    </row>
    <row r="3167" spans="1:1" x14ac:dyDescent="0.45">
      <c r="A3167">
        <v>2013</v>
      </c>
    </row>
    <row r="3168" spans="1:1" x14ac:dyDescent="0.45">
      <c r="A3168">
        <v>2015</v>
      </c>
    </row>
    <row r="3169" spans="1:1" x14ac:dyDescent="0.45">
      <c r="A3169">
        <v>2014</v>
      </c>
    </row>
    <row r="3170" spans="1:1" x14ac:dyDescent="0.45">
      <c r="A3170">
        <v>2016</v>
      </c>
    </row>
    <row r="3171" spans="1:1" x14ac:dyDescent="0.45">
      <c r="A3171">
        <v>2015</v>
      </c>
    </row>
    <row r="3172" spans="1:1" x14ac:dyDescent="0.45">
      <c r="A3172">
        <v>2014</v>
      </c>
    </row>
    <row r="3173" spans="1:1" x14ac:dyDescent="0.45">
      <c r="A3173">
        <v>2014</v>
      </c>
    </row>
    <row r="3174" spans="1:1" x14ac:dyDescent="0.45">
      <c r="A3174">
        <v>2014</v>
      </c>
    </row>
    <row r="3175" spans="1:1" x14ac:dyDescent="0.45">
      <c r="A3175">
        <v>2012</v>
      </c>
    </row>
    <row r="3176" spans="1:1" x14ac:dyDescent="0.45">
      <c r="A3176">
        <v>2017</v>
      </c>
    </row>
    <row r="3177" spans="1:1" x14ac:dyDescent="0.45">
      <c r="A3177">
        <v>2016</v>
      </c>
    </row>
    <row r="3178" spans="1:1" x14ac:dyDescent="0.45">
      <c r="A3178">
        <v>2015</v>
      </c>
    </row>
    <row r="3179" spans="1:1" x14ac:dyDescent="0.45">
      <c r="A3179">
        <v>2014</v>
      </c>
    </row>
    <row r="3180" spans="1:1" x14ac:dyDescent="0.45">
      <c r="A3180">
        <v>2014</v>
      </c>
    </row>
    <row r="3181" spans="1:1" x14ac:dyDescent="0.45">
      <c r="A3181">
        <v>2016</v>
      </c>
    </row>
    <row r="3182" spans="1:1" x14ac:dyDescent="0.45">
      <c r="A3182">
        <v>2016</v>
      </c>
    </row>
    <row r="3183" spans="1:1" x14ac:dyDescent="0.45">
      <c r="A3183">
        <v>2014</v>
      </c>
    </row>
    <row r="3184" spans="1:1" x14ac:dyDescent="0.45">
      <c r="A3184">
        <v>2016</v>
      </c>
    </row>
    <row r="3185" spans="1:1" x14ac:dyDescent="0.45">
      <c r="A3185">
        <v>2015</v>
      </c>
    </row>
    <row r="3186" spans="1:1" x14ac:dyDescent="0.45">
      <c r="A3186">
        <v>2017</v>
      </c>
    </row>
    <row r="3187" spans="1:1" x14ac:dyDescent="0.45">
      <c r="A3187">
        <v>2015</v>
      </c>
    </row>
    <row r="3188" spans="1:1" x14ac:dyDescent="0.45">
      <c r="A3188">
        <v>2016</v>
      </c>
    </row>
    <row r="3189" spans="1:1" x14ac:dyDescent="0.45">
      <c r="A3189">
        <v>2015</v>
      </c>
    </row>
    <row r="3190" spans="1:1" x14ac:dyDescent="0.45">
      <c r="A3190">
        <v>2016</v>
      </c>
    </row>
    <row r="3191" spans="1:1" x14ac:dyDescent="0.45">
      <c r="A3191">
        <v>2012</v>
      </c>
    </row>
    <row r="3192" spans="1:1" x14ac:dyDescent="0.45">
      <c r="A3192">
        <v>2014</v>
      </c>
    </row>
    <row r="3193" spans="1:1" x14ac:dyDescent="0.45">
      <c r="A3193">
        <v>2014</v>
      </c>
    </row>
    <row r="3194" spans="1:1" x14ac:dyDescent="0.45">
      <c r="A3194">
        <v>2016</v>
      </c>
    </row>
    <row r="3195" spans="1:1" x14ac:dyDescent="0.45">
      <c r="A3195">
        <v>2016</v>
      </c>
    </row>
    <row r="3196" spans="1:1" x14ac:dyDescent="0.45">
      <c r="A3196">
        <v>2014</v>
      </c>
    </row>
    <row r="3197" spans="1:1" x14ac:dyDescent="0.45">
      <c r="A3197">
        <v>2016</v>
      </c>
    </row>
    <row r="3198" spans="1:1" x14ac:dyDescent="0.45">
      <c r="A3198">
        <v>2015</v>
      </c>
    </row>
    <row r="3199" spans="1:1" x14ac:dyDescent="0.45">
      <c r="A3199">
        <v>2015</v>
      </c>
    </row>
    <row r="3200" spans="1:1" x14ac:dyDescent="0.45">
      <c r="A3200">
        <v>2015</v>
      </c>
    </row>
    <row r="3201" spans="1:1" x14ac:dyDescent="0.45">
      <c r="A3201">
        <v>2016</v>
      </c>
    </row>
    <row r="3202" spans="1:1" x14ac:dyDescent="0.45">
      <c r="A3202">
        <v>2014</v>
      </c>
    </row>
    <row r="3203" spans="1:1" x14ac:dyDescent="0.45">
      <c r="A3203">
        <v>2015</v>
      </c>
    </row>
    <row r="3204" spans="1:1" x14ac:dyDescent="0.45">
      <c r="A3204">
        <v>2014</v>
      </c>
    </row>
    <row r="3205" spans="1:1" x14ac:dyDescent="0.45">
      <c r="A3205">
        <v>2015</v>
      </c>
    </row>
    <row r="3206" spans="1:1" x14ac:dyDescent="0.45">
      <c r="A3206">
        <v>2016</v>
      </c>
    </row>
    <row r="3207" spans="1:1" x14ac:dyDescent="0.45">
      <c r="A3207">
        <v>2011</v>
      </c>
    </row>
    <row r="3208" spans="1:1" x14ac:dyDescent="0.45">
      <c r="A3208">
        <v>2015</v>
      </c>
    </row>
    <row r="3209" spans="1:1" x14ac:dyDescent="0.45">
      <c r="A3209">
        <v>2015</v>
      </c>
    </row>
    <row r="3210" spans="1:1" x14ac:dyDescent="0.45">
      <c r="A3210">
        <v>2015</v>
      </c>
    </row>
    <row r="3211" spans="1:1" x14ac:dyDescent="0.45">
      <c r="A3211">
        <v>2014</v>
      </c>
    </row>
    <row r="3212" spans="1:1" x14ac:dyDescent="0.45">
      <c r="A3212">
        <v>2014</v>
      </c>
    </row>
    <row r="3213" spans="1:1" x14ac:dyDescent="0.45">
      <c r="A3213">
        <v>2011</v>
      </c>
    </row>
    <row r="3214" spans="1:1" x14ac:dyDescent="0.45">
      <c r="A3214">
        <v>2012</v>
      </c>
    </row>
    <row r="3215" spans="1:1" x14ac:dyDescent="0.45">
      <c r="A3215">
        <v>2014</v>
      </c>
    </row>
    <row r="3216" spans="1:1" x14ac:dyDescent="0.45">
      <c r="A3216">
        <v>2015</v>
      </c>
    </row>
    <row r="3217" spans="1:1" x14ac:dyDescent="0.45">
      <c r="A3217">
        <v>2016</v>
      </c>
    </row>
    <row r="3218" spans="1:1" x14ac:dyDescent="0.45">
      <c r="A3218">
        <v>2015</v>
      </c>
    </row>
    <row r="3219" spans="1:1" x14ac:dyDescent="0.45">
      <c r="A3219">
        <v>2014</v>
      </c>
    </row>
    <row r="3220" spans="1:1" x14ac:dyDescent="0.45">
      <c r="A3220">
        <v>2014</v>
      </c>
    </row>
    <row r="3221" spans="1:1" x14ac:dyDescent="0.45">
      <c r="A3221">
        <v>2016</v>
      </c>
    </row>
    <row r="3222" spans="1:1" x14ac:dyDescent="0.45">
      <c r="A3222">
        <v>2015</v>
      </c>
    </row>
    <row r="3223" spans="1:1" x14ac:dyDescent="0.45">
      <c r="A3223">
        <v>2015</v>
      </c>
    </row>
    <row r="3224" spans="1:1" x14ac:dyDescent="0.45">
      <c r="A3224">
        <v>2016</v>
      </c>
    </row>
    <row r="3225" spans="1:1" x14ac:dyDescent="0.45">
      <c r="A3225">
        <v>2011</v>
      </c>
    </row>
    <row r="3226" spans="1:1" x14ac:dyDescent="0.45">
      <c r="A3226">
        <v>2010</v>
      </c>
    </row>
    <row r="3227" spans="1:1" x14ac:dyDescent="0.45">
      <c r="A3227">
        <v>2014</v>
      </c>
    </row>
    <row r="3228" spans="1:1" x14ac:dyDescent="0.45">
      <c r="A3228">
        <v>2014</v>
      </c>
    </row>
    <row r="3229" spans="1:1" x14ac:dyDescent="0.45">
      <c r="A3229">
        <v>2014</v>
      </c>
    </row>
    <row r="3230" spans="1:1" x14ac:dyDescent="0.45">
      <c r="A3230">
        <v>2016</v>
      </c>
    </row>
    <row r="3231" spans="1:1" x14ac:dyDescent="0.45">
      <c r="A3231">
        <v>2014</v>
      </c>
    </row>
    <row r="3232" spans="1:1" x14ac:dyDescent="0.45">
      <c r="A3232">
        <v>2013</v>
      </c>
    </row>
    <row r="3233" spans="1:1" x14ac:dyDescent="0.45">
      <c r="A3233">
        <v>2015</v>
      </c>
    </row>
    <row r="3234" spans="1:1" x14ac:dyDescent="0.45">
      <c r="A3234">
        <v>2013</v>
      </c>
    </row>
    <row r="3235" spans="1:1" x14ac:dyDescent="0.45">
      <c r="A3235">
        <v>2013</v>
      </c>
    </row>
    <row r="3236" spans="1:1" x14ac:dyDescent="0.45">
      <c r="A3236">
        <v>2015</v>
      </c>
    </row>
    <row r="3237" spans="1:1" x14ac:dyDescent="0.45">
      <c r="A3237">
        <v>2014</v>
      </c>
    </row>
    <row r="3238" spans="1:1" x14ac:dyDescent="0.45">
      <c r="A3238">
        <v>2015</v>
      </c>
    </row>
    <row r="3239" spans="1:1" x14ac:dyDescent="0.45">
      <c r="A3239">
        <v>2015</v>
      </c>
    </row>
    <row r="3240" spans="1:1" x14ac:dyDescent="0.45">
      <c r="A3240">
        <v>2014</v>
      </c>
    </row>
    <row r="3241" spans="1:1" x14ac:dyDescent="0.45">
      <c r="A3241">
        <v>2015</v>
      </c>
    </row>
    <row r="3242" spans="1:1" x14ac:dyDescent="0.45">
      <c r="A3242">
        <v>2014</v>
      </c>
    </row>
    <row r="3243" spans="1:1" x14ac:dyDescent="0.45">
      <c r="A3243">
        <v>2015</v>
      </c>
    </row>
    <row r="3244" spans="1:1" x14ac:dyDescent="0.45">
      <c r="A3244">
        <v>2015</v>
      </c>
    </row>
    <row r="3245" spans="1:1" x14ac:dyDescent="0.45">
      <c r="A3245">
        <v>2015</v>
      </c>
    </row>
    <row r="3246" spans="1:1" x14ac:dyDescent="0.45">
      <c r="A3246">
        <v>2016</v>
      </c>
    </row>
    <row r="3247" spans="1:1" x14ac:dyDescent="0.45">
      <c r="A3247">
        <v>2017</v>
      </c>
    </row>
    <row r="3248" spans="1:1" x14ac:dyDescent="0.45">
      <c r="A3248">
        <v>2014</v>
      </c>
    </row>
    <row r="3249" spans="1:1" x14ac:dyDescent="0.45">
      <c r="A3249">
        <v>2015</v>
      </c>
    </row>
    <row r="3250" spans="1:1" x14ac:dyDescent="0.45">
      <c r="A3250">
        <v>2012</v>
      </c>
    </row>
    <row r="3251" spans="1:1" x14ac:dyDescent="0.45">
      <c r="A3251">
        <v>2014</v>
      </c>
    </row>
    <row r="3252" spans="1:1" x14ac:dyDescent="0.45">
      <c r="A3252">
        <v>2015</v>
      </c>
    </row>
    <row r="3253" spans="1:1" x14ac:dyDescent="0.45">
      <c r="A3253">
        <v>2015</v>
      </c>
    </row>
    <row r="3254" spans="1:1" x14ac:dyDescent="0.45">
      <c r="A3254">
        <v>2014</v>
      </c>
    </row>
    <row r="3255" spans="1:1" x14ac:dyDescent="0.45">
      <c r="A3255">
        <v>2014</v>
      </c>
    </row>
    <row r="3256" spans="1:1" x14ac:dyDescent="0.45">
      <c r="A3256">
        <v>2015</v>
      </c>
    </row>
    <row r="3257" spans="1:1" x14ac:dyDescent="0.45">
      <c r="A3257">
        <v>2014</v>
      </c>
    </row>
    <row r="3258" spans="1:1" x14ac:dyDescent="0.45">
      <c r="A3258">
        <v>2014</v>
      </c>
    </row>
    <row r="3259" spans="1:1" x14ac:dyDescent="0.45">
      <c r="A3259">
        <v>2015</v>
      </c>
    </row>
    <row r="3260" spans="1:1" x14ac:dyDescent="0.45">
      <c r="A3260">
        <v>2017</v>
      </c>
    </row>
    <row r="3261" spans="1:1" x14ac:dyDescent="0.45">
      <c r="A3261">
        <v>2016</v>
      </c>
    </row>
    <row r="3262" spans="1:1" x14ac:dyDescent="0.45">
      <c r="A3262">
        <v>2016</v>
      </c>
    </row>
    <row r="3263" spans="1:1" x14ac:dyDescent="0.45">
      <c r="A3263">
        <v>2015</v>
      </c>
    </row>
    <row r="3264" spans="1:1" x14ac:dyDescent="0.45">
      <c r="A3264">
        <v>2015</v>
      </c>
    </row>
    <row r="3265" spans="1:1" x14ac:dyDescent="0.45">
      <c r="A3265">
        <v>2015</v>
      </c>
    </row>
    <row r="3266" spans="1:1" x14ac:dyDescent="0.45">
      <c r="A3266">
        <v>2015</v>
      </c>
    </row>
    <row r="3267" spans="1:1" x14ac:dyDescent="0.45">
      <c r="A3267">
        <v>2014</v>
      </c>
    </row>
    <row r="3268" spans="1:1" x14ac:dyDescent="0.45">
      <c r="A3268">
        <v>2013</v>
      </c>
    </row>
    <row r="3269" spans="1:1" x14ac:dyDescent="0.45">
      <c r="A3269">
        <v>2014</v>
      </c>
    </row>
    <row r="3270" spans="1:1" x14ac:dyDescent="0.45">
      <c r="A3270">
        <v>2015</v>
      </c>
    </row>
    <row r="3271" spans="1:1" x14ac:dyDescent="0.45">
      <c r="A3271">
        <v>2016</v>
      </c>
    </row>
    <row r="3272" spans="1:1" x14ac:dyDescent="0.45">
      <c r="A3272">
        <v>2016</v>
      </c>
    </row>
    <row r="3273" spans="1:1" x14ac:dyDescent="0.45">
      <c r="A3273">
        <v>2016</v>
      </c>
    </row>
    <row r="3274" spans="1:1" x14ac:dyDescent="0.45">
      <c r="A3274">
        <v>2015</v>
      </c>
    </row>
    <row r="3275" spans="1:1" x14ac:dyDescent="0.45">
      <c r="A3275">
        <v>2014</v>
      </c>
    </row>
    <row r="3276" spans="1:1" x14ac:dyDescent="0.45">
      <c r="A3276">
        <v>2016</v>
      </c>
    </row>
    <row r="3277" spans="1:1" x14ac:dyDescent="0.45">
      <c r="A3277">
        <v>2016</v>
      </c>
    </row>
    <row r="3278" spans="1:1" x14ac:dyDescent="0.45">
      <c r="A3278">
        <v>2011</v>
      </c>
    </row>
    <row r="3279" spans="1:1" x14ac:dyDescent="0.45">
      <c r="A3279">
        <v>2014</v>
      </c>
    </row>
    <row r="3280" spans="1:1" x14ac:dyDescent="0.45">
      <c r="A3280">
        <v>2014</v>
      </c>
    </row>
    <row r="3281" spans="1:1" x14ac:dyDescent="0.45">
      <c r="A3281">
        <v>2015</v>
      </c>
    </row>
    <row r="3282" spans="1:1" x14ac:dyDescent="0.45">
      <c r="A3282">
        <v>2009</v>
      </c>
    </row>
    <row r="3283" spans="1:1" x14ac:dyDescent="0.45">
      <c r="A3283">
        <v>2013</v>
      </c>
    </row>
    <row r="3284" spans="1:1" x14ac:dyDescent="0.45">
      <c r="A3284">
        <v>2015</v>
      </c>
    </row>
    <row r="3285" spans="1:1" x14ac:dyDescent="0.45">
      <c r="A3285">
        <v>2014</v>
      </c>
    </row>
    <row r="3286" spans="1:1" x14ac:dyDescent="0.45">
      <c r="A3286">
        <v>2016</v>
      </c>
    </row>
    <row r="3287" spans="1:1" x14ac:dyDescent="0.45">
      <c r="A3287">
        <v>2015</v>
      </c>
    </row>
    <row r="3288" spans="1:1" x14ac:dyDescent="0.45">
      <c r="A3288">
        <v>2016</v>
      </c>
    </row>
    <row r="3289" spans="1:1" x14ac:dyDescent="0.45">
      <c r="A3289">
        <v>2015</v>
      </c>
    </row>
    <row r="3290" spans="1:1" x14ac:dyDescent="0.45">
      <c r="A3290">
        <v>2014</v>
      </c>
    </row>
    <row r="3291" spans="1:1" x14ac:dyDescent="0.45">
      <c r="A3291">
        <v>2015</v>
      </c>
    </row>
    <row r="3292" spans="1:1" x14ac:dyDescent="0.45">
      <c r="A3292">
        <v>2016</v>
      </c>
    </row>
    <row r="3293" spans="1:1" x14ac:dyDescent="0.45">
      <c r="A3293">
        <v>2010</v>
      </c>
    </row>
    <row r="3294" spans="1:1" x14ac:dyDescent="0.45">
      <c r="A3294">
        <v>2014</v>
      </c>
    </row>
    <row r="3295" spans="1:1" x14ac:dyDescent="0.45">
      <c r="A3295">
        <v>2017</v>
      </c>
    </row>
    <row r="3296" spans="1:1" x14ac:dyDescent="0.45">
      <c r="A3296">
        <v>2015</v>
      </c>
    </row>
    <row r="3297" spans="1:1" x14ac:dyDescent="0.45">
      <c r="A3297">
        <v>2015</v>
      </c>
    </row>
    <row r="3298" spans="1:1" x14ac:dyDescent="0.45">
      <c r="A3298">
        <v>2014</v>
      </c>
    </row>
    <row r="3299" spans="1:1" x14ac:dyDescent="0.45">
      <c r="A3299">
        <v>2014</v>
      </c>
    </row>
    <row r="3300" spans="1:1" x14ac:dyDescent="0.45">
      <c r="A3300">
        <v>2014</v>
      </c>
    </row>
    <row r="3301" spans="1:1" x14ac:dyDescent="0.45">
      <c r="A3301">
        <v>2015</v>
      </c>
    </row>
    <row r="3302" spans="1:1" x14ac:dyDescent="0.45">
      <c r="A3302">
        <v>2016</v>
      </c>
    </row>
    <row r="3303" spans="1:1" x14ac:dyDescent="0.45">
      <c r="A3303">
        <v>2017</v>
      </c>
    </row>
    <row r="3304" spans="1:1" x14ac:dyDescent="0.45">
      <c r="A3304">
        <v>2015</v>
      </c>
    </row>
    <row r="3305" spans="1:1" x14ac:dyDescent="0.45">
      <c r="A3305">
        <v>2015</v>
      </c>
    </row>
    <row r="3306" spans="1:1" x14ac:dyDescent="0.45">
      <c r="A3306">
        <v>2014</v>
      </c>
    </row>
    <row r="3307" spans="1:1" x14ac:dyDescent="0.45">
      <c r="A3307">
        <v>2016</v>
      </c>
    </row>
    <row r="3308" spans="1:1" x14ac:dyDescent="0.45">
      <c r="A3308">
        <v>2015</v>
      </c>
    </row>
    <row r="3309" spans="1:1" x14ac:dyDescent="0.45">
      <c r="A3309">
        <v>2013</v>
      </c>
    </row>
    <row r="3310" spans="1:1" x14ac:dyDescent="0.45">
      <c r="A3310">
        <v>2014</v>
      </c>
    </row>
    <row r="3311" spans="1:1" x14ac:dyDescent="0.45">
      <c r="A3311">
        <v>2015</v>
      </c>
    </row>
    <row r="3312" spans="1:1" x14ac:dyDescent="0.45">
      <c r="A3312">
        <v>2013</v>
      </c>
    </row>
    <row r="3313" spans="1:1" x14ac:dyDescent="0.45">
      <c r="A3313">
        <v>2012</v>
      </c>
    </row>
    <row r="3314" spans="1:1" x14ac:dyDescent="0.45">
      <c r="A3314">
        <v>2012</v>
      </c>
    </row>
    <row r="3315" spans="1:1" x14ac:dyDescent="0.45">
      <c r="A3315">
        <v>2012</v>
      </c>
    </row>
    <row r="3316" spans="1:1" x14ac:dyDescent="0.45">
      <c r="A3316">
        <v>2016</v>
      </c>
    </row>
    <row r="3317" spans="1:1" x14ac:dyDescent="0.45">
      <c r="A3317">
        <v>2012</v>
      </c>
    </row>
    <row r="3318" spans="1:1" x14ac:dyDescent="0.45">
      <c r="A3318">
        <v>2011</v>
      </c>
    </row>
    <row r="3319" spans="1:1" x14ac:dyDescent="0.45">
      <c r="A3319">
        <v>2016</v>
      </c>
    </row>
    <row r="3320" spans="1:1" x14ac:dyDescent="0.45">
      <c r="A3320">
        <v>2016</v>
      </c>
    </row>
    <row r="3321" spans="1:1" x14ac:dyDescent="0.45">
      <c r="A3321">
        <v>2015</v>
      </c>
    </row>
    <row r="3322" spans="1:1" x14ac:dyDescent="0.45">
      <c r="A3322">
        <v>2012</v>
      </c>
    </row>
    <row r="3323" spans="1:1" x14ac:dyDescent="0.45">
      <c r="A3323">
        <v>2016</v>
      </c>
    </row>
    <row r="3324" spans="1:1" x14ac:dyDescent="0.45">
      <c r="A3324">
        <v>2017</v>
      </c>
    </row>
    <row r="3325" spans="1:1" x14ac:dyDescent="0.45">
      <c r="A3325">
        <v>2015</v>
      </c>
    </row>
    <row r="3326" spans="1:1" x14ac:dyDescent="0.45">
      <c r="A3326">
        <v>2015</v>
      </c>
    </row>
    <row r="3327" spans="1:1" x14ac:dyDescent="0.45">
      <c r="A3327">
        <v>2014</v>
      </c>
    </row>
    <row r="3328" spans="1:1" x14ac:dyDescent="0.45">
      <c r="A3328">
        <v>2016</v>
      </c>
    </row>
    <row r="3329" spans="1:1" x14ac:dyDescent="0.45">
      <c r="A3329">
        <v>2016</v>
      </c>
    </row>
    <row r="3330" spans="1:1" x14ac:dyDescent="0.45">
      <c r="A3330">
        <v>2014</v>
      </c>
    </row>
    <row r="3331" spans="1:1" x14ac:dyDescent="0.45">
      <c r="A3331">
        <v>2016</v>
      </c>
    </row>
    <row r="3332" spans="1:1" x14ac:dyDescent="0.45">
      <c r="A3332">
        <v>2015</v>
      </c>
    </row>
    <row r="3333" spans="1:1" x14ac:dyDescent="0.45">
      <c r="A3333">
        <v>2014</v>
      </c>
    </row>
    <row r="3334" spans="1:1" x14ac:dyDescent="0.45">
      <c r="A3334">
        <v>2014</v>
      </c>
    </row>
    <row r="3335" spans="1:1" x14ac:dyDescent="0.45">
      <c r="A3335">
        <v>2015</v>
      </c>
    </row>
    <row r="3336" spans="1:1" x14ac:dyDescent="0.45">
      <c r="A3336">
        <v>2013</v>
      </c>
    </row>
    <row r="3337" spans="1:1" x14ac:dyDescent="0.45">
      <c r="A3337">
        <v>2013</v>
      </c>
    </row>
    <row r="3338" spans="1:1" x14ac:dyDescent="0.45">
      <c r="A3338">
        <v>2015</v>
      </c>
    </row>
    <row r="3339" spans="1:1" x14ac:dyDescent="0.45">
      <c r="A3339">
        <v>2014</v>
      </c>
    </row>
    <row r="3340" spans="1:1" x14ac:dyDescent="0.45">
      <c r="A3340">
        <v>2014</v>
      </c>
    </row>
    <row r="3341" spans="1:1" x14ac:dyDescent="0.45">
      <c r="A3341">
        <v>2014</v>
      </c>
    </row>
    <row r="3342" spans="1:1" x14ac:dyDescent="0.45">
      <c r="A3342">
        <v>2014</v>
      </c>
    </row>
    <row r="3343" spans="1:1" x14ac:dyDescent="0.45">
      <c r="A3343">
        <v>2015</v>
      </c>
    </row>
    <row r="3344" spans="1:1" x14ac:dyDescent="0.45">
      <c r="A3344">
        <v>2014</v>
      </c>
    </row>
    <row r="3345" spans="1:1" x14ac:dyDescent="0.45">
      <c r="A3345">
        <v>2015</v>
      </c>
    </row>
    <row r="3346" spans="1:1" x14ac:dyDescent="0.45">
      <c r="A3346">
        <v>2014</v>
      </c>
    </row>
    <row r="3347" spans="1:1" x14ac:dyDescent="0.45">
      <c r="A3347">
        <v>2014</v>
      </c>
    </row>
    <row r="3348" spans="1:1" x14ac:dyDescent="0.45">
      <c r="A3348">
        <v>2015</v>
      </c>
    </row>
    <row r="3349" spans="1:1" x14ac:dyDescent="0.45">
      <c r="A3349">
        <v>2014</v>
      </c>
    </row>
    <row r="3350" spans="1:1" x14ac:dyDescent="0.45">
      <c r="A3350">
        <v>2015</v>
      </c>
    </row>
    <row r="3351" spans="1:1" x14ac:dyDescent="0.45">
      <c r="A3351">
        <v>2015</v>
      </c>
    </row>
    <row r="3352" spans="1:1" x14ac:dyDescent="0.45">
      <c r="A3352">
        <v>2017</v>
      </c>
    </row>
    <row r="3353" spans="1:1" x14ac:dyDescent="0.45">
      <c r="A3353">
        <v>2015</v>
      </c>
    </row>
    <row r="3354" spans="1:1" x14ac:dyDescent="0.45">
      <c r="A3354">
        <v>2012</v>
      </c>
    </row>
    <row r="3355" spans="1:1" x14ac:dyDescent="0.45">
      <c r="A3355">
        <v>2017</v>
      </c>
    </row>
    <row r="3356" spans="1:1" x14ac:dyDescent="0.45">
      <c r="A3356">
        <v>2014</v>
      </c>
    </row>
    <row r="3357" spans="1:1" x14ac:dyDescent="0.45">
      <c r="A3357">
        <v>2014</v>
      </c>
    </row>
    <row r="3358" spans="1:1" x14ac:dyDescent="0.45">
      <c r="A3358">
        <v>2015</v>
      </c>
    </row>
    <row r="3359" spans="1:1" x14ac:dyDescent="0.45">
      <c r="A3359">
        <v>2014</v>
      </c>
    </row>
    <row r="3360" spans="1:1" x14ac:dyDescent="0.45">
      <c r="A3360">
        <v>2014</v>
      </c>
    </row>
    <row r="3361" spans="1:1" x14ac:dyDescent="0.45">
      <c r="A3361">
        <v>2015</v>
      </c>
    </row>
    <row r="3362" spans="1:1" x14ac:dyDescent="0.45">
      <c r="A3362">
        <v>2014</v>
      </c>
    </row>
    <row r="3363" spans="1:1" x14ac:dyDescent="0.45">
      <c r="A3363">
        <v>2015</v>
      </c>
    </row>
    <row r="3364" spans="1:1" x14ac:dyDescent="0.45">
      <c r="A3364">
        <v>2015</v>
      </c>
    </row>
    <row r="3365" spans="1:1" x14ac:dyDescent="0.45">
      <c r="A3365">
        <v>2016</v>
      </c>
    </row>
    <row r="3366" spans="1:1" x14ac:dyDescent="0.45">
      <c r="A3366">
        <v>2016</v>
      </c>
    </row>
    <row r="3367" spans="1:1" x14ac:dyDescent="0.45">
      <c r="A3367">
        <v>2015</v>
      </c>
    </row>
    <row r="3368" spans="1:1" x14ac:dyDescent="0.45">
      <c r="A3368">
        <v>2014</v>
      </c>
    </row>
    <row r="3369" spans="1:1" x14ac:dyDescent="0.45">
      <c r="A3369">
        <v>2015</v>
      </c>
    </row>
    <row r="3370" spans="1:1" x14ac:dyDescent="0.45">
      <c r="A3370">
        <v>2015</v>
      </c>
    </row>
    <row r="3371" spans="1:1" x14ac:dyDescent="0.45">
      <c r="A3371">
        <v>2015</v>
      </c>
    </row>
    <row r="3372" spans="1:1" x14ac:dyDescent="0.45">
      <c r="A3372">
        <v>2015</v>
      </c>
    </row>
    <row r="3373" spans="1:1" x14ac:dyDescent="0.45">
      <c r="A3373">
        <v>2014</v>
      </c>
    </row>
    <row r="3374" spans="1:1" x14ac:dyDescent="0.45">
      <c r="A3374">
        <v>2015</v>
      </c>
    </row>
    <row r="3375" spans="1:1" x14ac:dyDescent="0.45">
      <c r="A3375">
        <v>2014</v>
      </c>
    </row>
    <row r="3376" spans="1:1" x14ac:dyDescent="0.45">
      <c r="A3376">
        <v>2014</v>
      </c>
    </row>
    <row r="3377" spans="1:1" x14ac:dyDescent="0.45">
      <c r="A3377">
        <v>2011</v>
      </c>
    </row>
    <row r="3378" spans="1:1" x14ac:dyDescent="0.45">
      <c r="A3378">
        <v>2012</v>
      </c>
    </row>
    <row r="3379" spans="1:1" x14ac:dyDescent="0.45">
      <c r="A3379">
        <v>2014</v>
      </c>
    </row>
    <row r="3380" spans="1:1" x14ac:dyDescent="0.45">
      <c r="A3380">
        <v>2015</v>
      </c>
    </row>
    <row r="3381" spans="1:1" x14ac:dyDescent="0.45">
      <c r="A3381">
        <v>2011</v>
      </c>
    </row>
    <row r="3382" spans="1:1" x14ac:dyDescent="0.45">
      <c r="A3382">
        <v>2015</v>
      </c>
    </row>
    <row r="3383" spans="1:1" x14ac:dyDescent="0.45">
      <c r="A3383">
        <v>2016</v>
      </c>
    </row>
    <row r="3384" spans="1:1" x14ac:dyDescent="0.45">
      <c r="A3384">
        <v>2014</v>
      </c>
    </row>
    <row r="3385" spans="1:1" x14ac:dyDescent="0.45">
      <c r="A3385">
        <v>2015</v>
      </c>
    </row>
    <row r="3386" spans="1:1" x14ac:dyDescent="0.45">
      <c r="A3386">
        <v>2016</v>
      </c>
    </row>
    <row r="3387" spans="1:1" x14ac:dyDescent="0.45">
      <c r="A3387">
        <v>2016</v>
      </c>
    </row>
    <row r="3388" spans="1:1" x14ac:dyDescent="0.45">
      <c r="A3388">
        <v>2016</v>
      </c>
    </row>
    <row r="3389" spans="1:1" x14ac:dyDescent="0.45">
      <c r="A3389">
        <v>2013</v>
      </c>
    </row>
    <row r="3390" spans="1:1" x14ac:dyDescent="0.45">
      <c r="A3390">
        <v>2015</v>
      </c>
    </row>
    <row r="3391" spans="1:1" x14ac:dyDescent="0.45">
      <c r="A3391">
        <v>2016</v>
      </c>
    </row>
    <row r="3392" spans="1:1" x14ac:dyDescent="0.45">
      <c r="A3392">
        <v>2016</v>
      </c>
    </row>
    <row r="3393" spans="1:1" x14ac:dyDescent="0.45">
      <c r="A3393">
        <v>2016</v>
      </c>
    </row>
    <row r="3394" spans="1:1" x14ac:dyDescent="0.45">
      <c r="A3394">
        <v>2014</v>
      </c>
    </row>
    <row r="3395" spans="1:1" x14ac:dyDescent="0.45">
      <c r="A3395">
        <v>2014</v>
      </c>
    </row>
    <row r="3396" spans="1:1" x14ac:dyDescent="0.45">
      <c r="A3396">
        <v>2015</v>
      </c>
    </row>
    <row r="3397" spans="1:1" x14ac:dyDescent="0.45">
      <c r="A3397">
        <v>2016</v>
      </c>
    </row>
    <row r="3398" spans="1:1" x14ac:dyDescent="0.45">
      <c r="A3398">
        <v>2014</v>
      </c>
    </row>
    <row r="3399" spans="1:1" x14ac:dyDescent="0.45">
      <c r="A3399">
        <v>2016</v>
      </c>
    </row>
    <row r="3400" spans="1:1" x14ac:dyDescent="0.45">
      <c r="A3400">
        <v>2016</v>
      </c>
    </row>
    <row r="3401" spans="1:1" x14ac:dyDescent="0.45">
      <c r="A3401">
        <v>2011</v>
      </c>
    </row>
    <row r="3402" spans="1:1" x14ac:dyDescent="0.45">
      <c r="A3402">
        <v>2015</v>
      </c>
    </row>
    <row r="3403" spans="1:1" x14ac:dyDescent="0.45">
      <c r="A3403">
        <v>2016</v>
      </c>
    </row>
    <row r="3404" spans="1:1" x14ac:dyDescent="0.45">
      <c r="A3404">
        <v>2015</v>
      </c>
    </row>
    <row r="3405" spans="1:1" x14ac:dyDescent="0.45">
      <c r="A3405">
        <v>2016</v>
      </c>
    </row>
    <row r="3406" spans="1:1" x14ac:dyDescent="0.45">
      <c r="A3406">
        <v>2014</v>
      </c>
    </row>
    <row r="3407" spans="1:1" x14ac:dyDescent="0.45">
      <c r="A3407">
        <v>2015</v>
      </c>
    </row>
    <row r="3408" spans="1:1" x14ac:dyDescent="0.45">
      <c r="A3408">
        <v>2011</v>
      </c>
    </row>
    <row r="3409" spans="1:1" x14ac:dyDescent="0.45">
      <c r="A3409">
        <v>2014</v>
      </c>
    </row>
    <row r="3410" spans="1:1" x14ac:dyDescent="0.45">
      <c r="A3410">
        <v>2015</v>
      </c>
    </row>
    <row r="3411" spans="1:1" x14ac:dyDescent="0.45">
      <c r="A3411">
        <v>2012</v>
      </c>
    </row>
    <row r="3412" spans="1:1" x14ac:dyDescent="0.45">
      <c r="A3412">
        <v>2016</v>
      </c>
    </row>
    <row r="3413" spans="1:1" x14ac:dyDescent="0.45">
      <c r="A3413">
        <v>2015</v>
      </c>
    </row>
    <row r="3414" spans="1:1" x14ac:dyDescent="0.45">
      <c r="A3414">
        <v>2014</v>
      </c>
    </row>
    <row r="3415" spans="1:1" x14ac:dyDescent="0.45">
      <c r="A3415">
        <v>2014</v>
      </c>
    </row>
    <row r="3416" spans="1:1" x14ac:dyDescent="0.45">
      <c r="A3416">
        <v>2014</v>
      </c>
    </row>
    <row r="3417" spans="1:1" x14ac:dyDescent="0.45">
      <c r="A3417">
        <v>2015</v>
      </c>
    </row>
    <row r="3418" spans="1:1" x14ac:dyDescent="0.45">
      <c r="A3418">
        <v>2014</v>
      </c>
    </row>
    <row r="3419" spans="1:1" x14ac:dyDescent="0.45">
      <c r="A3419">
        <v>2015</v>
      </c>
    </row>
    <row r="3420" spans="1:1" x14ac:dyDescent="0.45">
      <c r="A3420">
        <v>2015</v>
      </c>
    </row>
    <row r="3421" spans="1:1" x14ac:dyDescent="0.45">
      <c r="A3421">
        <v>2015</v>
      </c>
    </row>
    <row r="3422" spans="1:1" x14ac:dyDescent="0.45">
      <c r="A3422">
        <v>2014</v>
      </c>
    </row>
    <row r="3423" spans="1:1" x14ac:dyDescent="0.45">
      <c r="A3423">
        <v>2015</v>
      </c>
    </row>
    <row r="3424" spans="1:1" x14ac:dyDescent="0.45">
      <c r="A3424">
        <v>2012</v>
      </c>
    </row>
    <row r="3425" spans="1:1" x14ac:dyDescent="0.45">
      <c r="A3425">
        <v>2014</v>
      </c>
    </row>
    <row r="3426" spans="1:1" x14ac:dyDescent="0.45">
      <c r="A3426">
        <v>2015</v>
      </c>
    </row>
    <row r="3427" spans="1:1" x14ac:dyDescent="0.45">
      <c r="A3427">
        <v>2015</v>
      </c>
    </row>
    <row r="3428" spans="1:1" x14ac:dyDescent="0.45">
      <c r="A3428">
        <v>2015</v>
      </c>
    </row>
    <row r="3429" spans="1:1" x14ac:dyDescent="0.45">
      <c r="A3429">
        <v>2014</v>
      </c>
    </row>
    <row r="3430" spans="1:1" x14ac:dyDescent="0.45">
      <c r="A3430">
        <v>2015</v>
      </c>
    </row>
    <row r="3431" spans="1:1" x14ac:dyDescent="0.45">
      <c r="A3431">
        <v>2015</v>
      </c>
    </row>
    <row r="3432" spans="1:1" x14ac:dyDescent="0.45">
      <c r="A3432">
        <v>2014</v>
      </c>
    </row>
    <row r="3433" spans="1:1" x14ac:dyDescent="0.45">
      <c r="A3433">
        <v>2015</v>
      </c>
    </row>
    <row r="3434" spans="1:1" x14ac:dyDescent="0.45">
      <c r="A3434">
        <v>2014</v>
      </c>
    </row>
    <row r="3435" spans="1:1" x14ac:dyDescent="0.45">
      <c r="A3435">
        <v>2016</v>
      </c>
    </row>
    <row r="3436" spans="1:1" x14ac:dyDescent="0.45">
      <c r="A3436">
        <v>2015</v>
      </c>
    </row>
    <row r="3437" spans="1:1" x14ac:dyDescent="0.45">
      <c r="A3437">
        <v>2016</v>
      </c>
    </row>
    <row r="3438" spans="1:1" x14ac:dyDescent="0.45">
      <c r="A3438">
        <v>2013</v>
      </c>
    </row>
    <row r="3439" spans="1:1" x14ac:dyDescent="0.45">
      <c r="A3439">
        <v>2015</v>
      </c>
    </row>
    <row r="3440" spans="1:1" x14ac:dyDescent="0.45">
      <c r="A3440">
        <v>2014</v>
      </c>
    </row>
    <row r="3441" spans="1:1" x14ac:dyDescent="0.45">
      <c r="A3441">
        <v>2014</v>
      </c>
    </row>
    <row r="3442" spans="1:1" x14ac:dyDescent="0.45">
      <c r="A3442">
        <v>2015</v>
      </c>
    </row>
    <row r="3443" spans="1:1" x14ac:dyDescent="0.45">
      <c r="A3443">
        <v>2016</v>
      </c>
    </row>
    <row r="3444" spans="1:1" x14ac:dyDescent="0.45">
      <c r="A3444">
        <v>2013</v>
      </c>
    </row>
    <row r="3445" spans="1:1" x14ac:dyDescent="0.45">
      <c r="A3445">
        <v>2016</v>
      </c>
    </row>
    <row r="3446" spans="1:1" x14ac:dyDescent="0.45">
      <c r="A3446">
        <v>2012</v>
      </c>
    </row>
    <row r="3447" spans="1:1" x14ac:dyDescent="0.45">
      <c r="A3447">
        <v>2016</v>
      </c>
    </row>
    <row r="3448" spans="1:1" x14ac:dyDescent="0.45">
      <c r="A3448">
        <v>2016</v>
      </c>
    </row>
    <row r="3449" spans="1:1" x14ac:dyDescent="0.45">
      <c r="A3449">
        <v>2014</v>
      </c>
    </row>
    <row r="3450" spans="1:1" x14ac:dyDescent="0.45">
      <c r="A3450">
        <v>2014</v>
      </c>
    </row>
    <row r="3451" spans="1:1" x14ac:dyDescent="0.45">
      <c r="A3451">
        <v>2016</v>
      </c>
    </row>
    <row r="3452" spans="1:1" x14ac:dyDescent="0.45">
      <c r="A3452">
        <v>2014</v>
      </c>
    </row>
    <row r="3453" spans="1:1" x14ac:dyDescent="0.45">
      <c r="A3453">
        <v>2015</v>
      </c>
    </row>
    <row r="3454" spans="1:1" x14ac:dyDescent="0.45">
      <c r="A3454">
        <v>2015</v>
      </c>
    </row>
    <row r="3455" spans="1:1" x14ac:dyDescent="0.45">
      <c r="A3455">
        <v>2016</v>
      </c>
    </row>
    <row r="3456" spans="1:1" x14ac:dyDescent="0.45">
      <c r="A3456">
        <v>2012</v>
      </c>
    </row>
    <row r="3457" spans="1:1" x14ac:dyDescent="0.45">
      <c r="A3457">
        <v>2014</v>
      </c>
    </row>
    <row r="3458" spans="1:1" x14ac:dyDescent="0.45">
      <c r="A3458">
        <v>2015</v>
      </c>
    </row>
    <row r="3459" spans="1:1" x14ac:dyDescent="0.45">
      <c r="A3459">
        <v>2014</v>
      </c>
    </row>
    <row r="3460" spans="1:1" x14ac:dyDescent="0.45">
      <c r="A3460">
        <v>2014</v>
      </c>
    </row>
    <row r="3461" spans="1:1" x14ac:dyDescent="0.45">
      <c r="A3461">
        <v>2014</v>
      </c>
    </row>
    <row r="3462" spans="1:1" x14ac:dyDescent="0.45">
      <c r="A3462">
        <v>2015</v>
      </c>
    </row>
    <row r="3463" spans="1:1" x14ac:dyDescent="0.45">
      <c r="A3463">
        <v>2015</v>
      </c>
    </row>
    <row r="3464" spans="1:1" x14ac:dyDescent="0.45">
      <c r="A3464">
        <v>2015</v>
      </c>
    </row>
    <row r="3465" spans="1:1" x14ac:dyDescent="0.45">
      <c r="A3465">
        <v>2015</v>
      </c>
    </row>
    <row r="3466" spans="1:1" x14ac:dyDescent="0.45">
      <c r="A3466">
        <v>2014</v>
      </c>
    </row>
    <row r="3467" spans="1:1" x14ac:dyDescent="0.45">
      <c r="A3467">
        <v>2015</v>
      </c>
    </row>
    <row r="3468" spans="1:1" x14ac:dyDescent="0.45">
      <c r="A3468">
        <v>2017</v>
      </c>
    </row>
    <row r="3469" spans="1:1" x14ac:dyDescent="0.45">
      <c r="A3469">
        <v>2014</v>
      </c>
    </row>
    <row r="3470" spans="1:1" x14ac:dyDescent="0.45">
      <c r="A3470">
        <v>2015</v>
      </c>
    </row>
    <row r="3471" spans="1:1" x14ac:dyDescent="0.45">
      <c r="A3471">
        <v>2011</v>
      </c>
    </row>
    <row r="3472" spans="1:1" x14ac:dyDescent="0.45">
      <c r="A3472">
        <v>2015</v>
      </c>
    </row>
    <row r="3473" spans="1:1" x14ac:dyDescent="0.45">
      <c r="A3473">
        <v>2014</v>
      </c>
    </row>
    <row r="3474" spans="1:1" x14ac:dyDescent="0.45">
      <c r="A3474">
        <v>2015</v>
      </c>
    </row>
    <row r="3475" spans="1:1" x14ac:dyDescent="0.45">
      <c r="A3475">
        <v>2014</v>
      </c>
    </row>
    <row r="3476" spans="1:1" x14ac:dyDescent="0.45">
      <c r="A3476">
        <v>2015</v>
      </c>
    </row>
    <row r="3477" spans="1:1" x14ac:dyDescent="0.45">
      <c r="A3477">
        <v>2014</v>
      </c>
    </row>
    <row r="3478" spans="1:1" x14ac:dyDescent="0.45">
      <c r="A3478">
        <v>2015</v>
      </c>
    </row>
    <row r="3479" spans="1:1" x14ac:dyDescent="0.45">
      <c r="A3479">
        <v>2016</v>
      </c>
    </row>
    <row r="3480" spans="1:1" x14ac:dyDescent="0.45">
      <c r="A3480">
        <v>2014</v>
      </c>
    </row>
    <row r="3481" spans="1:1" x14ac:dyDescent="0.45">
      <c r="A3481">
        <v>2014</v>
      </c>
    </row>
    <row r="3482" spans="1:1" x14ac:dyDescent="0.45">
      <c r="A3482">
        <v>2016</v>
      </c>
    </row>
    <row r="3483" spans="1:1" x14ac:dyDescent="0.45">
      <c r="A3483">
        <v>2014</v>
      </c>
    </row>
    <row r="3484" spans="1:1" x14ac:dyDescent="0.45">
      <c r="A3484">
        <v>2015</v>
      </c>
    </row>
    <row r="3485" spans="1:1" x14ac:dyDescent="0.45">
      <c r="A3485">
        <v>2014</v>
      </c>
    </row>
    <row r="3486" spans="1:1" x14ac:dyDescent="0.45">
      <c r="A3486">
        <v>2014</v>
      </c>
    </row>
    <row r="3487" spans="1:1" x14ac:dyDescent="0.45">
      <c r="A3487">
        <v>2014</v>
      </c>
    </row>
    <row r="3488" spans="1:1" x14ac:dyDescent="0.45">
      <c r="A3488">
        <v>2015</v>
      </c>
    </row>
    <row r="3489" spans="1:1" x14ac:dyDescent="0.45">
      <c r="A3489">
        <v>2016</v>
      </c>
    </row>
    <row r="3490" spans="1:1" x14ac:dyDescent="0.45">
      <c r="A3490">
        <v>2016</v>
      </c>
    </row>
    <row r="3491" spans="1:1" x14ac:dyDescent="0.45">
      <c r="A3491">
        <v>2014</v>
      </c>
    </row>
    <row r="3492" spans="1:1" x14ac:dyDescent="0.45">
      <c r="A3492">
        <v>2014</v>
      </c>
    </row>
    <row r="3493" spans="1:1" x14ac:dyDescent="0.45">
      <c r="A3493">
        <v>2015</v>
      </c>
    </row>
    <row r="3494" spans="1:1" x14ac:dyDescent="0.45">
      <c r="A3494">
        <v>2015</v>
      </c>
    </row>
    <row r="3495" spans="1:1" x14ac:dyDescent="0.45">
      <c r="A3495">
        <v>2016</v>
      </c>
    </row>
    <row r="3496" spans="1:1" x14ac:dyDescent="0.45">
      <c r="A3496">
        <v>2014</v>
      </c>
    </row>
    <row r="3497" spans="1:1" x14ac:dyDescent="0.45">
      <c r="A3497">
        <v>2014</v>
      </c>
    </row>
    <row r="3498" spans="1:1" x14ac:dyDescent="0.45">
      <c r="A3498">
        <v>2014</v>
      </c>
    </row>
    <row r="3499" spans="1:1" x14ac:dyDescent="0.45">
      <c r="A3499">
        <v>2015</v>
      </c>
    </row>
    <row r="3500" spans="1:1" x14ac:dyDescent="0.45">
      <c r="A3500">
        <v>2015</v>
      </c>
    </row>
    <row r="3501" spans="1:1" x14ac:dyDescent="0.45">
      <c r="A3501">
        <v>2016</v>
      </c>
    </row>
    <row r="3502" spans="1:1" x14ac:dyDescent="0.45">
      <c r="A3502">
        <v>2014</v>
      </c>
    </row>
    <row r="3503" spans="1:1" x14ac:dyDescent="0.45">
      <c r="A3503">
        <v>2016</v>
      </c>
    </row>
    <row r="3504" spans="1:1" x14ac:dyDescent="0.45">
      <c r="A3504">
        <v>2015</v>
      </c>
    </row>
    <row r="3505" spans="1:1" x14ac:dyDescent="0.45">
      <c r="A3505">
        <v>2015</v>
      </c>
    </row>
    <row r="3506" spans="1:1" x14ac:dyDescent="0.45">
      <c r="A3506">
        <v>2015</v>
      </c>
    </row>
    <row r="3507" spans="1:1" x14ac:dyDescent="0.45">
      <c r="A3507">
        <v>2016</v>
      </c>
    </row>
    <row r="3508" spans="1:1" x14ac:dyDescent="0.45">
      <c r="A3508">
        <v>2014</v>
      </c>
    </row>
    <row r="3509" spans="1:1" x14ac:dyDescent="0.45">
      <c r="A3509">
        <v>2016</v>
      </c>
    </row>
    <row r="3510" spans="1:1" x14ac:dyDescent="0.45">
      <c r="A3510">
        <v>2015</v>
      </c>
    </row>
    <row r="3511" spans="1:1" x14ac:dyDescent="0.45">
      <c r="A3511">
        <v>2016</v>
      </c>
    </row>
    <row r="3512" spans="1:1" x14ac:dyDescent="0.45">
      <c r="A3512">
        <v>2015</v>
      </c>
    </row>
    <row r="3513" spans="1:1" x14ac:dyDescent="0.45">
      <c r="A3513">
        <v>2014</v>
      </c>
    </row>
    <row r="3514" spans="1:1" x14ac:dyDescent="0.45">
      <c r="A3514">
        <v>2015</v>
      </c>
    </row>
    <row r="3515" spans="1:1" x14ac:dyDescent="0.45">
      <c r="A3515">
        <v>2015</v>
      </c>
    </row>
    <row r="3516" spans="1:1" x14ac:dyDescent="0.45">
      <c r="A3516">
        <v>2015</v>
      </c>
    </row>
    <row r="3517" spans="1:1" x14ac:dyDescent="0.45">
      <c r="A3517">
        <v>2015</v>
      </c>
    </row>
    <row r="3518" spans="1:1" x14ac:dyDescent="0.45">
      <c r="A3518">
        <v>2011</v>
      </c>
    </row>
    <row r="3519" spans="1:1" x14ac:dyDescent="0.45">
      <c r="A3519">
        <v>2013</v>
      </c>
    </row>
    <row r="3520" spans="1:1" x14ac:dyDescent="0.45">
      <c r="A3520">
        <v>2016</v>
      </c>
    </row>
    <row r="3521" spans="1:1" x14ac:dyDescent="0.45">
      <c r="A3521">
        <v>2017</v>
      </c>
    </row>
    <row r="3522" spans="1:1" x14ac:dyDescent="0.45">
      <c r="A3522">
        <v>2014</v>
      </c>
    </row>
    <row r="3523" spans="1:1" x14ac:dyDescent="0.45">
      <c r="A3523">
        <v>2016</v>
      </c>
    </row>
    <row r="3524" spans="1:1" x14ac:dyDescent="0.45">
      <c r="A3524">
        <v>2014</v>
      </c>
    </row>
    <row r="3525" spans="1:1" x14ac:dyDescent="0.45">
      <c r="A3525">
        <v>2014</v>
      </c>
    </row>
    <row r="3526" spans="1:1" x14ac:dyDescent="0.45">
      <c r="A3526">
        <v>2016</v>
      </c>
    </row>
    <row r="3527" spans="1:1" x14ac:dyDescent="0.45">
      <c r="A3527">
        <v>2014</v>
      </c>
    </row>
    <row r="3528" spans="1:1" x14ac:dyDescent="0.45">
      <c r="A3528">
        <v>2014</v>
      </c>
    </row>
    <row r="3529" spans="1:1" x14ac:dyDescent="0.45">
      <c r="A3529">
        <v>2015</v>
      </c>
    </row>
    <row r="3530" spans="1:1" x14ac:dyDescent="0.45">
      <c r="A3530">
        <v>2016</v>
      </c>
    </row>
    <row r="3531" spans="1:1" x14ac:dyDescent="0.45">
      <c r="A3531">
        <v>2016</v>
      </c>
    </row>
    <row r="3532" spans="1:1" x14ac:dyDescent="0.45">
      <c r="A3532">
        <v>2016</v>
      </c>
    </row>
    <row r="3533" spans="1:1" x14ac:dyDescent="0.45">
      <c r="A3533">
        <v>2015</v>
      </c>
    </row>
    <row r="3534" spans="1:1" x14ac:dyDescent="0.45">
      <c r="A3534">
        <v>2016</v>
      </c>
    </row>
    <row r="3535" spans="1:1" x14ac:dyDescent="0.45">
      <c r="A3535">
        <v>2015</v>
      </c>
    </row>
    <row r="3536" spans="1:1" x14ac:dyDescent="0.45">
      <c r="A3536">
        <v>2015</v>
      </c>
    </row>
    <row r="3537" spans="1:1" x14ac:dyDescent="0.45">
      <c r="A3537">
        <v>2015</v>
      </c>
    </row>
    <row r="3538" spans="1:1" x14ac:dyDescent="0.45">
      <c r="A3538">
        <v>2014</v>
      </c>
    </row>
    <row r="3539" spans="1:1" x14ac:dyDescent="0.45">
      <c r="A3539">
        <v>2017</v>
      </c>
    </row>
    <row r="3540" spans="1:1" x14ac:dyDescent="0.45">
      <c r="A3540">
        <v>2014</v>
      </c>
    </row>
    <row r="3541" spans="1:1" x14ac:dyDescent="0.45">
      <c r="A3541">
        <v>2017</v>
      </c>
    </row>
    <row r="3542" spans="1:1" x14ac:dyDescent="0.45">
      <c r="A3542">
        <v>2017</v>
      </c>
    </row>
    <row r="3543" spans="1:1" x14ac:dyDescent="0.45">
      <c r="A3543">
        <v>2015</v>
      </c>
    </row>
    <row r="3544" spans="1:1" x14ac:dyDescent="0.45">
      <c r="A3544">
        <v>2014</v>
      </c>
    </row>
    <row r="3545" spans="1:1" x14ac:dyDescent="0.45">
      <c r="A3545">
        <v>2015</v>
      </c>
    </row>
    <row r="3546" spans="1:1" x14ac:dyDescent="0.45">
      <c r="A3546">
        <v>2015</v>
      </c>
    </row>
    <row r="3547" spans="1:1" x14ac:dyDescent="0.45">
      <c r="A3547">
        <v>2015</v>
      </c>
    </row>
    <row r="3548" spans="1:1" x14ac:dyDescent="0.45">
      <c r="A3548">
        <v>2017</v>
      </c>
    </row>
    <row r="3549" spans="1:1" x14ac:dyDescent="0.45">
      <c r="A3549">
        <v>2014</v>
      </c>
    </row>
    <row r="3550" spans="1:1" x14ac:dyDescent="0.45">
      <c r="A3550">
        <v>2016</v>
      </c>
    </row>
    <row r="3551" spans="1:1" x14ac:dyDescent="0.45">
      <c r="A3551">
        <v>2015</v>
      </c>
    </row>
    <row r="3552" spans="1:1" x14ac:dyDescent="0.45">
      <c r="A3552">
        <v>2016</v>
      </c>
    </row>
    <row r="3553" spans="1:1" x14ac:dyDescent="0.45">
      <c r="A3553">
        <v>2015</v>
      </c>
    </row>
    <row r="3554" spans="1:1" x14ac:dyDescent="0.45">
      <c r="A3554">
        <v>2015</v>
      </c>
    </row>
    <row r="3555" spans="1:1" x14ac:dyDescent="0.45">
      <c r="A3555">
        <v>2012</v>
      </c>
    </row>
    <row r="3556" spans="1:1" x14ac:dyDescent="0.45">
      <c r="A3556">
        <v>2014</v>
      </c>
    </row>
    <row r="3557" spans="1:1" x14ac:dyDescent="0.45">
      <c r="A3557">
        <v>2014</v>
      </c>
    </row>
    <row r="3558" spans="1:1" x14ac:dyDescent="0.45">
      <c r="A3558">
        <v>2017</v>
      </c>
    </row>
    <row r="3559" spans="1:1" x14ac:dyDescent="0.45">
      <c r="A3559">
        <v>2014</v>
      </c>
    </row>
    <row r="3560" spans="1:1" x14ac:dyDescent="0.45">
      <c r="A3560">
        <v>2015</v>
      </c>
    </row>
    <row r="3561" spans="1:1" x14ac:dyDescent="0.45">
      <c r="A3561">
        <v>2016</v>
      </c>
    </row>
    <row r="3562" spans="1:1" x14ac:dyDescent="0.45">
      <c r="A3562">
        <v>2016</v>
      </c>
    </row>
    <row r="3563" spans="1:1" x14ac:dyDescent="0.45">
      <c r="A3563">
        <v>2015</v>
      </c>
    </row>
    <row r="3564" spans="1:1" x14ac:dyDescent="0.45">
      <c r="A3564">
        <v>2016</v>
      </c>
    </row>
    <row r="3565" spans="1:1" x14ac:dyDescent="0.45">
      <c r="A3565">
        <v>2016</v>
      </c>
    </row>
    <row r="3566" spans="1:1" x14ac:dyDescent="0.45">
      <c r="A3566">
        <v>2016</v>
      </c>
    </row>
    <row r="3567" spans="1:1" x14ac:dyDescent="0.45">
      <c r="A3567">
        <v>2016</v>
      </c>
    </row>
    <row r="3568" spans="1:1" x14ac:dyDescent="0.45">
      <c r="A3568">
        <v>2014</v>
      </c>
    </row>
    <row r="3569" spans="1:1" x14ac:dyDescent="0.45">
      <c r="A3569">
        <v>2016</v>
      </c>
    </row>
    <row r="3570" spans="1:1" x14ac:dyDescent="0.45">
      <c r="A3570">
        <v>2014</v>
      </c>
    </row>
    <row r="3571" spans="1:1" x14ac:dyDescent="0.45">
      <c r="A3571">
        <v>2014</v>
      </c>
    </row>
    <row r="3572" spans="1:1" x14ac:dyDescent="0.45">
      <c r="A3572">
        <v>2016</v>
      </c>
    </row>
    <row r="3573" spans="1:1" x14ac:dyDescent="0.45">
      <c r="A3573">
        <v>2013</v>
      </c>
    </row>
    <row r="3574" spans="1:1" x14ac:dyDescent="0.45">
      <c r="A3574">
        <v>2015</v>
      </c>
    </row>
    <row r="3575" spans="1:1" x14ac:dyDescent="0.45">
      <c r="A3575">
        <v>2013</v>
      </c>
    </row>
    <row r="3576" spans="1:1" x14ac:dyDescent="0.45">
      <c r="A3576">
        <v>2015</v>
      </c>
    </row>
    <row r="3577" spans="1:1" x14ac:dyDescent="0.45">
      <c r="A3577">
        <v>2014</v>
      </c>
    </row>
    <row r="3578" spans="1:1" x14ac:dyDescent="0.45">
      <c r="A3578">
        <v>2014</v>
      </c>
    </row>
    <row r="3579" spans="1:1" x14ac:dyDescent="0.45">
      <c r="A3579">
        <v>2014</v>
      </c>
    </row>
    <row r="3580" spans="1:1" x14ac:dyDescent="0.45">
      <c r="A3580">
        <v>2014</v>
      </c>
    </row>
    <row r="3581" spans="1:1" x14ac:dyDescent="0.45">
      <c r="A3581">
        <v>2016</v>
      </c>
    </row>
    <row r="3582" spans="1:1" x14ac:dyDescent="0.45">
      <c r="A3582">
        <v>2012</v>
      </c>
    </row>
    <row r="3583" spans="1:1" x14ac:dyDescent="0.45">
      <c r="A3583">
        <v>2016</v>
      </c>
    </row>
    <row r="3584" spans="1:1" x14ac:dyDescent="0.45">
      <c r="A3584">
        <v>2015</v>
      </c>
    </row>
    <row r="3585" spans="1:1" x14ac:dyDescent="0.45">
      <c r="A3585">
        <v>2017</v>
      </c>
    </row>
    <row r="3586" spans="1:1" x14ac:dyDescent="0.45">
      <c r="A3586">
        <v>2015</v>
      </c>
    </row>
    <row r="3587" spans="1:1" x14ac:dyDescent="0.45">
      <c r="A3587">
        <v>2015</v>
      </c>
    </row>
    <row r="3588" spans="1:1" x14ac:dyDescent="0.45">
      <c r="A3588">
        <v>2015</v>
      </c>
    </row>
    <row r="3589" spans="1:1" x14ac:dyDescent="0.45">
      <c r="A3589">
        <v>2015</v>
      </c>
    </row>
    <row r="3590" spans="1:1" x14ac:dyDescent="0.45">
      <c r="A3590">
        <v>2016</v>
      </c>
    </row>
    <row r="3591" spans="1:1" x14ac:dyDescent="0.45">
      <c r="A3591">
        <v>2016</v>
      </c>
    </row>
    <row r="3592" spans="1:1" x14ac:dyDescent="0.45">
      <c r="A3592">
        <v>2014</v>
      </c>
    </row>
    <row r="3593" spans="1:1" x14ac:dyDescent="0.45">
      <c r="A3593">
        <v>2015</v>
      </c>
    </row>
    <row r="3594" spans="1:1" x14ac:dyDescent="0.45">
      <c r="A3594">
        <v>2014</v>
      </c>
    </row>
    <row r="3595" spans="1:1" x14ac:dyDescent="0.45">
      <c r="A3595">
        <v>2016</v>
      </c>
    </row>
    <row r="3596" spans="1:1" x14ac:dyDescent="0.45">
      <c r="A3596">
        <v>2014</v>
      </c>
    </row>
    <row r="3597" spans="1:1" x14ac:dyDescent="0.45">
      <c r="A3597">
        <v>2015</v>
      </c>
    </row>
    <row r="3598" spans="1:1" x14ac:dyDescent="0.45">
      <c r="A3598">
        <v>2014</v>
      </c>
    </row>
    <row r="3599" spans="1:1" x14ac:dyDescent="0.45">
      <c r="A3599">
        <v>2014</v>
      </c>
    </row>
    <row r="3600" spans="1:1" x14ac:dyDescent="0.45">
      <c r="A3600">
        <v>2016</v>
      </c>
    </row>
    <row r="3601" spans="1:1" x14ac:dyDescent="0.45">
      <c r="A3601">
        <v>2016</v>
      </c>
    </row>
    <row r="3602" spans="1:1" x14ac:dyDescent="0.45">
      <c r="A3602">
        <v>2015</v>
      </c>
    </row>
    <row r="3603" spans="1:1" x14ac:dyDescent="0.45">
      <c r="A3603">
        <v>2016</v>
      </c>
    </row>
    <row r="3604" spans="1:1" x14ac:dyDescent="0.45">
      <c r="A3604">
        <v>2014</v>
      </c>
    </row>
    <row r="3605" spans="1:1" x14ac:dyDescent="0.45">
      <c r="A3605">
        <v>2016</v>
      </c>
    </row>
    <row r="3606" spans="1:1" x14ac:dyDescent="0.45">
      <c r="A3606">
        <v>2013</v>
      </c>
    </row>
    <row r="3607" spans="1:1" x14ac:dyDescent="0.45">
      <c r="A3607">
        <v>2016</v>
      </c>
    </row>
    <row r="3608" spans="1:1" x14ac:dyDescent="0.45">
      <c r="A3608">
        <v>2016</v>
      </c>
    </row>
    <row r="3609" spans="1:1" x14ac:dyDescent="0.45">
      <c r="A3609">
        <v>2015</v>
      </c>
    </row>
    <row r="3610" spans="1:1" x14ac:dyDescent="0.45">
      <c r="A3610">
        <v>2016</v>
      </c>
    </row>
    <row r="3611" spans="1:1" x14ac:dyDescent="0.45">
      <c r="A3611">
        <v>2016</v>
      </c>
    </row>
    <row r="3612" spans="1:1" x14ac:dyDescent="0.45">
      <c r="A3612">
        <v>2014</v>
      </c>
    </row>
    <row r="3613" spans="1:1" x14ac:dyDescent="0.45">
      <c r="A3613">
        <v>2015</v>
      </c>
    </row>
    <row r="3614" spans="1:1" x14ac:dyDescent="0.45">
      <c r="A3614">
        <v>2015</v>
      </c>
    </row>
    <row r="3615" spans="1:1" x14ac:dyDescent="0.45">
      <c r="A3615">
        <v>2015</v>
      </c>
    </row>
    <row r="3616" spans="1:1" x14ac:dyDescent="0.45">
      <c r="A3616">
        <v>2015</v>
      </c>
    </row>
    <row r="3617" spans="1:1" x14ac:dyDescent="0.45">
      <c r="A3617">
        <v>2015</v>
      </c>
    </row>
    <row r="3618" spans="1:1" x14ac:dyDescent="0.45">
      <c r="A3618">
        <v>2016</v>
      </c>
    </row>
    <row r="3619" spans="1:1" x14ac:dyDescent="0.45">
      <c r="A3619">
        <v>2014</v>
      </c>
    </row>
    <row r="3620" spans="1:1" x14ac:dyDescent="0.45">
      <c r="A3620">
        <v>2015</v>
      </c>
    </row>
    <row r="3621" spans="1:1" x14ac:dyDescent="0.45">
      <c r="A3621">
        <v>2015</v>
      </c>
    </row>
    <row r="3622" spans="1:1" x14ac:dyDescent="0.45">
      <c r="A3622">
        <v>2015</v>
      </c>
    </row>
    <row r="3623" spans="1:1" x14ac:dyDescent="0.45">
      <c r="A3623">
        <v>2014</v>
      </c>
    </row>
    <row r="3624" spans="1:1" x14ac:dyDescent="0.45">
      <c r="A3624">
        <v>2014</v>
      </c>
    </row>
    <row r="3625" spans="1:1" x14ac:dyDescent="0.45">
      <c r="A3625">
        <v>2016</v>
      </c>
    </row>
    <row r="3626" spans="1:1" x14ac:dyDescent="0.45">
      <c r="A3626">
        <v>2015</v>
      </c>
    </row>
    <row r="3627" spans="1:1" x14ac:dyDescent="0.45">
      <c r="A3627">
        <v>2014</v>
      </c>
    </row>
    <row r="3628" spans="1:1" x14ac:dyDescent="0.45">
      <c r="A3628">
        <v>2016</v>
      </c>
    </row>
    <row r="3629" spans="1:1" x14ac:dyDescent="0.45">
      <c r="A3629">
        <v>2014</v>
      </c>
    </row>
    <row r="3630" spans="1:1" x14ac:dyDescent="0.45">
      <c r="A3630">
        <v>2016</v>
      </c>
    </row>
    <row r="3631" spans="1:1" x14ac:dyDescent="0.45">
      <c r="A3631">
        <v>2016</v>
      </c>
    </row>
    <row r="3632" spans="1:1" x14ac:dyDescent="0.45">
      <c r="A3632">
        <v>2016</v>
      </c>
    </row>
    <row r="3633" spans="1:1" x14ac:dyDescent="0.45">
      <c r="A3633">
        <v>2016</v>
      </c>
    </row>
    <row r="3634" spans="1:1" x14ac:dyDescent="0.45">
      <c r="A3634">
        <v>2013</v>
      </c>
    </row>
    <row r="3635" spans="1:1" x14ac:dyDescent="0.45">
      <c r="A3635">
        <v>2016</v>
      </c>
    </row>
    <row r="3636" spans="1:1" x14ac:dyDescent="0.45">
      <c r="A3636">
        <v>2016</v>
      </c>
    </row>
    <row r="3637" spans="1:1" x14ac:dyDescent="0.45">
      <c r="A3637">
        <v>2015</v>
      </c>
    </row>
    <row r="3638" spans="1:1" x14ac:dyDescent="0.45">
      <c r="A3638">
        <v>2016</v>
      </c>
    </row>
    <row r="3639" spans="1:1" x14ac:dyDescent="0.45">
      <c r="A3639">
        <v>2017</v>
      </c>
    </row>
    <row r="3640" spans="1:1" x14ac:dyDescent="0.45">
      <c r="A3640">
        <v>2013</v>
      </c>
    </row>
    <row r="3641" spans="1:1" x14ac:dyDescent="0.45">
      <c r="A3641">
        <v>2015</v>
      </c>
    </row>
    <row r="3642" spans="1:1" x14ac:dyDescent="0.45">
      <c r="A3642">
        <v>2016</v>
      </c>
    </row>
    <row r="3643" spans="1:1" x14ac:dyDescent="0.45">
      <c r="A3643">
        <v>2016</v>
      </c>
    </row>
    <row r="3644" spans="1:1" x14ac:dyDescent="0.45">
      <c r="A3644">
        <v>2016</v>
      </c>
    </row>
    <row r="3645" spans="1:1" x14ac:dyDescent="0.45">
      <c r="A3645">
        <v>2015</v>
      </c>
    </row>
    <row r="3646" spans="1:1" x14ac:dyDescent="0.45">
      <c r="A3646">
        <v>2016</v>
      </c>
    </row>
    <row r="3647" spans="1:1" x14ac:dyDescent="0.45">
      <c r="A3647">
        <v>2015</v>
      </c>
    </row>
    <row r="3648" spans="1:1" x14ac:dyDescent="0.45">
      <c r="A3648">
        <v>2015</v>
      </c>
    </row>
    <row r="3649" spans="1:1" x14ac:dyDescent="0.45">
      <c r="A3649">
        <v>2015</v>
      </c>
    </row>
    <row r="3650" spans="1:1" x14ac:dyDescent="0.45">
      <c r="A3650">
        <v>2014</v>
      </c>
    </row>
    <row r="3651" spans="1:1" x14ac:dyDescent="0.45">
      <c r="A3651">
        <v>2015</v>
      </c>
    </row>
    <row r="3652" spans="1:1" x14ac:dyDescent="0.45">
      <c r="A3652">
        <v>2016</v>
      </c>
    </row>
    <row r="3653" spans="1:1" x14ac:dyDescent="0.45">
      <c r="A3653">
        <v>2014</v>
      </c>
    </row>
    <row r="3654" spans="1:1" x14ac:dyDescent="0.45">
      <c r="A3654">
        <v>2016</v>
      </c>
    </row>
    <row r="3655" spans="1:1" x14ac:dyDescent="0.45">
      <c r="A3655">
        <v>2015</v>
      </c>
    </row>
    <row r="3656" spans="1:1" x14ac:dyDescent="0.45">
      <c r="A3656">
        <v>2014</v>
      </c>
    </row>
    <row r="3657" spans="1:1" x14ac:dyDescent="0.45">
      <c r="A3657">
        <v>2014</v>
      </c>
    </row>
    <row r="3658" spans="1:1" x14ac:dyDescent="0.45">
      <c r="A3658">
        <v>2016</v>
      </c>
    </row>
    <row r="3659" spans="1:1" x14ac:dyDescent="0.45">
      <c r="A3659">
        <v>2016</v>
      </c>
    </row>
    <row r="3660" spans="1:1" x14ac:dyDescent="0.45">
      <c r="A3660">
        <v>2016</v>
      </c>
    </row>
    <row r="3661" spans="1:1" x14ac:dyDescent="0.45">
      <c r="A3661">
        <v>2016</v>
      </c>
    </row>
    <row r="3662" spans="1:1" x14ac:dyDescent="0.45">
      <c r="A3662">
        <v>2016</v>
      </c>
    </row>
    <row r="3663" spans="1:1" x14ac:dyDescent="0.45">
      <c r="A3663">
        <v>2013</v>
      </c>
    </row>
    <row r="3664" spans="1:1" x14ac:dyDescent="0.45">
      <c r="A3664">
        <v>2015</v>
      </c>
    </row>
    <row r="3665" spans="1:1" x14ac:dyDescent="0.45">
      <c r="A3665">
        <v>2014</v>
      </c>
    </row>
    <row r="3666" spans="1:1" x14ac:dyDescent="0.45">
      <c r="A3666">
        <v>2015</v>
      </c>
    </row>
    <row r="3667" spans="1:1" x14ac:dyDescent="0.45">
      <c r="A3667">
        <v>2015</v>
      </c>
    </row>
    <row r="3668" spans="1:1" x14ac:dyDescent="0.45">
      <c r="A3668">
        <v>2016</v>
      </c>
    </row>
    <row r="3669" spans="1:1" x14ac:dyDescent="0.45">
      <c r="A3669">
        <v>2015</v>
      </c>
    </row>
    <row r="3670" spans="1:1" x14ac:dyDescent="0.45">
      <c r="A3670">
        <v>2015</v>
      </c>
    </row>
    <row r="3671" spans="1:1" x14ac:dyDescent="0.45">
      <c r="A3671">
        <v>2016</v>
      </c>
    </row>
    <row r="3672" spans="1:1" x14ac:dyDescent="0.45">
      <c r="A3672">
        <v>2016</v>
      </c>
    </row>
    <row r="3673" spans="1:1" x14ac:dyDescent="0.45">
      <c r="A3673">
        <v>2016</v>
      </c>
    </row>
    <row r="3674" spans="1:1" x14ac:dyDescent="0.45">
      <c r="A3674">
        <v>2016</v>
      </c>
    </row>
    <row r="3675" spans="1:1" x14ac:dyDescent="0.45">
      <c r="A3675">
        <v>2015</v>
      </c>
    </row>
    <row r="3676" spans="1:1" x14ac:dyDescent="0.45">
      <c r="A3676">
        <v>2015</v>
      </c>
    </row>
    <row r="3677" spans="1:1" x14ac:dyDescent="0.45">
      <c r="A3677">
        <v>2016</v>
      </c>
    </row>
    <row r="3678" spans="1:1" x14ac:dyDescent="0.45">
      <c r="A3678">
        <v>2016</v>
      </c>
    </row>
    <row r="3679" spans="1:1" x14ac:dyDescent="0.45">
      <c r="A3679">
        <v>2015</v>
      </c>
    </row>
    <row r="3680" spans="1:1" x14ac:dyDescent="0.45">
      <c r="A3680">
        <v>2016</v>
      </c>
    </row>
    <row r="3681" spans="1:1" x14ac:dyDescent="0.45">
      <c r="A3681">
        <v>2014</v>
      </c>
    </row>
    <row r="3682" spans="1:1" x14ac:dyDescent="0.45">
      <c r="A3682">
        <v>2016</v>
      </c>
    </row>
    <row r="3683" spans="1:1" x14ac:dyDescent="0.45">
      <c r="A3683">
        <v>2014</v>
      </c>
    </row>
    <row r="3684" spans="1:1" x14ac:dyDescent="0.45">
      <c r="A3684">
        <v>2016</v>
      </c>
    </row>
    <row r="3685" spans="1:1" x14ac:dyDescent="0.45">
      <c r="A3685">
        <v>2015</v>
      </c>
    </row>
    <row r="3686" spans="1:1" x14ac:dyDescent="0.45">
      <c r="A3686">
        <v>2015</v>
      </c>
    </row>
    <row r="3687" spans="1:1" x14ac:dyDescent="0.45">
      <c r="A3687">
        <v>2015</v>
      </c>
    </row>
    <row r="3688" spans="1:1" x14ac:dyDescent="0.45">
      <c r="A3688">
        <v>2014</v>
      </c>
    </row>
    <row r="3689" spans="1:1" x14ac:dyDescent="0.45">
      <c r="A3689">
        <v>2016</v>
      </c>
    </row>
    <row r="3690" spans="1:1" x14ac:dyDescent="0.45">
      <c r="A3690">
        <v>2016</v>
      </c>
    </row>
    <row r="3691" spans="1:1" x14ac:dyDescent="0.45">
      <c r="A3691">
        <v>2014</v>
      </c>
    </row>
    <row r="3692" spans="1:1" x14ac:dyDescent="0.45">
      <c r="A3692">
        <v>2016</v>
      </c>
    </row>
    <row r="3693" spans="1:1" x14ac:dyDescent="0.45">
      <c r="A3693">
        <v>2016</v>
      </c>
    </row>
    <row r="3694" spans="1:1" x14ac:dyDescent="0.45">
      <c r="A3694">
        <v>2016</v>
      </c>
    </row>
    <row r="3695" spans="1:1" x14ac:dyDescent="0.45">
      <c r="A3695">
        <v>2015</v>
      </c>
    </row>
    <row r="3696" spans="1:1" x14ac:dyDescent="0.45">
      <c r="A3696">
        <v>2014</v>
      </c>
    </row>
    <row r="3697" spans="1:1" x14ac:dyDescent="0.45">
      <c r="A3697">
        <v>2016</v>
      </c>
    </row>
    <row r="3698" spans="1:1" x14ac:dyDescent="0.45">
      <c r="A3698">
        <v>2015</v>
      </c>
    </row>
    <row r="3699" spans="1:1" x14ac:dyDescent="0.45">
      <c r="A3699">
        <v>2016</v>
      </c>
    </row>
    <row r="3700" spans="1:1" x14ac:dyDescent="0.45">
      <c r="A3700">
        <v>2016</v>
      </c>
    </row>
    <row r="3701" spans="1:1" x14ac:dyDescent="0.45">
      <c r="A3701">
        <v>2014</v>
      </c>
    </row>
    <row r="3702" spans="1:1" x14ac:dyDescent="0.45">
      <c r="A3702">
        <v>2015</v>
      </c>
    </row>
    <row r="3703" spans="1:1" x14ac:dyDescent="0.45">
      <c r="A3703">
        <v>2014</v>
      </c>
    </row>
    <row r="3704" spans="1:1" x14ac:dyDescent="0.45">
      <c r="A3704">
        <v>2014</v>
      </c>
    </row>
    <row r="3705" spans="1:1" x14ac:dyDescent="0.45">
      <c r="A3705">
        <v>2016</v>
      </c>
    </row>
    <row r="3706" spans="1:1" x14ac:dyDescent="0.45">
      <c r="A3706">
        <v>2016</v>
      </c>
    </row>
    <row r="3707" spans="1:1" x14ac:dyDescent="0.45">
      <c r="A3707">
        <v>2014</v>
      </c>
    </row>
    <row r="3708" spans="1:1" x14ac:dyDescent="0.45">
      <c r="A3708">
        <v>2015</v>
      </c>
    </row>
    <row r="3709" spans="1:1" x14ac:dyDescent="0.45">
      <c r="A3709">
        <v>2014</v>
      </c>
    </row>
    <row r="3710" spans="1:1" x14ac:dyDescent="0.45">
      <c r="A3710">
        <v>2014</v>
      </c>
    </row>
    <row r="3711" spans="1:1" x14ac:dyDescent="0.45">
      <c r="A3711">
        <v>2014</v>
      </c>
    </row>
    <row r="3712" spans="1:1" x14ac:dyDescent="0.45">
      <c r="A3712">
        <v>2015</v>
      </c>
    </row>
    <row r="3713" spans="1:1" x14ac:dyDescent="0.45">
      <c r="A3713">
        <v>2017</v>
      </c>
    </row>
    <row r="3714" spans="1:1" x14ac:dyDescent="0.45">
      <c r="A3714">
        <v>2016</v>
      </c>
    </row>
    <row r="3715" spans="1:1" x14ac:dyDescent="0.45">
      <c r="A3715">
        <v>2014</v>
      </c>
    </row>
    <row r="3716" spans="1:1" x14ac:dyDescent="0.45">
      <c r="A3716">
        <v>2015</v>
      </c>
    </row>
    <row r="3717" spans="1:1" x14ac:dyDescent="0.45">
      <c r="A3717">
        <v>2015</v>
      </c>
    </row>
    <row r="3718" spans="1:1" x14ac:dyDescent="0.45">
      <c r="A3718">
        <v>2014</v>
      </c>
    </row>
    <row r="3719" spans="1:1" x14ac:dyDescent="0.45">
      <c r="A3719">
        <v>2015</v>
      </c>
    </row>
    <row r="3720" spans="1:1" x14ac:dyDescent="0.45">
      <c r="A3720">
        <v>2015</v>
      </c>
    </row>
    <row r="3721" spans="1:1" x14ac:dyDescent="0.45">
      <c r="A3721">
        <v>2015</v>
      </c>
    </row>
    <row r="3722" spans="1:1" x14ac:dyDescent="0.45">
      <c r="A3722">
        <v>2015</v>
      </c>
    </row>
    <row r="3723" spans="1:1" x14ac:dyDescent="0.45">
      <c r="A3723">
        <v>2015</v>
      </c>
    </row>
    <row r="3724" spans="1:1" x14ac:dyDescent="0.45">
      <c r="A3724">
        <v>2015</v>
      </c>
    </row>
    <row r="3725" spans="1:1" x14ac:dyDescent="0.45">
      <c r="A3725">
        <v>2015</v>
      </c>
    </row>
    <row r="3726" spans="1:1" x14ac:dyDescent="0.45">
      <c r="A3726">
        <v>2015</v>
      </c>
    </row>
    <row r="3727" spans="1:1" x14ac:dyDescent="0.45">
      <c r="A3727">
        <v>2016</v>
      </c>
    </row>
    <row r="3728" spans="1:1" x14ac:dyDescent="0.45">
      <c r="A3728">
        <v>2017</v>
      </c>
    </row>
    <row r="3729" spans="1:1" x14ac:dyDescent="0.45">
      <c r="A3729">
        <v>2014</v>
      </c>
    </row>
    <row r="3730" spans="1:1" x14ac:dyDescent="0.45">
      <c r="A3730">
        <v>2014</v>
      </c>
    </row>
    <row r="3731" spans="1:1" x14ac:dyDescent="0.45">
      <c r="A3731">
        <v>2015</v>
      </c>
    </row>
    <row r="3732" spans="1:1" x14ac:dyDescent="0.45">
      <c r="A3732">
        <v>2016</v>
      </c>
    </row>
    <row r="3733" spans="1:1" x14ac:dyDescent="0.45">
      <c r="A3733">
        <v>2015</v>
      </c>
    </row>
    <row r="3734" spans="1:1" x14ac:dyDescent="0.45">
      <c r="A3734">
        <v>2016</v>
      </c>
    </row>
    <row r="3735" spans="1:1" x14ac:dyDescent="0.45">
      <c r="A3735">
        <v>2014</v>
      </c>
    </row>
    <row r="3736" spans="1:1" x14ac:dyDescent="0.45">
      <c r="A3736">
        <v>2015</v>
      </c>
    </row>
    <row r="3737" spans="1:1" x14ac:dyDescent="0.45">
      <c r="A3737">
        <v>2015</v>
      </c>
    </row>
    <row r="3738" spans="1:1" x14ac:dyDescent="0.45">
      <c r="A3738">
        <v>2016</v>
      </c>
    </row>
    <row r="3739" spans="1:1" x14ac:dyDescent="0.45">
      <c r="A3739">
        <v>2015</v>
      </c>
    </row>
    <row r="3740" spans="1:1" x14ac:dyDescent="0.45">
      <c r="A3740">
        <v>2016</v>
      </c>
    </row>
    <row r="3741" spans="1:1" x14ac:dyDescent="0.45">
      <c r="A3741">
        <v>2015</v>
      </c>
    </row>
    <row r="3742" spans="1:1" x14ac:dyDescent="0.45">
      <c r="A3742">
        <v>2015</v>
      </c>
    </row>
    <row r="3743" spans="1:1" x14ac:dyDescent="0.45">
      <c r="A3743">
        <v>2016</v>
      </c>
    </row>
    <row r="3744" spans="1:1" x14ac:dyDescent="0.45">
      <c r="A3744">
        <v>2015</v>
      </c>
    </row>
    <row r="3745" spans="1:1" x14ac:dyDescent="0.45">
      <c r="A3745">
        <v>2016</v>
      </c>
    </row>
    <row r="3746" spans="1:1" x14ac:dyDescent="0.45">
      <c r="A3746">
        <v>2015</v>
      </c>
    </row>
    <row r="3747" spans="1:1" x14ac:dyDescent="0.45">
      <c r="A3747">
        <v>2015</v>
      </c>
    </row>
    <row r="3748" spans="1:1" x14ac:dyDescent="0.45">
      <c r="A3748">
        <v>2016</v>
      </c>
    </row>
    <row r="3749" spans="1:1" x14ac:dyDescent="0.45">
      <c r="A3749">
        <v>2015</v>
      </c>
    </row>
    <row r="3750" spans="1:1" x14ac:dyDescent="0.45">
      <c r="A3750">
        <v>2009</v>
      </c>
    </row>
    <row r="3751" spans="1:1" x14ac:dyDescent="0.45">
      <c r="A3751">
        <v>2015</v>
      </c>
    </row>
    <row r="3752" spans="1:1" x14ac:dyDescent="0.45">
      <c r="A3752">
        <v>2013</v>
      </c>
    </row>
    <row r="3753" spans="1:1" x14ac:dyDescent="0.45">
      <c r="A3753">
        <v>2016</v>
      </c>
    </row>
    <row r="3754" spans="1:1" x14ac:dyDescent="0.45">
      <c r="A3754">
        <v>2014</v>
      </c>
    </row>
    <row r="3755" spans="1:1" x14ac:dyDescent="0.45">
      <c r="A3755">
        <v>2013</v>
      </c>
    </row>
    <row r="3756" spans="1:1" x14ac:dyDescent="0.45">
      <c r="A3756">
        <v>2013</v>
      </c>
    </row>
    <row r="3757" spans="1:1" x14ac:dyDescent="0.45">
      <c r="A3757">
        <v>2014</v>
      </c>
    </row>
    <row r="3758" spans="1:1" x14ac:dyDescent="0.45">
      <c r="A3758">
        <v>2013</v>
      </c>
    </row>
    <row r="3759" spans="1:1" x14ac:dyDescent="0.45">
      <c r="A3759">
        <v>2011</v>
      </c>
    </row>
    <row r="3760" spans="1:1" x14ac:dyDescent="0.45">
      <c r="A3760">
        <v>2012</v>
      </c>
    </row>
    <row r="3761" spans="1:1" x14ac:dyDescent="0.45">
      <c r="A3761">
        <v>2014</v>
      </c>
    </row>
    <row r="3762" spans="1:1" x14ac:dyDescent="0.45">
      <c r="A3762">
        <v>2015</v>
      </c>
    </row>
    <row r="3763" spans="1:1" x14ac:dyDescent="0.45">
      <c r="A3763">
        <v>2012</v>
      </c>
    </row>
    <row r="3764" spans="1:1" x14ac:dyDescent="0.45">
      <c r="A3764">
        <v>2015</v>
      </c>
    </row>
    <row r="3765" spans="1:1" x14ac:dyDescent="0.45">
      <c r="A3765">
        <v>2016</v>
      </c>
    </row>
    <row r="3766" spans="1:1" x14ac:dyDescent="0.45">
      <c r="A3766">
        <v>2016</v>
      </c>
    </row>
    <row r="3767" spans="1:1" x14ac:dyDescent="0.45">
      <c r="A3767">
        <v>2012</v>
      </c>
    </row>
    <row r="3768" spans="1:1" x14ac:dyDescent="0.45">
      <c r="A3768">
        <v>2015</v>
      </c>
    </row>
    <row r="3769" spans="1:1" x14ac:dyDescent="0.45">
      <c r="A3769">
        <v>2016</v>
      </c>
    </row>
    <row r="3770" spans="1:1" x14ac:dyDescent="0.45">
      <c r="A3770">
        <v>2015</v>
      </c>
    </row>
    <row r="3771" spans="1:1" x14ac:dyDescent="0.45">
      <c r="A3771">
        <v>2015</v>
      </c>
    </row>
    <row r="3772" spans="1:1" x14ac:dyDescent="0.45">
      <c r="A3772">
        <v>2011</v>
      </c>
    </row>
    <row r="3773" spans="1:1" x14ac:dyDescent="0.45">
      <c r="A3773">
        <v>2016</v>
      </c>
    </row>
    <row r="3774" spans="1:1" x14ac:dyDescent="0.45">
      <c r="A3774">
        <v>2015</v>
      </c>
    </row>
    <row r="3775" spans="1:1" x14ac:dyDescent="0.45">
      <c r="A3775">
        <v>2015</v>
      </c>
    </row>
    <row r="3776" spans="1:1" x14ac:dyDescent="0.45">
      <c r="A3776">
        <v>2016</v>
      </c>
    </row>
    <row r="3777" spans="1:1" x14ac:dyDescent="0.45">
      <c r="A3777">
        <v>2015</v>
      </c>
    </row>
    <row r="3778" spans="1:1" x14ac:dyDescent="0.45">
      <c r="A3778">
        <v>2016</v>
      </c>
    </row>
    <row r="3779" spans="1:1" x14ac:dyDescent="0.45">
      <c r="A3779">
        <v>2015</v>
      </c>
    </row>
    <row r="3780" spans="1:1" x14ac:dyDescent="0.45">
      <c r="A3780">
        <v>2016</v>
      </c>
    </row>
    <row r="3781" spans="1:1" x14ac:dyDescent="0.45">
      <c r="A3781">
        <v>2015</v>
      </c>
    </row>
    <row r="3782" spans="1:1" x14ac:dyDescent="0.45">
      <c r="A3782">
        <v>2014</v>
      </c>
    </row>
    <row r="3783" spans="1:1" x14ac:dyDescent="0.45">
      <c r="A3783">
        <v>2015</v>
      </c>
    </row>
    <row r="3784" spans="1:1" x14ac:dyDescent="0.45">
      <c r="A3784">
        <v>2015</v>
      </c>
    </row>
    <row r="3785" spans="1:1" x14ac:dyDescent="0.45">
      <c r="A3785">
        <v>2015</v>
      </c>
    </row>
    <row r="3786" spans="1:1" x14ac:dyDescent="0.45">
      <c r="A3786">
        <v>2015</v>
      </c>
    </row>
    <row r="3787" spans="1:1" x14ac:dyDescent="0.45">
      <c r="A3787">
        <v>2015</v>
      </c>
    </row>
    <row r="3788" spans="1:1" x14ac:dyDescent="0.45">
      <c r="A3788">
        <v>2015</v>
      </c>
    </row>
    <row r="3789" spans="1:1" x14ac:dyDescent="0.45">
      <c r="A3789">
        <v>2015</v>
      </c>
    </row>
    <row r="3790" spans="1:1" x14ac:dyDescent="0.45">
      <c r="A3790">
        <v>2015</v>
      </c>
    </row>
    <row r="3791" spans="1:1" x14ac:dyDescent="0.45">
      <c r="A3791">
        <v>2016</v>
      </c>
    </row>
    <row r="3792" spans="1:1" x14ac:dyDescent="0.45">
      <c r="A3792">
        <v>2017</v>
      </c>
    </row>
    <row r="3793" spans="1:1" x14ac:dyDescent="0.45">
      <c r="A3793">
        <v>2016</v>
      </c>
    </row>
    <row r="3794" spans="1:1" x14ac:dyDescent="0.45">
      <c r="A3794">
        <v>2016</v>
      </c>
    </row>
    <row r="3795" spans="1:1" x14ac:dyDescent="0.45">
      <c r="A3795">
        <v>2016</v>
      </c>
    </row>
    <row r="3796" spans="1:1" x14ac:dyDescent="0.45">
      <c r="A3796">
        <v>2014</v>
      </c>
    </row>
    <row r="3797" spans="1:1" x14ac:dyDescent="0.45">
      <c r="A3797">
        <v>2014</v>
      </c>
    </row>
    <row r="3798" spans="1:1" x14ac:dyDescent="0.45">
      <c r="A3798">
        <v>2014</v>
      </c>
    </row>
    <row r="3799" spans="1:1" x14ac:dyDescent="0.45">
      <c r="A3799">
        <v>2016</v>
      </c>
    </row>
    <row r="3800" spans="1:1" x14ac:dyDescent="0.45">
      <c r="A3800">
        <v>2016</v>
      </c>
    </row>
    <row r="3801" spans="1:1" x14ac:dyDescent="0.45">
      <c r="A3801">
        <v>2014</v>
      </c>
    </row>
    <row r="3802" spans="1:1" x14ac:dyDescent="0.45">
      <c r="A3802">
        <v>2014</v>
      </c>
    </row>
    <row r="3803" spans="1:1" x14ac:dyDescent="0.45">
      <c r="A3803">
        <v>2015</v>
      </c>
    </row>
    <row r="3804" spans="1:1" x14ac:dyDescent="0.45">
      <c r="A3804">
        <v>2016</v>
      </c>
    </row>
    <row r="3805" spans="1:1" x14ac:dyDescent="0.45">
      <c r="A3805">
        <v>2014</v>
      </c>
    </row>
    <row r="3806" spans="1:1" x14ac:dyDescent="0.45">
      <c r="A3806">
        <v>2016</v>
      </c>
    </row>
    <row r="3807" spans="1:1" x14ac:dyDescent="0.45">
      <c r="A3807">
        <v>2016</v>
      </c>
    </row>
    <row r="3808" spans="1:1" x14ac:dyDescent="0.45">
      <c r="A3808">
        <v>2015</v>
      </c>
    </row>
    <row r="3809" spans="1:1" x14ac:dyDescent="0.45">
      <c r="A3809">
        <v>2015</v>
      </c>
    </row>
    <row r="3810" spans="1:1" x14ac:dyDescent="0.45">
      <c r="A3810">
        <v>2013</v>
      </c>
    </row>
    <row r="3811" spans="1:1" x14ac:dyDescent="0.45">
      <c r="A3811">
        <v>2013</v>
      </c>
    </row>
    <row r="3812" spans="1:1" x14ac:dyDescent="0.45">
      <c r="A3812">
        <v>2015</v>
      </c>
    </row>
    <row r="3813" spans="1:1" x14ac:dyDescent="0.45">
      <c r="A3813">
        <v>2012</v>
      </c>
    </row>
    <row r="3814" spans="1:1" x14ac:dyDescent="0.45">
      <c r="A3814">
        <v>2012</v>
      </c>
    </row>
    <row r="3815" spans="1:1" x14ac:dyDescent="0.45">
      <c r="A3815">
        <v>2010</v>
      </c>
    </row>
    <row r="3816" spans="1:1" x14ac:dyDescent="0.45">
      <c r="A3816">
        <v>2014</v>
      </c>
    </row>
    <row r="3817" spans="1:1" x14ac:dyDescent="0.45">
      <c r="A3817">
        <v>2011</v>
      </c>
    </row>
    <row r="3818" spans="1:1" x14ac:dyDescent="0.45">
      <c r="A3818">
        <v>2010</v>
      </c>
    </row>
    <row r="3819" spans="1:1" x14ac:dyDescent="0.45">
      <c r="A3819">
        <v>2014</v>
      </c>
    </row>
    <row r="3820" spans="1:1" x14ac:dyDescent="0.45">
      <c r="A3820">
        <v>2012</v>
      </c>
    </row>
    <row r="3821" spans="1:1" x14ac:dyDescent="0.45">
      <c r="A3821">
        <v>2010</v>
      </c>
    </row>
    <row r="3822" spans="1:1" x14ac:dyDescent="0.45">
      <c r="A3822">
        <v>2013</v>
      </c>
    </row>
    <row r="3823" spans="1:1" x14ac:dyDescent="0.45">
      <c r="A3823">
        <v>2010</v>
      </c>
    </row>
    <row r="3824" spans="1:1" x14ac:dyDescent="0.45">
      <c r="A3824">
        <v>2012</v>
      </c>
    </row>
    <row r="3825" spans="1:1" x14ac:dyDescent="0.45">
      <c r="A3825">
        <v>2012</v>
      </c>
    </row>
    <row r="3826" spans="1:1" x14ac:dyDescent="0.45">
      <c r="A3826">
        <v>2011</v>
      </c>
    </row>
    <row r="3827" spans="1:1" x14ac:dyDescent="0.45">
      <c r="A3827">
        <v>2016</v>
      </c>
    </row>
    <row r="3828" spans="1:1" x14ac:dyDescent="0.45">
      <c r="A3828">
        <v>2016</v>
      </c>
    </row>
    <row r="3829" spans="1:1" x14ac:dyDescent="0.45">
      <c r="A3829">
        <v>2015</v>
      </c>
    </row>
    <row r="3830" spans="1:1" x14ac:dyDescent="0.45">
      <c r="A3830">
        <v>2016</v>
      </c>
    </row>
    <row r="3831" spans="1:1" x14ac:dyDescent="0.45">
      <c r="A3831">
        <v>2015</v>
      </c>
    </row>
    <row r="3832" spans="1:1" x14ac:dyDescent="0.45">
      <c r="A3832">
        <v>2016</v>
      </c>
    </row>
    <row r="3833" spans="1:1" x14ac:dyDescent="0.45">
      <c r="A3833">
        <v>2016</v>
      </c>
    </row>
    <row r="3834" spans="1:1" x14ac:dyDescent="0.45">
      <c r="A3834">
        <v>2014</v>
      </c>
    </row>
    <row r="3835" spans="1:1" x14ac:dyDescent="0.45">
      <c r="A3835">
        <v>2014</v>
      </c>
    </row>
    <row r="3836" spans="1:1" x14ac:dyDescent="0.45">
      <c r="A3836">
        <v>2015</v>
      </c>
    </row>
    <row r="3837" spans="1:1" x14ac:dyDescent="0.45">
      <c r="A3837">
        <v>2015</v>
      </c>
    </row>
    <row r="3838" spans="1:1" x14ac:dyDescent="0.45">
      <c r="A3838">
        <v>2016</v>
      </c>
    </row>
    <row r="3839" spans="1:1" x14ac:dyDescent="0.45">
      <c r="A3839">
        <v>2016</v>
      </c>
    </row>
    <row r="3840" spans="1:1" x14ac:dyDescent="0.45">
      <c r="A3840">
        <v>2015</v>
      </c>
    </row>
    <row r="3841" spans="1:1" x14ac:dyDescent="0.45">
      <c r="A3841">
        <v>2015</v>
      </c>
    </row>
    <row r="3842" spans="1:1" x14ac:dyDescent="0.45">
      <c r="A3842">
        <v>2016</v>
      </c>
    </row>
    <row r="3843" spans="1:1" x14ac:dyDescent="0.45">
      <c r="A3843">
        <v>2015</v>
      </c>
    </row>
    <row r="3844" spans="1:1" x14ac:dyDescent="0.45">
      <c r="A3844">
        <v>2014</v>
      </c>
    </row>
    <row r="3845" spans="1:1" x14ac:dyDescent="0.45">
      <c r="A3845">
        <v>2014</v>
      </c>
    </row>
    <row r="3846" spans="1:1" x14ac:dyDescent="0.45">
      <c r="A3846">
        <v>2014</v>
      </c>
    </row>
    <row r="3847" spans="1:1" x14ac:dyDescent="0.45">
      <c r="A3847">
        <v>2011</v>
      </c>
    </row>
    <row r="3848" spans="1:1" x14ac:dyDescent="0.45">
      <c r="A3848">
        <v>2013</v>
      </c>
    </row>
    <row r="3849" spans="1:1" x14ac:dyDescent="0.45">
      <c r="A3849">
        <v>2015</v>
      </c>
    </row>
    <row r="3850" spans="1:1" x14ac:dyDescent="0.45">
      <c r="A3850">
        <v>2015</v>
      </c>
    </row>
    <row r="3851" spans="1:1" x14ac:dyDescent="0.45">
      <c r="A3851">
        <v>2015</v>
      </c>
    </row>
    <row r="3852" spans="1:1" x14ac:dyDescent="0.45">
      <c r="A3852">
        <v>2015</v>
      </c>
    </row>
    <row r="3853" spans="1:1" x14ac:dyDescent="0.45">
      <c r="A3853">
        <v>2015</v>
      </c>
    </row>
    <row r="3854" spans="1:1" x14ac:dyDescent="0.45">
      <c r="A3854">
        <v>2015</v>
      </c>
    </row>
    <row r="3855" spans="1:1" x14ac:dyDescent="0.45">
      <c r="A3855">
        <v>2014</v>
      </c>
    </row>
    <row r="3856" spans="1:1" x14ac:dyDescent="0.45">
      <c r="A3856">
        <v>2015</v>
      </c>
    </row>
    <row r="3857" spans="1:1" x14ac:dyDescent="0.45">
      <c r="A3857">
        <v>2015</v>
      </c>
    </row>
    <row r="3858" spans="1:1" x14ac:dyDescent="0.45">
      <c r="A3858">
        <v>2015</v>
      </c>
    </row>
    <row r="3859" spans="1:1" x14ac:dyDescent="0.45">
      <c r="A3859">
        <v>2015</v>
      </c>
    </row>
    <row r="3860" spans="1:1" x14ac:dyDescent="0.45">
      <c r="A3860">
        <v>2014</v>
      </c>
    </row>
    <row r="3861" spans="1:1" x14ac:dyDescent="0.45">
      <c r="A3861">
        <v>2016</v>
      </c>
    </row>
    <row r="3862" spans="1:1" x14ac:dyDescent="0.45">
      <c r="A3862">
        <v>2014</v>
      </c>
    </row>
    <row r="3863" spans="1:1" x14ac:dyDescent="0.45">
      <c r="A3863">
        <v>2014</v>
      </c>
    </row>
    <row r="3864" spans="1:1" x14ac:dyDescent="0.45">
      <c r="A3864">
        <v>2015</v>
      </c>
    </row>
    <row r="3865" spans="1:1" x14ac:dyDescent="0.45">
      <c r="A3865">
        <v>2016</v>
      </c>
    </row>
    <row r="3866" spans="1:1" x14ac:dyDescent="0.45">
      <c r="A3866">
        <v>2016</v>
      </c>
    </row>
    <row r="3867" spans="1:1" x14ac:dyDescent="0.45">
      <c r="A3867">
        <v>2016</v>
      </c>
    </row>
    <row r="3868" spans="1:1" x14ac:dyDescent="0.45">
      <c r="A3868">
        <v>2015</v>
      </c>
    </row>
    <row r="3869" spans="1:1" x14ac:dyDescent="0.45">
      <c r="A3869">
        <v>2014</v>
      </c>
    </row>
    <row r="3870" spans="1:1" x14ac:dyDescent="0.45">
      <c r="A3870">
        <v>2015</v>
      </c>
    </row>
    <row r="3871" spans="1:1" x14ac:dyDescent="0.45">
      <c r="A3871">
        <v>2016</v>
      </c>
    </row>
    <row r="3872" spans="1:1" x14ac:dyDescent="0.45">
      <c r="A3872">
        <v>2016</v>
      </c>
    </row>
    <row r="3873" spans="1:1" x14ac:dyDescent="0.45">
      <c r="A3873">
        <v>2014</v>
      </c>
    </row>
    <row r="3874" spans="1:1" x14ac:dyDescent="0.45">
      <c r="A3874">
        <v>2014</v>
      </c>
    </row>
    <row r="3875" spans="1:1" x14ac:dyDescent="0.45">
      <c r="A3875">
        <v>2015</v>
      </c>
    </row>
    <row r="3876" spans="1:1" x14ac:dyDescent="0.45">
      <c r="A3876">
        <v>2015</v>
      </c>
    </row>
    <row r="3877" spans="1:1" x14ac:dyDescent="0.45">
      <c r="A3877">
        <v>2015</v>
      </c>
    </row>
    <row r="3878" spans="1:1" x14ac:dyDescent="0.45">
      <c r="A3878">
        <v>2015</v>
      </c>
    </row>
    <row r="3879" spans="1:1" x14ac:dyDescent="0.45">
      <c r="A3879">
        <v>2015</v>
      </c>
    </row>
    <row r="3880" spans="1:1" x14ac:dyDescent="0.45">
      <c r="A3880">
        <v>2016</v>
      </c>
    </row>
    <row r="3881" spans="1:1" x14ac:dyDescent="0.45">
      <c r="A3881">
        <v>2016</v>
      </c>
    </row>
    <row r="3882" spans="1:1" x14ac:dyDescent="0.45">
      <c r="A3882">
        <v>2015</v>
      </c>
    </row>
    <row r="3883" spans="1:1" x14ac:dyDescent="0.45">
      <c r="A3883">
        <v>2015</v>
      </c>
    </row>
    <row r="3884" spans="1:1" x14ac:dyDescent="0.45">
      <c r="A3884">
        <v>2016</v>
      </c>
    </row>
    <row r="3885" spans="1:1" x14ac:dyDescent="0.45">
      <c r="A3885">
        <v>2015</v>
      </c>
    </row>
    <row r="3886" spans="1:1" x14ac:dyDescent="0.45">
      <c r="A3886">
        <v>2015</v>
      </c>
    </row>
    <row r="3887" spans="1:1" x14ac:dyDescent="0.45">
      <c r="A3887">
        <v>2015</v>
      </c>
    </row>
    <row r="3888" spans="1:1" x14ac:dyDescent="0.45">
      <c r="A3888">
        <v>2016</v>
      </c>
    </row>
    <row r="3889" spans="1:1" x14ac:dyDescent="0.45">
      <c r="A3889">
        <v>2016</v>
      </c>
    </row>
    <row r="3890" spans="1:1" x14ac:dyDescent="0.45">
      <c r="A3890">
        <v>2014</v>
      </c>
    </row>
    <row r="3891" spans="1:1" x14ac:dyDescent="0.45">
      <c r="A3891">
        <v>2015</v>
      </c>
    </row>
    <row r="3892" spans="1:1" x14ac:dyDescent="0.45">
      <c r="A3892">
        <v>2015</v>
      </c>
    </row>
    <row r="3893" spans="1:1" x14ac:dyDescent="0.45">
      <c r="A3893">
        <v>2012</v>
      </c>
    </row>
    <row r="3894" spans="1:1" x14ac:dyDescent="0.45">
      <c r="A3894">
        <v>2016</v>
      </c>
    </row>
    <row r="3895" spans="1:1" x14ac:dyDescent="0.45">
      <c r="A3895">
        <v>2012</v>
      </c>
    </row>
    <row r="3896" spans="1:1" x14ac:dyDescent="0.45">
      <c r="A3896">
        <v>2013</v>
      </c>
    </row>
    <row r="3897" spans="1:1" x14ac:dyDescent="0.45">
      <c r="A3897">
        <v>2011</v>
      </c>
    </row>
    <row r="3898" spans="1:1" x14ac:dyDescent="0.45">
      <c r="A3898">
        <v>2014</v>
      </c>
    </row>
    <row r="3899" spans="1:1" x14ac:dyDescent="0.45">
      <c r="A3899">
        <v>2015</v>
      </c>
    </row>
    <row r="3900" spans="1:1" x14ac:dyDescent="0.45">
      <c r="A3900">
        <v>2017</v>
      </c>
    </row>
    <row r="3901" spans="1:1" x14ac:dyDescent="0.45">
      <c r="A3901">
        <v>2015</v>
      </c>
    </row>
    <row r="3902" spans="1:1" x14ac:dyDescent="0.45">
      <c r="A3902">
        <v>2015</v>
      </c>
    </row>
    <row r="3903" spans="1:1" x14ac:dyDescent="0.45">
      <c r="A3903">
        <v>2015</v>
      </c>
    </row>
    <row r="3904" spans="1:1" x14ac:dyDescent="0.45">
      <c r="A3904">
        <v>2015</v>
      </c>
    </row>
    <row r="3905" spans="1:1" x14ac:dyDescent="0.45">
      <c r="A3905">
        <v>2016</v>
      </c>
    </row>
    <row r="3906" spans="1:1" x14ac:dyDescent="0.45">
      <c r="A3906">
        <v>2017</v>
      </c>
    </row>
    <row r="3907" spans="1:1" x14ac:dyDescent="0.45">
      <c r="A3907">
        <v>2016</v>
      </c>
    </row>
    <row r="3908" spans="1:1" x14ac:dyDescent="0.45">
      <c r="A3908">
        <v>2014</v>
      </c>
    </row>
    <row r="3909" spans="1:1" x14ac:dyDescent="0.45">
      <c r="A3909">
        <v>2015</v>
      </c>
    </row>
    <row r="3910" spans="1:1" x14ac:dyDescent="0.45">
      <c r="A3910">
        <v>2015</v>
      </c>
    </row>
    <row r="3911" spans="1:1" x14ac:dyDescent="0.45">
      <c r="A3911">
        <v>2015</v>
      </c>
    </row>
    <row r="3912" spans="1:1" x14ac:dyDescent="0.45">
      <c r="A3912">
        <v>2015</v>
      </c>
    </row>
    <row r="3913" spans="1:1" x14ac:dyDescent="0.45">
      <c r="A3913">
        <v>2016</v>
      </c>
    </row>
    <row r="3914" spans="1:1" x14ac:dyDescent="0.45">
      <c r="A3914">
        <v>2016</v>
      </c>
    </row>
    <row r="3915" spans="1:1" x14ac:dyDescent="0.45">
      <c r="A3915">
        <v>2017</v>
      </c>
    </row>
    <row r="3916" spans="1:1" x14ac:dyDescent="0.45">
      <c r="A3916">
        <v>2017</v>
      </c>
    </row>
    <row r="3917" spans="1:1" x14ac:dyDescent="0.45">
      <c r="A3917">
        <v>2017</v>
      </c>
    </row>
    <row r="3918" spans="1:1" x14ac:dyDescent="0.45">
      <c r="A3918">
        <v>2015</v>
      </c>
    </row>
    <row r="3919" spans="1:1" x14ac:dyDescent="0.45">
      <c r="A3919">
        <v>2015</v>
      </c>
    </row>
    <row r="3920" spans="1:1" x14ac:dyDescent="0.45">
      <c r="A3920">
        <v>2016</v>
      </c>
    </row>
    <row r="3921" spans="1:1" x14ac:dyDescent="0.45">
      <c r="A3921">
        <v>2015</v>
      </c>
    </row>
    <row r="3922" spans="1:1" x14ac:dyDescent="0.45">
      <c r="A3922">
        <v>2015</v>
      </c>
    </row>
    <row r="3923" spans="1:1" x14ac:dyDescent="0.45">
      <c r="A3923">
        <v>2016</v>
      </c>
    </row>
    <row r="3924" spans="1:1" x14ac:dyDescent="0.45">
      <c r="A3924">
        <v>2015</v>
      </c>
    </row>
    <row r="3925" spans="1:1" x14ac:dyDescent="0.45">
      <c r="A3925">
        <v>2015</v>
      </c>
    </row>
    <row r="3926" spans="1:1" x14ac:dyDescent="0.45">
      <c r="A3926">
        <v>2015</v>
      </c>
    </row>
    <row r="3927" spans="1:1" x14ac:dyDescent="0.45">
      <c r="A3927">
        <v>2016</v>
      </c>
    </row>
    <row r="3928" spans="1:1" x14ac:dyDescent="0.45">
      <c r="A3928">
        <v>2015</v>
      </c>
    </row>
    <row r="3929" spans="1:1" x14ac:dyDescent="0.45">
      <c r="A3929">
        <v>2014</v>
      </c>
    </row>
    <row r="3930" spans="1:1" x14ac:dyDescent="0.45">
      <c r="A3930">
        <v>2014</v>
      </c>
    </row>
    <row r="3931" spans="1:1" x14ac:dyDescent="0.45">
      <c r="A3931">
        <v>2015</v>
      </c>
    </row>
    <row r="3932" spans="1:1" x14ac:dyDescent="0.45">
      <c r="A3932">
        <v>2015</v>
      </c>
    </row>
    <row r="3933" spans="1:1" x14ac:dyDescent="0.45">
      <c r="A3933">
        <v>2014</v>
      </c>
    </row>
    <row r="3934" spans="1:1" x14ac:dyDescent="0.45">
      <c r="A3934">
        <v>2016</v>
      </c>
    </row>
    <row r="3935" spans="1:1" x14ac:dyDescent="0.45">
      <c r="A3935">
        <v>2014</v>
      </c>
    </row>
    <row r="3936" spans="1:1" x14ac:dyDescent="0.45">
      <c r="A3936">
        <v>2015</v>
      </c>
    </row>
    <row r="3937" spans="1:1" x14ac:dyDescent="0.45">
      <c r="A3937">
        <v>2014</v>
      </c>
    </row>
    <row r="3938" spans="1:1" x14ac:dyDescent="0.45">
      <c r="A3938">
        <v>2016</v>
      </c>
    </row>
    <row r="3939" spans="1:1" x14ac:dyDescent="0.45">
      <c r="A3939">
        <v>2015</v>
      </c>
    </row>
    <row r="3940" spans="1:1" x14ac:dyDescent="0.45">
      <c r="A3940">
        <v>2016</v>
      </c>
    </row>
    <row r="3941" spans="1:1" x14ac:dyDescent="0.45">
      <c r="A3941">
        <v>2014</v>
      </c>
    </row>
    <row r="3942" spans="1:1" x14ac:dyDescent="0.45">
      <c r="A3942">
        <v>2014</v>
      </c>
    </row>
    <row r="3943" spans="1:1" x14ac:dyDescent="0.45">
      <c r="A3943">
        <v>2014</v>
      </c>
    </row>
    <row r="3944" spans="1:1" x14ac:dyDescent="0.45">
      <c r="A3944">
        <v>2010</v>
      </c>
    </row>
    <row r="3945" spans="1:1" x14ac:dyDescent="0.45">
      <c r="A3945">
        <v>2014</v>
      </c>
    </row>
    <row r="3946" spans="1:1" x14ac:dyDescent="0.45">
      <c r="A3946">
        <v>2014</v>
      </c>
    </row>
    <row r="3947" spans="1:1" x14ac:dyDescent="0.45">
      <c r="A3947">
        <v>2016</v>
      </c>
    </row>
    <row r="3948" spans="1:1" x14ac:dyDescent="0.45">
      <c r="A3948">
        <v>2016</v>
      </c>
    </row>
    <row r="3949" spans="1:1" x14ac:dyDescent="0.45">
      <c r="A3949">
        <v>2015</v>
      </c>
    </row>
    <row r="3950" spans="1:1" x14ac:dyDescent="0.45">
      <c r="A3950">
        <v>2015</v>
      </c>
    </row>
    <row r="3951" spans="1:1" x14ac:dyDescent="0.45">
      <c r="A3951">
        <v>2017</v>
      </c>
    </row>
    <row r="3952" spans="1:1" x14ac:dyDescent="0.45">
      <c r="A3952">
        <v>2015</v>
      </c>
    </row>
    <row r="3953" spans="1:1" x14ac:dyDescent="0.45">
      <c r="A3953">
        <v>2015</v>
      </c>
    </row>
    <row r="3954" spans="1:1" x14ac:dyDescent="0.45">
      <c r="A3954">
        <v>2014</v>
      </c>
    </row>
    <row r="3955" spans="1:1" x14ac:dyDescent="0.45">
      <c r="A3955">
        <v>2015</v>
      </c>
    </row>
    <row r="3956" spans="1:1" x14ac:dyDescent="0.45">
      <c r="A3956">
        <v>2016</v>
      </c>
    </row>
    <row r="3957" spans="1:1" x14ac:dyDescent="0.45">
      <c r="A3957">
        <v>2014</v>
      </c>
    </row>
    <row r="3958" spans="1:1" x14ac:dyDescent="0.45">
      <c r="A3958">
        <v>2016</v>
      </c>
    </row>
    <row r="3959" spans="1:1" x14ac:dyDescent="0.45">
      <c r="A3959">
        <v>2015</v>
      </c>
    </row>
    <row r="3960" spans="1:1" x14ac:dyDescent="0.45">
      <c r="A3960">
        <v>2015</v>
      </c>
    </row>
    <row r="3961" spans="1:1" x14ac:dyDescent="0.45">
      <c r="A3961">
        <v>2016</v>
      </c>
    </row>
    <row r="3962" spans="1:1" x14ac:dyDescent="0.45">
      <c r="A3962">
        <v>2017</v>
      </c>
    </row>
    <row r="3963" spans="1:1" x14ac:dyDescent="0.45">
      <c r="A3963">
        <v>2015</v>
      </c>
    </row>
    <row r="3964" spans="1:1" x14ac:dyDescent="0.45">
      <c r="A3964">
        <v>2015</v>
      </c>
    </row>
    <row r="3965" spans="1:1" x14ac:dyDescent="0.45">
      <c r="A3965">
        <v>2016</v>
      </c>
    </row>
    <row r="3966" spans="1:1" x14ac:dyDescent="0.45">
      <c r="A3966">
        <v>2015</v>
      </c>
    </row>
    <row r="3967" spans="1:1" x14ac:dyDescent="0.45">
      <c r="A3967">
        <v>2016</v>
      </c>
    </row>
    <row r="3968" spans="1:1" x14ac:dyDescent="0.45">
      <c r="A3968">
        <v>2015</v>
      </c>
    </row>
    <row r="3969" spans="1:1" x14ac:dyDescent="0.45">
      <c r="A3969">
        <v>2016</v>
      </c>
    </row>
    <row r="3970" spans="1:1" x14ac:dyDescent="0.45">
      <c r="A3970">
        <v>2016</v>
      </c>
    </row>
    <row r="3971" spans="1:1" x14ac:dyDescent="0.45">
      <c r="A3971">
        <v>2014</v>
      </c>
    </row>
    <row r="3972" spans="1:1" x14ac:dyDescent="0.45">
      <c r="A3972">
        <v>2017</v>
      </c>
    </row>
    <row r="3973" spans="1:1" x14ac:dyDescent="0.45">
      <c r="A3973">
        <v>2015</v>
      </c>
    </row>
    <row r="3974" spans="1:1" x14ac:dyDescent="0.45">
      <c r="A3974">
        <v>2015</v>
      </c>
    </row>
    <row r="3975" spans="1:1" x14ac:dyDescent="0.45">
      <c r="A3975">
        <v>2016</v>
      </c>
    </row>
    <row r="3976" spans="1:1" x14ac:dyDescent="0.45">
      <c r="A3976">
        <v>2014</v>
      </c>
    </row>
    <row r="3977" spans="1:1" x14ac:dyDescent="0.45">
      <c r="A3977">
        <v>2014</v>
      </c>
    </row>
    <row r="3978" spans="1:1" x14ac:dyDescent="0.45">
      <c r="A3978">
        <v>2015</v>
      </c>
    </row>
    <row r="3979" spans="1:1" x14ac:dyDescent="0.45">
      <c r="A3979">
        <v>2016</v>
      </c>
    </row>
    <row r="3980" spans="1:1" x14ac:dyDescent="0.45">
      <c r="A3980">
        <v>2015</v>
      </c>
    </row>
    <row r="3981" spans="1:1" x14ac:dyDescent="0.45">
      <c r="A3981">
        <v>2015</v>
      </c>
    </row>
    <row r="3982" spans="1:1" x14ac:dyDescent="0.45">
      <c r="A3982">
        <v>2016</v>
      </c>
    </row>
    <row r="3983" spans="1:1" x14ac:dyDescent="0.45">
      <c r="A3983">
        <v>2014</v>
      </c>
    </row>
    <row r="3984" spans="1:1" x14ac:dyDescent="0.45">
      <c r="A3984">
        <v>2015</v>
      </c>
    </row>
    <row r="3985" spans="1:1" x14ac:dyDescent="0.45">
      <c r="A3985">
        <v>2015</v>
      </c>
    </row>
    <row r="3986" spans="1:1" x14ac:dyDescent="0.45">
      <c r="A3986">
        <v>2014</v>
      </c>
    </row>
    <row r="3987" spans="1:1" x14ac:dyDescent="0.45">
      <c r="A3987">
        <v>2016</v>
      </c>
    </row>
    <row r="3988" spans="1:1" x14ac:dyDescent="0.45">
      <c r="A3988">
        <v>2014</v>
      </c>
    </row>
    <row r="3989" spans="1:1" x14ac:dyDescent="0.45">
      <c r="A3989">
        <v>2016</v>
      </c>
    </row>
    <row r="3990" spans="1:1" x14ac:dyDescent="0.45">
      <c r="A3990">
        <v>2014</v>
      </c>
    </row>
    <row r="3991" spans="1:1" x14ac:dyDescent="0.45">
      <c r="A3991">
        <v>2014</v>
      </c>
    </row>
    <row r="3992" spans="1:1" x14ac:dyDescent="0.45">
      <c r="A3992">
        <v>2016</v>
      </c>
    </row>
    <row r="3993" spans="1:1" x14ac:dyDescent="0.45">
      <c r="A3993">
        <v>2015</v>
      </c>
    </row>
    <row r="3994" spans="1:1" x14ac:dyDescent="0.45">
      <c r="A3994">
        <v>2016</v>
      </c>
    </row>
    <row r="3995" spans="1:1" x14ac:dyDescent="0.45">
      <c r="A3995">
        <v>2015</v>
      </c>
    </row>
    <row r="3996" spans="1:1" x14ac:dyDescent="0.45">
      <c r="A3996">
        <v>2016</v>
      </c>
    </row>
    <row r="3997" spans="1:1" x14ac:dyDescent="0.45">
      <c r="A3997">
        <v>2015</v>
      </c>
    </row>
    <row r="3998" spans="1:1" x14ac:dyDescent="0.45">
      <c r="A3998">
        <v>2015</v>
      </c>
    </row>
    <row r="3999" spans="1:1" x14ac:dyDescent="0.45">
      <c r="A3999">
        <v>2016</v>
      </c>
    </row>
    <row r="4000" spans="1:1" x14ac:dyDescent="0.45">
      <c r="A4000">
        <v>2014</v>
      </c>
    </row>
    <row r="4001" spans="1:1" x14ac:dyDescent="0.45">
      <c r="A4001">
        <v>2015</v>
      </c>
    </row>
    <row r="4002" spans="1:1" x14ac:dyDescent="0.45">
      <c r="A4002">
        <v>2016</v>
      </c>
    </row>
    <row r="4003" spans="1:1" x14ac:dyDescent="0.45">
      <c r="A4003">
        <v>2016</v>
      </c>
    </row>
    <row r="4004" spans="1:1" x14ac:dyDescent="0.45">
      <c r="A4004">
        <v>2015</v>
      </c>
    </row>
    <row r="4005" spans="1:1" x14ac:dyDescent="0.45">
      <c r="A4005">
        <v>2016</v>
      </c>
    </row>
    <row r="4006" spans="1:1" x14ac:dyDescent="0.45">
      <c r="A4006">
        <v>2015</v>
      </c>
    </row>
    <row r="4007" spans="1:1" x14ac:dyDescent="0.45">
      <c r="A4007">
        <v>2016</v>
      </c>
    </row>
    <row r="4008" spans="1:1" x14ac:dyDescent="0.45">
      <c r="A4008">
        <v>2014</v>
      </c>
    </row>
    <row r="4009" spans="1:1" x14ac:dyDescent="0.45">
      <c r="A4009">
        <v>2015</v>
      </c>
    </row>
    <row r="4010" spans="1:1" x14ac:dyDescent="0.45">
      <c r="A4010">
        <v>2014</v>
      </c>
    </row>
    <row r="4011" spans="1:1" x14ac:dyDescent="0.45">
      <c r="A4011">
        <v>2016</v>
      </c>
    </row>
    <row r="4012" spans="1:1" x14ac:dyDescent="0.45">
      <c r="A4012">
        <v>2012</v>
      </c>
    </row>
    <row r="4013" spans="1:1" x14ac:dyDescent="0.45">
      <c r="A4013">
        <v>2014</v>
      </c>
    </row>
    <row r="4014" spans="1:1" x14ac:dyDescent="0.45">
      <c r="A4014">
        <v>2014</v>
      </c>
    </row>
    <row r="4015" spans="1:1" x14ac:dyDescent="0.45">
      <c r="A4015">
        <v>2013</v>
      </c>
    </row>
    <row r="4016" spans="1:1" x14ac:dyDescent="0.45">
      <c r="A4016">
        <v>2012</v>
      </c>
    </row>
    <row r="4017" spans="1:1" x14ac:dyDescent="0.45">
      <c r="A4017">
        <v>2012</v>
      </c>
    </row>
    <row r="4018" spans="1:1" x14ac:dyDescent="0.45">
      <c r="A4018">
        <v>2013</v>
      </c>
    </row>
    <row r="4019" spans="1:1" x14ac:dyDescent="0.45">
      <c r="A4019">
        <v>2017</v>
      </c>
    </row>
    <row r="4020" spans="1:1" x14ac:dyDescent="0.45">
      <c r="A4020">
        <v>2014</v>
      </c>
    </row>
    <row r="4021" spans="1:1" x14ac:dyDescent="0.45">
      <c r="A4021">
        <v>2016</v>
      </c>
    </row>
    <row r="4022" spans="1:1" x14ac:dyDescent="0.45">
      <c r="A4022">
        <v>2015</v>
      </c>
    </row>
    <row r="4023" spans="1:1" x14ac:dyDescent="0.45">
      <c r="A4023">
        <v>2016</v>
      </c>
    </row>
    <row r="4024" spans="1:1" x14ac:dyDescent="0.45">
      <c r="A4024">
        <v>2016</v>
      </c>
    </row>
    <row r="4025" spans="1:1" x14ac:dyDescent="0.45">
      <c r="A4025">
        <v>2014</v>
      </c>
    </row>
    <row r="4026" spans="1:1" x14ac:dyDescent="0.45">
      <c r="A4026">
        <v>2014</v>
      </c>
    </row>
    <row r="4027" spans="1:1" x14ac:dyDescent="0.45">
      <c r="A4027">
        <v>2014</v>
      </c>
    </row>
    <row r="4028" spans="1:1" x14ac:dyDescent="0.45">
      <c r="A4028">
        <v>2015</v>
      </c>
    </row>
    <row r="4029" spans="1:1" x14ac:dyDescent="0.45">
      <c r="A4029">
        <v>2015</v>
      </c>
    </row>
    <row r="4030" spans="1:1" x14ac:dyDescent="0.45">
      <c r="A4030">
        <v>2014</v>
      </c>
    </row>
    <row r="4031" spans="1:1" x14ac:dyDescent="0.45">
      <c r="A4031">
        <v>2014</v>
      </c>
    </row>
    <row r="4032" spans="1:1" x14ac:dyDescent="0.45">
      <c r="A4032">
        <v>2015</v>
      </c>
    </row>
    <row r="4033" spans="1:1" x14ac:dyDescent="0.45">
      <c r="A4033">
        <v>2016</v>
      </c>
    </row>
    <row r="4034" spans="1:1" x14ac:dyDescent="0.45">
      <c r="A4034">
        <v>2015</v>
      </c>
    </row>
    <row r="4035" spans="1:1" x14ac:dyDescent="0.45">
      <c r="A4035">
        <v>2015</v>
      </c>
    </row>
    <row r="4036" spans="1:1" x14ac:dyDescent="0.45">
      <c r="A4036">
        <v>2015</v>
      </c>
    </row>
    <row r="4037" spans="1:1" x14ac:dyDescent="0.45">
      <c r="A4037">
        <v>2015</v>
      </c>
    </row>
    <row r="4038" spans="1:1" x14ac:dyDescent="0.45">
      <c r="A4038">
        <v>2015</v>
      </c>
    </row>
    <row r="4039" spans="1:1" x14ac:dyDescent="0.45">
      <c r="A4039">
        <v>2016</v>
      </c>
    </row>
    <row r="4040" spans="1:1" x14ac:dyDescent="0.45">
      <c r="A4040">
        <v>2011</v>
      </c>
    </row>
    <row r="4041" spans="1:1" x14ac:dyDescent="0.45">
      <c r="A4041">
        <v>2015</v>
      </c>
    </row>
    <row r="4042" spans="1:1" x14ac:dyDescent="0.45">
      <c r="A4042">
        <v>2014</v>
      </c>
    </row>
    <row r="4043" spans="1:1" x14ac:dyDescent="0.45">
      <c r="A4043">
        <v>2016</v>
      </c>
    </row>
    <row r="4044" spans="1:1" x14ac:dyDescent="0.45">
      <c r="A4044">
        <v>2014</v>
      </c>
    </row>
    <row r="4045" spans="1:1" x14ac:dyDescent="0.45">
      <c r="A4045">
        <v>2015</v>
      </c>
    </row>
    <row r="4046" spans="1:1" x14ac:dyDescent="0.45">
      <c r="A4046">
        <v>2014</v>
      </c>
    </row>
    <row r="4047" spans="1:1" x14ac:dyDescent="0.45">
      <c r="A4047">
        <v>2014</v>
      </c>
    </row>
    <row r="4048" spans="1:1" x14ac:dyDescent="0.45">
      <c r="A4048">
        <v>2014</v>
      </c>
    </row>
    <row r="4049" spans="1:1" x14ac:dyDescent="0.45">
      <c r="A4049">
        <v>2017</v>
      </c>
    </row>
    <row r="4050" spans="1:1" x14ac:dyDescent="0.45">
      <c r="A4050">
        <v>2017</v>
      </c>
    </row>
    <row r="4051" spans="1:1" x14ac:dyDescent="0.45">
      <c r="A4051">
        <v>2017</v>
      </c>
    </row>
    <row r="4052" spans="1:1" x14ac:dyDescent="0.45">
      <c r="A4052">
        <v>2016</v>
      </c>
    </row>
    <row r="4053" spans="1:1" x14ac:dyDescent="0.45">
      <c r="A4053">
        <v>2015</v>
      </c>
    </row>
    <row r="4054" spans="1:1" x14ac:dyDescent="0.45">
      <c r="A4054">
        <v>2015</v>
      </c>
    </row>
    <row r="4055" spans="1:1" x14ac:dyDescent="0.45">
      <c r="A4055">
        <v>2015</v>
      </c>
    </row>
    <row r="4056" spans="1:1" x14ac:dyDescent="0.45">
      <c r="A4056">
        <v>2015</v>
      </c>
    </row>
    <row r="4057" spans="1:1" x14ac:dyDescent="0.45">
      <c r="A4057">
        <v>2015</v>
      </c>
    </row>
    <row r="4058" spans="1:1" x14ac:dyDescent="0.45">
      <c r="A4058">
        <v>2014</v>
      </c>
    </row>
    <row r="4059" spans="1:1" x14ac:dyDescent="0.45">
      <c r="A4059">
        <v>2015</v>
      </c>
    </row>
    <row r="4060" spans="1:1" x14ac:dyDescent="0.45">
      <c r="A4060">
        <v>2015</v>
      </c>
    </row>
    <row r="4061" spans="1:1" x14ac:dyDescent="0.45">
      <c r="A4061">
        <v>2015</v>
      </c>
    </row>
    <row r="4062" spans="1:1" x14ac:dyDescent="0.45">
      <c r="A4062">
        <v>2014</v>
      </c>
    </row>
    <row r="4063" spans="1:1" x14ac:dyDescent="0.45">
      <c r="A4063">
        <v>2014</v>
      </c>
    </row>
    <row r="4064" spans="1:1" x14ac:dyDescent="0.45">
      <c r="A4064">
        <v>2016</v>
      </c>
    </row>
    <row r="4065" spans="1:1" x14ac:dyDescent="0.45">
      <c r="A4065">
        <v>2014</v>
      </c>
    </row>
    <row r="4066" spans="1:1" x14ac:dyDescent="0.45">
      <c r="A4066">
        <v>2015</v>
      </c>
    </row>
    <row r="4067" spans="1:1" x14ac:dyDescent="0.45">
      <c r="A4067">
        <v>2016</v>
      </c>
    </row>
    <row r="4068" spans="1:1" x14ac:dyDescent="0.45">
      <c r="A4068">
        <v>2015</v>
      </c>
    </row>
    <row r="4069" spans="1:1" x14ac:dyDescent="0.45">
      <c r="A4069">
        <v>2015</v>
      </c>
    </row>
    <row r="4070" spans="1:1" x14ac:dyDescent="0.45">
      <c r="A4070">
        <v>2017</v>
      </c>
    </row>
    <row r="4071" spans="1:1" x14ac:dyDescent="0.45">
      <c r="A4071">
        <v>2016</v>
      </c>
    </row>
    <row r="4072" spans="1:1" x14ac:dyDescent="0.45">
      <c r="A4072">
        <v>2014</v>
      </c>
    </row>
    <row r="4073" spans="1:1" x14ac:dyDescent="0.45">
      <c r="A4073">
        <v>2015</v>
      </c>
    </row>
    <row r="4074" spans="1:1" x14ac:dyDescent="0.45">
      <c r="A4074">
        <v>2015</v>
      </c>
    </row>
    <row r="4075" spans="1:1" x14ac:dyDescent="0.45">
      <c r="A4075">
        <v>2014</v>
      </c>
    </row>
    <row r="4076" spans="1:1" x14ac:dyDescent="0.45">
      <c r="A4076">
        <v>2014</v>
      </c>
    </row>
    <row r="4077" spans="1:1" x14ac:dyDescent="0.45">
      <c r="A4077">
        <v>2014</v>
      </c>
    </row>
    <row r="4078" spans="1:1" x14ac:dyDescent="0.45">
      <c r="A4078">
        <v>2016</v>
      </c>
    </row>
    <row r="4079" spans="1:1" x14ac:dyDescent="0.45">
      <c r="A4079">
        <v>2014</v>
      </c>
    </row>
    <row r="4080" spans="1:1" x14ac:dyDescent="0.45">
      <c r="A4080">
        <v>2015</v>
      </c>
    </row>
    <row r="4081" spans="1:1" x14ac:dyDescent="0.45">
      <c r="A4081">
        <v>2016</v>
      </c>
    </row>
    <row r="4082" spans="1:1" x14ac:dyDescent="0.45">
      <c r="A4082">
        <v>2014</v>
      </c>
    </row>
    <row r="4083" spans="1:1" x14ac:dyDescent="0.45">
      <c r="A4083">
        <v>2016</v>
      </c>
    </row>
    <row r="4084" spans="1:1" x14ac:dyDescent="0.45">
      <c r="A4084">
        <v>2015</v>
      </c>
    </row>
    <row r="4085" spans="1:1" x14ac:dyDescent="0.45">
      <c r="A4085">
        <v>2016</v>
      </c>
    </row>
    <row r="4086" spans="1:1" x14ac:dyDescent="0.45">
      <c r="A4086">
        <v>2015</v>
      </c>
    </row>
    <row r="4087" spans="1:1" x14ac:dyDescent="0.45">
      <c r="A4087">
        <v>2015</v>
      </c>
    </row>
    <row r="4088" spans="1:1" x14ac:dyDescent="0.45">
      <c r="A4088">
        <v>2014</v>
      </c>
    </row>
    <row r="4089" spans="1:1" x14ac:dyDescent="0.45">
      <c r="A4089">
        <v>2016</v>
      </c>
    </row>
    <row r="4090" spans="1:1" x14ac:dyDescent="0.45">
      <c r="A4090">
        <v>2014</v>
      </c>
    </row>
    <row r="4091" spans="1:1" x14ac:dyDescent="0.45">
      <c r="A4091">
        <v>2016</v>
      </c>
    </row>
    <row r="4092" spans="1:1" x14ac:dyDescent="0.45">
      <c r="A4092">
        <v>2015</v>
      </c>
    </row>
    <row r="4093" spans="1:1" x14ac:dyDescent="0.45">
      <c r="A4093">
        <v>2016</v>
      </c>
    </row>
    <row r="4094" spans="1:1" x14ac:dyDescent="0.45">
      <c r="A4094">
        <v>2015</v>
      </c>
    </row>
    <row r="4095" spans="1:1" x14ac:dyDescent="0.45">
      <c r="A4095">
        <v>2015</v>
      </c>
    </row>
    <row r="4096" spans="1:1" x14ac:dyDescent="0.45">
      <c r="A4096">
        <v>2015</v>
      </c>
    </row>
    <row r="4097" spans="1:1" x14ac:dyDescent="0.45">
      <c r="A4097">
        <v>2016</v>
      </c>
    </row>
    <row r="4098" spans="1:1" x14ac:dyDescent="0.45">
      <c r="A4098">
        <v>2016</v>
      </c>
    </row>
    <row r="4099" spans="1:1" x14ac:dyDescent="0.45">
      <c r="A4099">
        <v>2015</v>
      </c>
    </row>
    <row r="4100" spans="1:1" x14ac:dyDescent="0.45">
      <c r="A4100">
        <v>2015</v>
      </c>
    </row>
    <row r="4101" spans="1:1" x14ac:dyDescent="0.45">
      <c r="A4101">
        <v>2014</v>
      </c>
    </row>
    <row r="4102" spans="1:1" x14ac:dyDescent="0.45">
      <c r="A4102">
        <v>2014</v>
      </c>
    </row>
    <row r="4103" spans="1:1" x14ac:dyDescent="0.45">
      <c r="A4103">
        <v>2014</v>
      </c>
    </row>
    <row r="4104" spans="1:1" x14ac:dyDescent="0.45">
      <c r="A4104">
        <v>2016</v>
      </c>
    </row>
    <row r="4105" spans="1:1" x14ac:dyDescent="0.45">
      <c r="A4105">
        <v>2016</v>
      </c>
    </row>
    <row r="4106" spans="1:1" x14ac:dyDescent="0.45">
      <c r="A4106">
        <v>2016</v>
      </c>
    </row>
    <row r="4107" spans="1:1" x14ac:dyDescent="0.45">
      <c r="A4107">
        <v>2014</v>
      </c>
    </row>
    <row r="4108" spans="1:1" x14ac:dyDescent="0.45">
      <c r="A4108">
        <v>2016</v>
      </c>
    </row>
    <row r="4109" spans="1:1" x14ac:dyDescent="0.45">
      <c r="A4109">
        <v>2016</v>
      </c>
    </row>
    <row r="4110" spans="1:1" x14ac:dyDescent="0.45">
      <c r="A4110">
        <v>2016</v>
      </c>
    </row>
    <row r="4111" spans="1:1" x14ac:dyDescent="0.45">
      <c r="A4111">
        <v>2015</v>
      </c>
    </row>
    <row r="4112" spans="1:1" x14ac:dyDescent="0.45">
      <c r="A4112">
        <v>2016</v>
      </c>
    </row>
    <row r="4113" spans="1:1" x14ac:dyDescent="0.45">
      <c r="A4113">
        <v>2014</v>
      </c>
    </row>
    <row r="4114" spans="1:1" x14ac:dyDescent="0.45">
      <c r="A4114">
        <v>2016</v>
      </c>
    </row>
    <row r="4115" spans="1:1" x14ac:dyDescent="0.45">
      <c r="A4115">
        <v>2015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BE270-C885-4EA4-AE8D-E988B7EF0797}">
  <dimension ref="A1:E18"/>
  <sheetViews>
    <sheetView workbookViewId="0">
      <selection activeCell="N29" sqref="N29"/>
    </sheetView>
  </sheetViews>
  <sheetFormatPr defaultRowHeight="14.25" x14ac:dyDescent="0.45"/>
  <cols>
    <col min="1" max="1" width="18" bestFit="1" customWidth="1"/>
    <col min="2" max="2" width="16.265625" bestFit="1" customWidth="1"/>
    <col min="3" max="3" width="6.1328125" bestFit="1" customWidth="1"/>
    <col min="4" max="4" width="8.86328125" bestFit="1" customWidth="1"/>
    <col min="5" max="6" width="11.265625" bestFit="1" customWidth="1"/>
  </cols>
  <sheetData>
    <row r="1" spans="1:5" x14ac:dyDescent="0.45">
      <c r="A1" s="12" t="s">
        <v>8358</v>
      </c>
      <c r="B1" t="s">
        <v>8323</v>
      </c>
    </row>
    <row r="2" spans="1:5" x14ac:dyDescent="0.45">
      <c r="A2" s="12" t="s">
        <v>8379</v>
      </c>
      <c r="B2" t="s">
        <v>8363</v>
      </c>
    </row>
    <row r="4" spans="1:5" x14ac:dyDescent="0.45">
      <c r="A4" s="12" t="s">
        <v>8364</v>
      </c>
      <c r="B4" s="12" t="s">
        <v>8362</v>
      </c>
    </row>
    <row r="5" spans="1:5" x14ac:dyDescent="0.45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45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45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45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45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45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45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45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45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45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45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45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45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45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B7B2E-B86A-47F0-99CA-1C6CFB03845A}">
  <dimension ref="A1:H13"/>
  <sheetViews>
    <sheetView workbookViewId="0">
      <selection activeCell="R13" sqref="R13"/>
    </sheetView>
  </sheetViews>
  <sheetFormatPr defaultRowHeight="14.25" x14ac:dyDescent="0.45"/>
  <cols>
    <col min="1" max="1" width="14" bestFit="1" customWidth="1"/>
    <col min="2" max="2" width="18.1328125" bestFit="1" customWidth="1"/>
    <col min="3" max="3" width="14.265625" bestFit="1" customWidth="1"/>
    <col min="4" max="4" width="17" bestFit="1" customWidth="1"/>
    <col min="5" max="5" width="13.1328125" bestFit="1" customWidth="1"/>
    <col min="6" max="6" width="20.86328125" bestFit="1" customWidth="1"/>
    <col min="7" max="7" width="18" bestFit="1" customWidth="1"/>
    <col min="8" max="8" width="19.86328125" bestFit="1" customWidth="1"/>
  </cols>
  <sheetData>
    <row r="1" spans="1:8" x14ac:dyDescent="0.45">
      <c r="A1" t="s">
        <v>8381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45">
      <c r="A2" s="17" t="s">
        <v>8391</v>
      </c>
      <c r="B2">
        <f>COUNTIFS(Kickstarter!$D:$D,"&lt;1000",Kickstarter!$F:$F, "successful",Kickstarter!$R:$R,"plays")</f>
        <v>141</v>
      </c>
      <c r="C2">
        <f>COUNTIFS(Kickstarter!$D:$D,"&lt;1000",Kickstarter!$F:$F, 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8">
        <f>B2/E2</f>
        <v>0.75806451612903225</v>
      </c>
      <c r="G2" s="19">
        <f>C2/E2</f>
        <v>0.24193548387096775</v>
      </c>
      <c r="H2" s="18">
        <f>D2/E2</f>
        <v>0</v>
      </c>
    </row>
    <row r="3" spans="1:8" x14ac:dyDescent="0.45">
      <c r="A3" s="17" t="s">
        <v>8392</v>
      </c>
      <c r="B3">
        <f>COUNTIFS(Kickstarter!$D:$D,"&gt;=1000", Kickstarter!$D:$D,"&lt;=4999",Kickstarter!$F:$F, "successful",Kickstarter!$R:$R,"plays")</f>
        <v>388</v>
      </c>
      <c r="C3">
        <f>COUNTIFS(Kickstarter!$D:$D,"&gt;=1000", Kickstarter!$D:$D,"&lt;=4999",Kickstarter!$F:$F, "failed",Kickstarter!$R:$R,"plays")</f>
        <v>146</v>
      </c>
      <c r="D3">
        <f>COUNTIFS(Kickstarter!$D:$D,"&gt;=1000", Kickstarter!$D:$D,"&lt;=4999",Kickstarter!$F:$F, "canceled",Kickstarter!$R:$R,"plays")</f>
        <v>0</v>
      </c>
      <c r="E3">
        <f t="shared" ref="E3:E13" si="0">SUM(B3:D3)</f>
        <v>534</v>
      </c>
      <c r="F3" s="18">
        <f>B3/E3</f>
        <v>0.72659176029962547</v>
      </c>
      <c r="G3" s="18">
        <f t="shared" ref="G3:G13" si="1">C3/E3</f>
        <v>0.27340823970037453</v>
      </c>
      <c r="H3" s="18">
        <f t="shared" ref="H3:H13" si="2">D3/E3</f>
        <v>0</v>
      </c>
    </row>
    <row r="4" spans="1:8" x14ac:dyDescent="0.45">
      <c r="A4" s="17" t="s">
        <v>8393</v>
      </c>
      <c r="B4">
        <f>COUNTIFS(Kickstarter!$D:$D,"&gt;=5000", Kickstarter!$D:$D,"&lt;=9999",Kickstarter!$F:$F, "successful",Kickstarter!$R:$R,"plays")</f>
        <v>93</v>
      </c>
      <c r="C4">
        <f>COUNTIFS(Kickstarter!$D:$D,"&gt;=5000", Kickstarter!$D:$D,"&lt;=9999",Kickstarter!$F:$F, "failed",Kickstarter!$R:$R,"plays")</f>
        <v>76</v>
      </c>
      <c r="D4">
        <f>COUNTIFS(Kickstarter!$D:$D,"&gt;=5000", Kickstarter!$D:$D,"&lt;=9999",Kickstarter!$F:$F, "canceled",Kickstarter!$R:$R,"plays")</f>
        <v>0</v>
      </c>
      <c r="E4">
        <f t="shared" si="0"/>
        <v>169</v>
      </c>
      <c r="F4" s="18">
        <f t="shared" ref="F4:F13" si="3">B4/E4</f>
        <v>0.55029585798816572</v>
      </c>
      <c r="G4" s="18">
        <f t="shared" si="1"/>
        <v>0.44970414201183434</v>
      </c>
      <c r="H4" s="18">
        <f t="shared" si="2"/>
        <v>0</v>
      </c>
    </row>
    <row r="5" spans="1:8" x14ac:dyDescent="0.45">
      <c r="A5" s="17" t="s">
        <v>8394</v>
      </c>
      <c r="B5">
        <f>COUNTIFS(Kickstarter!$D:$D,"&gt;=10000", Kickstarter!$D:$D,"&lt;=14999",Kickstarter!$F:$F, "successful",Kickstarter!$R:$R,"plays")</f>
        <v>39</v>
      </c>
      <c r="C5">
        <f>COUNTIFS(Kickstarter!$D:$D,"&gt;=10000", Kickstarter!$D:$D,"&lt;=14999",Kickstarter!$F:$F, "failed",Kickstarter!$R:$R,"plays")</f>
        <v>33</v>
      </c>
      <c r="D5">
        <f>COUNTIFS(Kickstarter!$D:$D,"&gt;=10000", Kickstarter!$D:$D,"&lt;=14999",Kickstarter!$F:$F, "canceled",Kickstarter!$R:$R,"plays")</f>
        <v>0</v>
      </c>
      <c r="E5">
        <f t="shared" si="0"/>
        <v>72</v>
      </c>
      <c r="F5" s="18">
        <f t="shared" si="3"/>
        <v>0.54166666666666663</v>
      </c>
      <c r="G5" s="18">
        <f t="shared" si="1"/>
        <v>0.45833333333333331</v>
      </c>
      <c r="H5" s="18">
        <f t="shared" si="2"/>
        <v>0</v>
      </c>
    </row>
    <row r="6" spans="1:8" x14ac:dyDescent="0.45">
      <c r="A6" s="17" t="s">
        <v>8395</v>
      </c>
      <c r="B6">
        <f>COUNTIFS(Kickstarter!$D:$D,"&gt;=15000", Kickstarter!$D:$D,"&lt;=19999",Kickstarter!$F:$F, "successful",Kickstarter!$R:$R,"plays")</f>
        <v>12</v>
      </c>
      <c r="C6">
        <f>COUNTIFS(Kickstarter!$D:$D,"&gt;=15000", Kickstarter!$D:$D,"&lt;=19999",Kickstarter!$F:$F, "failed",Kickstarter!$R:$R,"plays")</f>
        <v>12</v>
      </c>
      <c r="D6">
        <f>COUNTIFS(Kickstarter!$D:$D,"&gt;=15000", Kickstarter!$D:$D,"&lt;=19999",Kickstarter!$F:$F, "canceled",Kickstarter!$R:$R,"plays")</f>
        <v>0</v>
      </c>
      <c r="E6">
        <f t="shared" si="0"/>
        <v>24</v>
      </c>
      <c r="F6" s="18">
        <f t="shared" si="3"/>
        <v>0.5</v>
      </c>
      <c r="G6" s="18">
        <f t="shared" si="1"/>
        <v>0.5</v>
      </c>
      <c r="H6" s="18">
        <f t="shared" si="2"/>
        <v>0</v>
      </c>
    </row>
    <row r="7" spans="1:8" x14ac:dyDescent="0.45">
      <c r="A7" s="17" t="s">
        <v>8396</v>
      </c>
      <c r="B7">
        <f>COUNTIFS(Kickstarter!$D:$D,"&gt;=20000", Kickstarter!$D:$D,"&lt;=24999",Kickstarter!$F:$F, "successful",Kickstarter!$R:$R,"plays")</f>
        <v>9</v>
      </c>
      <c r="C7">
        <f>COUNTIFS(Kickstarter!$D:$D,"&gt;=20000", Kickstarter!$D:$D,"&lt;=24999",Kickstarter!$F:$F, "failed",Kickstarter!$R:$R,"plays")</f>
        <v>11</v>
      </c>
      <c r="D7">
        <f>COUNTIFS(Kickstarter!$D:$D,"&gt;=20000", Kickstarter!$D:$D,"&lt;=24999",Kickstarter!$F:$F, "canceled",Kickstarter!$R:$R,"plays")</f>
        <v>0</v>
      </c>
      <c r="E7">
        <f t="shared" si="0"/>
        <v>20</v>
      </c>
      <c r="F7" s="18">
        <f t="shared" si="3"/>
        <v>0.45</v>
      </c>
      <c r="G7" s="18">
        <f t="shared" si="1"/>
        <v>0.55000000000000004</v>
      </c>
      <c r="H7" s="18">
        <f t="shared" si="2"/>
        <v>0</v>
      </c>
    </row>
    <row r="8" spans="1:8" x14ac:dyDescent="0.45">
      <c r="A8" s="17" t="s">
        <v>8397</v>
      </c>
      <c r="B8">
        <f>COUNTIFS(Kickstarter!$D:$D,"&gt;=25000", Kickstarter!$D:$D,"&lt;=29999",Kickstarter!$F:$F, "successful",Kickstarter!$R:$R,"plays")</f>
        <v>1</v>
      </c>
      <c r="C8">
        <f>COUNTIFS(Kickstarter!$D:$D,"&gt;=25000", Kickstarter!$D:$D,"&lt;=29999",Kickstarter!$F:$F, "failed",Kickstarter!$R:$R,"plays")</f>
        <v>4</v>
      </c>
      <c r="D8">
        <f>COUNTIFS(Kickstarter!$D:$D,"&gt;=25000", Kickstarter!$D:$D,"&lt;=29999",Kickstarter!$F:$F, "canceled",Kickstarter!$R:$R,"plays")</f>
        <v>0</v>
      </c>
      <c r="E8">
        <f t="shared" si="0"/>
        <v>5</v>
      </c>
      <c r="F8" s="18">
        <f t="shared" si="3"/>
        <v>0.2</v>
      </c>
      <c r="G8" s="18">
        <f t="shared" si="1"/>
        <v>0.8</v>
      </c>
      <c r="H8" s="18">
        <f t="shared" si="2"/>
        <v>0</v>
      </c>
    </row>
    <row r="9" spans="1:8" x14ac:dyDescent="0.45">
      <c r="A9" s="17" t="s">
        <v>8398</v>
      </c>
      <c r="B9">
        <f>COUNTIFS(Kickstarter!$D:$D,"&gt;=30000", Kickstarter!$D:$D,"&lt;=34999",Kickstarter!$F:$F, "successful",Kickstarter!$R:$R,"plays")</f>
        <v>3</v>
      </c>
      <c r="C9">
        <f>COUNTIFS(Kickstarter!$D:$D,"&gt;=30000", Kickstarter!$D:$D,"&lt;=34999",Kickstarter!$F:$F, "failed",Kickstarter!$R:$R,"plays")</f>
        <v>8</v>
      </c>
      <c r="D9">
        <f>COUNTIFS(Kickstarter!$D:$D,"&gt;=30000", Kickstarter!$D:$D,"&lt;=34999",Kickstarter!$F:$F, "canceled",Kickstarter!$R:$R,"plays")</f>
        <v>0</v>
      </c>
      <c r="E9">
        <f t="shared" si="0"/>
        <v>11</v>
      </c>
      <c r="F9" s="18">
        <f t="shared" si="3"/>
        <v>0.27272727272727271</v>
      </c>
      <c r="G9" s="18">
        <f t="shared" si="1"/>
        <v>0.72727272727272729</v>
      </c>
      <c r="H9" s="18">
        <f t="shared" si="2"/>
        <v>0</v>
      </c>
    </row>
    <row r="10" spans="1:8" x14ac:dyDescent="0.45">
      <c r="A10" s="17" t="s">
        <v>8399</v>
      </c>
      <c r="B10">
        <f>COUNTIFS(Kickstarter!$D:$D,"&gt;=35000", Kickstarter!$D:$D,"&lt;=39999",Kickstarter!$F:$F, "successful",Kickstarter!$R:$R,"plays")</f>
        <v>4</v>
      </c>
      <c r="C10">
        <f>COUNTIFS(Kickstarter!$D:$D,"&gt;=35000", Kickstarter!$D:$D,"&lt;=39999",Kickstarter!$F:$F, "failed",Kickstarter!$R:$R,"plays")</f>
        <v>2</v>
      </c>
      <c r="D10">
        <f>COUNTIFS(Kickstarter!$D:$D,"&gt;=35000", Kickstarter!$D:$D,"&lt;=39999",Kickstarter!$F:$F, "canceled",Kickstarter!$R:$R,"plays")</f>
        <v>0</v>
      </c>
      <c r="E10">
        <f t="shared" si="0"/>
        <v>6</v>
      </c>
      <c r="F10" s="18">
        <f t="shared" si="3"/>
        <v>0.66666666666666663</v>
      </c>
      <c r="G10" s="18">
        <f t="shared" si="1"/>
        <v>0.33333333333333331</v>
      </c>
      <c r="H10" s="18">
        <f t="shared" si="2"/>
        <v>0</v>
      </c>
    </row>
    <row r="11" spans="1:8" x14ac:dyDescent="0.45">
      <c r="A11" s="17" t="s">
        <v>8400</v>
      </c>
      <c r="B11">
        <f>COUNTIFS(Kickstarter!$D:$D,"&gt;=40000", Kickstarter!$D:$D,"&lt;=44999",Kickstarter!$F:$F, "successful",Kickstarter!$R:$R,"plays")</f>
        <v>2</v>
      </c>
      <c r="C11">
        <f>COUNTIFS(Kickstarter!$D:$D,"&gt;=40000", Kickstarter!$D:$D,"&lt;=44999",Kickstarter!$F:$F, "failed",Kickstarter!$R:$R,"plays")</f>
        <v>1</v>
      </c>
      <c r="D11">
        <f>COUNTIFS(Kickstarter!$D:$D,"&gt;=40000", Kickstarter!$D:$D,"&lt;=44999",Kickstarter!$F:$F, "canceled",Kickstarter!$R:$R,"plays")</f>
        <v>0</v>
      </c>
      <c r="E11">
        <f t="shared" si="0"/>
        <v>3</v>
      </c>
      <c r="F11" s="18">
        <f t="shared" si="3"/>
        <v>0.66666666666666663</v>
      </c>
      <c r="G11" s="18">
        <f t="shared" si="1"/>
        <v>0.33333333333333331</v>
      </c>
      <c r="H11" s="18">
        <f t="shared" si="2"/>
        <v>0</v>
      </c>
    </row>
    <row r="12" spans="1:8" x14ac:dyDescent="0.45">
      <c r="A12" s="17" t="s">
        <v>8401</v>
      </c>
      <c r="B12">
        <f>COUNTIFS(Kickstarter!$D:$D,"&gt;=45000", Kickstarter!$D:$D,"&lt;=49999",Kickstarter!$F:$F, "successful",Kickstarter!$R:$R,"plays")</f>
        <v>0</v>
      </c>
      <c r="C12">
        <f>COUNTIFS(Kickstarter!$D:$D,"&gt;=45000", Kickstarter!$D:$D,"&lt;=49999",Kickstarter!$F:$F, "failed",Kickstarter!$R:$R,"plays")</f>
        <v>1</v>
      </c>
      <c r="D12">
        <f>COUNTIFS(Kickstarter!$D:$D,"&gt;=45000", Kickstarter!$D:$D,"&lt;=49999",Kickstarter!$F:$F, "canceled",Kickstarter!$R:$R,"plays")</f>
        <v>0</v>
      </c>
      <c r="E12">
        <f t="shared" si="0"/>
        <v>1</v>
      </c>
      <c r="F12" s="18">
        <f t="shared" si="3"/>
        <v>0</v>
      </c>
      <c r="G12" s="18">
        <f t="shared" si="1"/>
        <v>1</v>
      </c>
      <c r="H12" s="18">
        <f t="shared" si="2"/>
        <v>0</v>
      </c>
    </row>
    <row r="13" spans="1:8" x14ac:dyDescent="0.45">
      <c r="A13" s="17" t="s">
        <v>8402</v>
      </c>
      <c r="B13">
        <f>COUNTIFS(Kickstarter!$D:$D,"&gt;=50000",Kickstarter!$F:$F, "successful",Kickstarter!$R:$R,"plays")</f>
        <v>2</v>
      </c>
      <c r="C13">
        <f>COUNTIFS(Kickstarter!$D:$D,"&gt;=50000",Kickstarter!$F:$F, "failed",Kickstarter!$R:$R,"plays")</f>
        <v>14</v>
      </c>
      <c r="D13">
        <f>COUNTIFS(Kickstarter!$D:$D,"&gt;=50000",Kickstarter!$F:$F, "canceled",Kickstarter!$R:$R,"plays")</f>
        <v>0</v>
      </c>
      <c r="E13">
        <f t="shared" si="0"/>
        <v>16</v>
      </c>
      <c r="F13" s="18">
        <f t="shared" si="3"/>
        <v>0.125</v>
      </c>
      <c r="G13" s="18">
        <f t="shared" si="1"/>
        <v>0.875</v>
      </c>
      <c r="H13" s="18">
        <f t="shared" si="2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55" zoomScaleNormal="55" workbookViewId="0">
      <selection activeCell="C273" sqref="C273"/>
    </sheetView>
  </sheetViews>
  <sheetFormatPr defaultColWidth="8.86328125" defaultRowHeight="14.25" x14ac:dyDescent="0.45"/>
  <cols>
    <col min="2" max="2" width="38.3984375" style="9" customWidth="1"/>
    <col min="3" max="3" width="40.265625" style="3" customWidth="1"/>
    <col min="4" max="4" width="18.73046875" style="5" bestFit="1" customWidth="1"/>
    <col min="5" max="5" width="16.3984375" style="7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3984375" customWidth="1"/>
    <col min="13" max="13" width="36.3984375" customWidth="1"/>
    <col min="14" max="14" width="41.1328125" customWidth="1"/>
    <col min="15" max="15" width="25.86328125" bestFit="1" customWidth="1"/>
    <col min="16" max="16" width="23" bestFit="1" customWidth="1"/>
    <col min="17" max="17" width="41.1328125" customWidth="1"/>
    <col min="18" max="18" width="19.1328125" bestFit="1" customWidth="1"/>
    <col min="19" max="19" width="34.3984375" bestFit="1" customWidth="1"/>
    <col min="20" max="20" width="30.59765625" bestFit="1" customWidth="1"/>
  </cols>
  <sheetData>
    <row r="1" spans="1:20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2.75" hidden="1" x14ac:dyDescent="0.4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 t="shared" ref="P2:P65" si="1">IFERROR(ROUND(E2/L2,2),0)</f>
        <v>88.6</v>
      </c>
      <c r="Q2" s="11" t="s">
        <v>8308</v>
      </c>
      <c r="R2" t="s">
        <v>8309</v>
      </c>
      <c r="S2" s="15">
        <f t="shared" ref="S2:S65" si="2">(((J2/60)/60)/24)+DATE(1970,1,1)</f>
        <v>41324.214571759258</v>
      </c>
      <c r="T2" s="15">
        <f t="shared" ref="T2:T65" si="3">(((I2/60)/60)/24)+DATE(1970,1,1)</f>
        <v>41358.172905092593</v>
      </c>
    </row>
    <row r="3" spans="1:20" ht="42.75" hidden="1" x14ac:dyDescent="0.45">
      <c r="A3">
        <v>1041</v>
      </c>
      <c r="B3" s="9" t="s">
        <v>1042</v>
      </c>
      <c r="C3" s="3" t="s">
        <v>5151</v>
      </c>
      <c r="D3" s="5">
        <v>50</v>
      </c>
      <c r="E3" s="7">
        <v>0</v>
      </c>
      <c r="F3" t="s">
        <v>8219</v>
      </c>
      <c r="G3" t="s">
        <v>8223</v>
      </c>
      <c r="H3" t="s">
        <v>8245</v>
      </c>
      <c r="I3">
        <v>1406769992</v>
      </c>
      <c r="J3">
        <v>1405041992</v>
      </c>
      <c r="K3" t="b">
        <v>0</v>
      </c>
      <c r="L3">
        <v>0</v>
      </c>
      <c r="M3" t="b">
        <v>0</v>
      </c>
      <c r="N3" t="s">
        <v>8279</v>
      </c>
      <c r="O3">
        <f t="shared" si="0"/>
        <v>0</v>
      </c>
      <c r="P3">
        <f t="shared" si="1"/>
        <v>0</v>
      </c>
      <c r="Q3" s="11" t="s">
        <v>8346</v>
      </c>
      <c r="R3" t="s">
        <v>8347</v>
      </c>
      <c r="S3" s="15">
        <f t="shared" si="2"/>
        <v>41831.060092592597</v>
      </c>
      <c r="T3" s="15">
        <f t="shared" si="3"/>
        <v>41851.060092592597</v>
      </c>
    </row>
    <row r="4" spans="1:20" ht="42.75" hidden="1" x14ac:dyDescent="0.4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</row>
    <row r="5" spans="1:20" ht="28.5" hidden="1" x14ac:dyDescent="0.4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</row>
    <row r="6" spans="1:20" ht="28.5" hidden="1" x14ac:dyDescent="0.4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</row>
    <row r="7" spans="1:20" ht="42.75" hidden="1" x14ac:dyDescent="0.4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</row>
    <row r="8" spans="1:20" ht="42.75" hidden="1" x14ac:dyDescent="0.4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</row>
    <row r="9" spans="1:20" ht="42.75" hidden="1" x14ac:dyDescent="0.4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</row>
    <row r="10" spans="1:20" ht="42.75" hidden="1" x14ac:dyDescent="0.4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</row>
    <row r="11" spans="1:20" ht="42.75" hidden="1" x14ac:dyDescent="0.4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</row>
    <row r="12" spans="1:20" ht="42.75" hidden="1" x14ac:dyDescent="0.4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</row>
    <row r="13" spans="1:20" ht="42.75" hidden="1" x14ac:dyDescent="0.4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</row>
    <row r="14" spans="1:20" ht="42.75" hidden="1" x14ac:dyDescent="0.4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</row>
    <row r="15" spans="1:20" ht="28.5" hidden="1" x14ac:dyDescent="0.4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</row>
    <row r="16" spans="1:20" ht="42.75" hidden="1" x14ac:dyDescent="0.4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</row>
    <row r="17" spans="1:20" ht="28.5" hidden="1" x14ac:dyDescent="0.45">
      <c r="A17">
        <v>2364</v>
      </c>
      <c r="B17" s="9" t="s">
        <v>2365</v>
      </c>
      <c r="C17" s="3" t="s">
        <v>6474</v>
      </c>
      <c r="D17" s="5">
        <v>128</v>
      </c>
      <c r="E17" s="7">
        <v>0</v>
      </c>
      <c r="F17" t="s">
        <v>8219</v>
      </c>
      <c r="G17" t="s">
        <v>8223</v>
      </c>
      <c r="H17" t="s">
        <v>8245</v>
      </c>
      <c r="I17">
        <v>1445898356</v>
      </c>
      <c r="J17">
        <v>1441146356</v>
      </c>
      <c r="K17" t="b">
        <v>0</v>
      </c>
      <c r="L17">
        <v>0</v>
      </c>
      <c r="M17" t="b">
        <v>0</v>
      </c>
      <c r="N17" t="s">
        <v>8270</v>
      </c>
      <c r="O17">
        <f t="shared" si="0"/>
        <v>0</v>
      </c>
      <c r="P17">
        <f t="shared" si="1"/>
        <v>0</v>
      </c>
      <c r="Q17" s="11" t="s">
        <v>8308</v>
      </c>
      <c r="R17" t="s">
        <v>8342</v>
      </c>
      <c r="S17" s="15">
        <f t="shared" si="2"/>
        <v>42248.934675925921</v>
      </c>
      <c r="T17" s="15">
        <f t="shared" si="3"/>
        <v>42303.934675925921</v>
      </c>
    </row>
    <row r="18" spans="1:20" ht="42.75" hidden="1" x14ac:dyDescent="0.4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</row>
    <row r="19" spans="1:20" ht="42.75" hidden="1" x14ac:dyDescent="0.4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</row>
    <row r="20" spans="1:20" ht="42.75" hidden="1" x14ac:dyDescent="0.4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</row>
    <row r="21" spans="1:20" ht="42.75" hidden="1" x14ac:dyDescent="0.4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</row>
    <row r="22" spans="1:20" ht="42.75" hidden="1" x14ac:dyDescent="0.4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</row>
    <row r="23" spans="1:20" ht="42.75" hidden="1" x14ac:dyDescent="0.4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</row>
    <row r="24" spans="1:20" ht="42.75" hidden="1" x14ac:dyDescent="0.4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</row>
    <row r="25" spans="1:20" ht="42.75" hidden="1" x14ac:dyDescent="0.4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</row>
    <row r="26" spans="1:20" ht="42.75" hidden="1" x14ac:dyDescent="0.4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</row>
    <row r="27" spans="1:20" ht="28.5" hidden="1" x14ac:dyDescent="0.4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</row>
    <row r="28" spans="1:20" ht="42.75" hidden="1" x14ac:dyDescent="0.4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</row>
    <row r="29" spans="1:20" ht="28.5" hidden="1" x14ac:dyDescent="0.4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</row>
    <row r="30" spans="1:20" ht="42.75" hidden="1" x14ac:dyDescent="0.4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</row>
    <row r="31" spans="1:20" ht="42.75" hidden="1" x14ac:dyDescent="0.4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</row>
    <row r="32" spans="1:20" ht="42.75" hidden="1" x14ac:dyDescent="0.4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</row>
    <row r="33" spans="1:20" ht="42.75" hidden="1" x14ac:dyDescent="0.4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</row>
    <row r="34" spans="1:20" ht="28.5" hidden="1" x14ac:dyDescent="0.4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</row>
    <row r="35" spans="1:20" ht="42.75" hidden="1" x14ac:dyDescent="0.4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</row>
    <row r="36" spans="1:20" ht="28.5" hidden="1" x14ac:dyDescent="0.4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</row>
    <row r="37" spans="1:20" ht="42.75" hidden="1" x14ac:dyDescent="0.4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</row>
    <row r="38" spans="1:20" ht="42.75" hidden="1" x14ac:dyDescent="0.4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</row>
    <row r="39" spans="1:20" ht="42.75" hidden="1" x14ac:dyDescent="0.4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</row>
    <row r="40" spans="1:20" ht="42.75" hidden="1" x14ac:dyDescent="0.4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</row>
    <row r="41" spans="1:20" ht="28.5" hidden="1" x14ac:dyDescent="0.4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</row>
    <row r="42" spans="1:20" ht="42.75" hidden="1" x14ac:dyDescent="0.4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</row>
    <row r="43" spans="1:20" ht="42.75" hidden="1" x14ac:dyDescent="0.4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</row>
    <row r="44" spans="1:20" ht="42.75" hidden="1" x14ac:dyDescent="0.4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</row>
    <row r="45" spans="1:20" ht="42.75" hidden="1" x14ac:dyDescent="0.4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</row>
    <row r="46" spans="1:20" ht="42.75" hidden="1" x14ac:dyDescent="0.4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</row>
    <row r="47" spans="1:20" ht="42.75" hidden="1" x14ac:dyDescent="0.4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</row>
    <row r="48" spans="1:20" ht="42.75" hidden="1" x14ac:dyDescent="0.4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</row>
    <row r="49" spans="1:20" ht="42.75" hidden="1" x14ac:dyDescent="0.4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</row>
    <row r="50" spans="1:20" ht="42.75" hidden="1" x14ac:dyDescent="0.4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</row>
    <row r="51" spans="1:20" ht="42.75" hidden="1" x14ac:dyDescent="0.4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</row>
    <row r="52" spans="1:20" ht="42.75" hidden="1" x14ac:dyDescent="0.4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</row>
    <row r="53" spans="1:20" hidden="1" x14ac:dyDescent="0.45">
      <c r="A53">
        <v>1062</v>
      </c>
      <c r="B53" s="9" t="s">
        <v>1063</v>
      </c>
      <c r="C53" s="3" t="s">
        <v>5172</v>
      </c>
      <c r="D53" s="5">
        <v>199</v>
      </c>
      <c r="E53" s="7">
        <v>190</v>
      </c>
      <c r="F53" t="s">
        <v>8219</v>
      </c>
      <c r="G53" t="s">
        <v>8223</v>
      </c>
      <c r="H53" t="s">
        <v>8245</v>
      </c>
      <c r="I53">
        <v>1468351341</v>
      </c>
      <c r="J53">
        <v>1467746541</v>
      </c>
      <c r="K53" t="b">
        <v>0</v>
      </c>
      <c r="L53">
        <v>4</v>
      </c>
      <c r="M53" t="b">
        <v>0</v>
      </c>
      <c r="N53" t="s">
        <v>8279</v>
      </c>
      <c r="O53">
        <f t="shared" si="0"/>
        <v>95</v>
      </c>
      <c r="P53">
        <f t="shared" si="1"/>
        <v>47.5</v>
      </c>
      <c r="Q53" s="11" t="s">
        <v>8346</v>
      </c>
      <c r="R53" t="s">
        <v>8347</v>
      </c>
      <c r="S53" s="15">
        <f t="shared" si="2"/>
        <v>42556.807187500002</v>
      </c>
      <c r="T53" s="15">
        <f t="shared" si="3"/>
        <v>42563.807187500002</v>
      </c>
    </row>
    <row r="54" spans="1:20" ht="42.75" hidden="1" x14ac:dyDescent="0.4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</row>
    <row r="55" spans="1:20" ht="28.5" hidden="1" x14ac:dyDescent="0.4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</row>
    <row r="56" spans="1:20" ht="28.5" hidden="1" x14ac:dyDescent="0.4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</row>
    <row r="57" spans="1:20" ht="42.75" hidden="1" x14ac:dyDescent="0.4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</row>
    <row r="58" spans="1:20" ht="28.5" hidden="1" x14ac:dyDescent="0.4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</row>
    <row r="59" spans="1:20" ht="42.75" hidden="1" x14ac:dyDescent="0.4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</row>
    <row r="60" spans="1:20" ht="42.75" hidden="1" x14ac:dyDescent="0.4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</row>
    <row r="61" spans="1:20" ht="42.75" hidden="1" x14ac:dyDescent="0.4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</row>
    <row r="62" spans="1:20" ht="57" hidden="1" x14ac:dyDescent="0.4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</row>
    <row r="63" spans="1:20" ht="42.75" hidden="1" x14ac:dyDescent="0.4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</row>
    <row r="64" spans="1:20" ht="42.75" hidden="1" x14ac:dyDescent="0.4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</row>
    <row r="65" spans="1:20" ht="42.75" hidden="1" x14ac:dyDescent="0.4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</row>
    <row r="66" spans="1:20" ht="42.75" hidden="1" x14ac:dyDescent="0.4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ref="P66:P129" si="5">IFERROR(ROUND(E66/L66,2),0)</f>
        <v>54.75</v>
      </c>
      <c r="Q66" s="11" t="s">
        <v>8321</v>
      </c>
      <c r="R66" t="s">
        <v>8322</v>
      </c>
      <c r="S66" s="15">
        <f t="shared" ref="S66:S129" si="6">(((J66/60)/60)/24)+DATE(1970,1,1)</f>
        <v>41744.590682870366</v>
      </c>
      <c r="T66" s="15">
        <f t="shared" ref="T66:T129" si="7">(((I66/60)/60)/24)+DATE(1970,1,1)</f>
        <v>41789.590682870366</v>
      </c>
    </row>
    <row r="67" spans="1:20" ht="42.75" hidden="1" x14ac:dyDescent="0.4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si="5"/>
        <v>61.38</v>
      </c>
      <c r="Q67" s="11" t="s">
        <v>8308</v>
      </c>
      <c r="R67" t="s">
        <v>8309</v>
      </c>
      <c r="S67" s="15">
        <f t="shared" si="6"/>
        <v>42557.792453703703</v>
      </c>
      <c r="T67" s="15">
        <f t="shared" si="7"/>
        <v>42587.792453703703</v>
      </c>
    </row>
    <row r="68" spans="1:20" ht="42.75" hidden="1" x14ac:dyDescent="0.4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1" t="s">
        <v>8308</v>
      </c>
      <c r="R68" t="s">
        <v>8310</v>
      </c>
      <c r="S68" s="15">
        <f t="shared" si="6"/>
        <v>42675.66778935185</v>
      </c>
      <c r="T68" s="15">
        <f t="shared" si="7"/>
        <v>42712.207638888889</v>
      </c>
    </row>
    <row r="69" spans="1:20" ht="42.75" hidden="1" x14ac:dyDescent="0.4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1" t="s">
        <v>8308</v>
      </c>
      <c r="R69" t="s">
        <v>8309</v>
      </c>
      <c r="S69" s="15">
        <f t="shared" si="6"/>
        <v>42423.3830787037</v>
      </c>
      <c r="T69" s="15">
        <f t="shared" si="7"/>
        <v>42453.341412037036</v>
      </c>
    </row>
    <row r="70" spans="1:20" ht="42.75" hidden="1" x14ac:dyDescent="0.4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1" t="s">
        <v>8321</v>
      </c>
      <c r="R70" t="s">
        <v>8322</v>
      </c>
      <c r="S70" s="15">
        <f t="shared" si="6"/>
        <v>42263.680289351847</v>
      </c>
      <c r="T70" s="15">
        <f t="shared" si="7"/>
        <v>42305.333333333328</v>
      </c>
    </row>
    <row r="71" spans="1:20" ht="57" hidden="1" x14ac:dyDescent="0.4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1" t="s">
        <v>8323</v>
      </c>
      <c r="R71" t="s">
        <v>8324</v>
      </c>
      <c r="S71" s="15">
        <f t="shared" si="6"/>
        <v>42644.535358796296</v>
      </c>
      <c r="T71" s="15">
        <f t="shared" si="7"/>
        <v>42675.165972222225</v>
      </c>
    </row>
    <row r="72" spans="1:20" ht="42.75" hidden="1" x14ac:dyDescent="0.4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1" t="s">
        <v>8308</v>
      </c>
      <c r="R72" t="s">
        <v>8309</v>
      </c>
      <c r="S72" s="15">
        <f t="shared" si="6"/>
        <v>41148.194641203707</v>
      </c>
      <c r="T72" s="15">
        <f t="shared" si="7"/>
        <v>41188.165972222225</v>
      </c>
    </row>
    <row r="73" spans="1:20" ht="42.75" hidden="1" x14ac:dyDescent="0.4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1" t="s">
        <v>8308</v>
      </c>
      <c r="R73" t="s">
        <v>8315</v>
      </c>
      <c r="S73" s="15">
        <f t="shared" si="6"/>
        <v>41144.42155092593</v>
      </c>
      <c r="T73" s="15">
        <f t="shared" si="7"/>
        <v>41165.42155092593</v>
      </c>
    </row>
    <row r="74" spans="1:20" ht="42.75" hidden="1" x14ac:dyDescent="0.4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1" t="s">
        <v>8308</v>
      </c>
      <c r="R74" t="s">
        <v>8309</v>
      </c>
      <c r="S74" s="15">
        <f t="shared" si="6"/>
        <v>42728.71230324074</v>
      </c>
      <c r="T74" s="15">
        <f t="shared" si="7"/>
        <v>42758.71230324074</v>
      </c>
    </row>
    <row r="75" spans="1:20" ht="42.75" hidden="1" x14ac:dyDescent="0.4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1" t="s">
        <v>8308</v>
      </c>
      <c r="R75" t="s">
        <v>8315</v>
      </c>
      <c r="S75" s="15">
        <f t="shared" si="6"/>
        <v>42508.541550925926</v>
      </c>
      <c r="T75" s="15">
        <f t="shared" si="7"/>
        <v>42538.541550925926</v>
      </c>
    </row>
    <row r="76" spans="1:20" ht="42.75" hidden="1" x14ac:dyDescent="0.4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1" t="s">
        <v>8308</v>
      </c>
      <c r="R76" t="s">
        <v>8310</v>
      </c>
      <c r="S76" s="15">
        <f t="shared" si="6"/>
        <v>41563.485509259262</v>
      </c>
      <c r="T76" s="15">
        <f t="shared" si="7"/>
        <v>41600.666666666664</v>
      </c>
    </row>
    <row r="77" spans="1:20" ht="42.75" hidden="1" x14ac:dyDescent="0.4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1" t="s">
        <v>8308</v>
      </c>
      <c r="R77" t="s">
        <v>8315</v>
      </c>
      <c r="S77" s="15">
        <f t="shared" si="6"/>
        <v>41075.237858796296</v>
      </c>
      <c r="T77" s="15">
        <f t="shared" si="7"/>
        <v>41105.237858796296</v>
      </c>
    </row>
    <row r="78" spans="1:20" ht="42.75" hidden="1" x14ac:dyDescent="0.4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1" t="s">
        <v>8308</v>
      </c>
      <c r="R78" t="s">
        <v>8309</v>
      </c>
      <c r="S78" s="15">
        <f t="shared" si="6"/>
        <v>42651.420567129629</v>
      </c>
      <c r="T78" s="15">
        <f t="shared" si="7"/>
        <v>42681.462233796294</v>
      </c>
    </row>
    <row r="79" spans="1:20" ht="42.75" hidden="1" x14ac:dyDescent="0.4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1" t="s">
        <v>8308</v>
      </c>
      <c r="R79" t="s">
        <v>8310</v>
      </c>
      <c r="S79" s="15">
        <f t="shared" si="6"/>
        <v>42199.618518518517</v>
      </c>
      <c r="T79" s="15">
        <f t="shared" si="7"/>
        <v>42236.618518518517</v>
      </c>
    </row>
    <row r="80" spans="1:20" ht="42.75" hidden="1" x14ac:dyDescent="0.4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1" t="s">
        <v>8316</v>
      </c>
      <c r="R80" t="s">
        <v>8317</v>
      </c>
      <c r="S80" s="15">
        <f t="shared" si="6"/>
        <v>41660.708530092597</v>
      </c>
      <c r="T80" s="15">
        <f t="shared" si="7"/>
        <v>41691.75</v>
      </c>
    </row>
    <row r="81" spans="1:20" hidden="1" x14ac:dyDescent="0.4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1" t="s">
        <v>8308</v>
      </c>
      <c r="R81" t="s">
        <v>8309</v>
      </c>
      <c r="S81" s="15">
        <f t="shared" si="6"/>
        <v>42452.579988425925</v>
      </c>
      <c r="T81" s="15">
        <f t="shared" si="7"/>
        <v>42482.579988425925</v>
      </c>
    </row>
    <row r="82" spans="1:20" ht="42.75" hidden="1" x14ac:dyDescent="0.4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1" t="s">
        <v>8319</v>
      </c>
      <c r="R82" t="s">
        <v>8320</v>
      </c>
      <c r="S82" s="15">
        <f t="shared" si="6"/>
        <v>41666.924710648149</v>
      </c>
      <c r="T82" s="15">
        <f t="shared" si="7"/>
        <v>41706.924710648149</v>
      </c>
    </row>
    <row r="83" spans="1:20" ht="42.75" hidden="1" x14ac:dyDescent="0.4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1" t="s">
        <v>8308</v>
      </c>
      <c r="R83" t="s">
        <v>8309</v>
      </c>
      <c r="S83" s="15">
        <f t="shared" si="6"/>
        <v>42081.903587962966</v>
      </c>
      <c r="T83" s="15">
        <f t="shared" si="7"/>
        <v>42111</v>
      </c>
    </row>
    <row r="84" spans="1:20" ht="57" x14ac:dyDescent="0.4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1" t="s">
        <v>8323</v>
      </c>
      <c r="R84" t="s">
        <v>8326</v>
      </c>
      <c r="S84" s="15">
        <f t="shared" si="6"/>
        <v>42116.710752314815</v>
      </c>
      <c r="T84" s="15">
        <f t="shared" si="7"/>
        <v>42146.710752314815</v>
      </c>
    </row>
    <row r="85" spans="1:20" ht="42.75" hidden="1" x14ac:dyDescent="0.4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1" t="s">
        <v>8308</v>
      </c>
      <c r="R85" t="s">
        <v>8309</v>
      </c>
      <c r="S85" s="15">
        <f t="shared" si="6"/>
        <v>41326.987974537034</v>
      </c>
      <c r="T85" s="15">
        <f t="shared" si="7"/>
        <v>41356.94630787037</v>
      </c>
    </row>
    <row r="86" spans="1:20" ht="42.75" x14ac:dyDescent="0.4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1" t="s">
        <v>8323</v>
      </c>
      <c r="R86" t="s">
        <v>8326</v>
      </c>
      <c r="S86" s="15">
        <f t="shared" si="6"/>
        <v>41730.276747685188</v>
      </c>
      <c r="T86" s="15">
        <f t="shared" si="7"/>
        <v>41764.276747685188</v>
      </c>
    </row>
    <row r="87" spans="1:20" ht="42.75" hidden="1" x14ac:dyDescent="0.4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1" t="s">
        <v>8321</v>
      </c>
      <c r="R87" t="s">
        <v>8322</v>
      </c>
      <c r="S87" s="15">
        <f t="shared" si="6"/>
        <v>42072.738067129627</v>
      </c>
      <c r="T87" s="15">
        <f t="shared" si="7"/>
        <v>42102.738067129627</v>
      </c>
    </row>
    <row r="88" spans="1:20" ht="42.75" hidden="1" x14ac:dyDescent="0.4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1" t="s">
        <v>8308</v>
      </c>
      <c r="R88" t="s">
        <v>8310</v>
      </c>
      <c r="S88" s="15">
        <f t="shared" si="6"/>
        <v>42395.309039351851</v>
      </c>
      <c r="T88" s="15">
        <f t="shared" si="7"/>
        <v>42425.309039351851</v>
      </c>
    </row>
    <row r="89" spans="1:20" ht="42.75" hidden="1" x14ac:dyDescent="0.4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1" t="s">
        <v>8308</v>
      </c>
      <c r="R89" t="s">
        <v>8309</v>
      </c>
      <c r="S89" s="15">
        <f t="shared" si="6"/>
        <v>40624.181400462963</v>
      </c>
      <c r="T89" s="15">
        <f t="shared" si="7"/>
        <v>40655.181400462963</v>
      </c>
    </row>
    <row r="90" spans="1:20" ht="28.5" hidden="1" x14ac:dyDescent="0.4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1" t="s">
        <v>8308</v>
      </c>
      <c r="R90" t="s">
        <v>8309</v>
      </c>
      <c r="S90" s="15">
        <f t="shared" si="6"/>
        <v>42570.996423611112</v>
      </c>
      <c r="T90" s="15">
        <f t="shared" si="7"/>
        <v>42600.996423611112</v>
      </c>
    </row>
    <row r="91" spans="1:20" ht="42.75" hidden="1" x14ac:dyDescent="0.4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1" t="s">
        <v>8308</v>
      </c>
      <c r="R91" t="s">
        <v>8315</v>
      </c>
      <c r="S91" s="15">
        <f t="shared" si="6"/>
        <v>42251.16715277778</v>
      </c>
      <c r="T91" s="15">
        <f t="shared" si="7"/>
        <v>42288.041666666672</v>
      </c>
    </row>
    <row r="92" spans="1:20" ht="42.75" hidden="1" x14ac:dyDescent="0.4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1" t="s">
        <v>8316</v>
      </c>
      <c r="R92" t="s">
        <v>8317</v>
      </c>
      <c r="S92" s="15">
        <f t="shared" si="6"/>
        <v>41319.349988425929</v>
      </c>
      <c r="T92" s="15">
        <f t="shared" si="7"/>
        <v>41359.349988425929</v>
      </c>
    </row>
    <row r="93" spans="1:20" ht="28.5" hidden="1" x14ac:dyDescent="0.4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1" t="s">
        <v>8323</v>
      </c>
      <c r="R93" t="s">
        <v>8324</v>
      </c>
      <c r="S93" s="15">
        <f t="shared" si="6"/>
        <v>41828.229490740741</v>
      </c>
      <c r="T93" s="15">
        <f t="shared" si="7"/>
        <v>41860.083333333336</v>
      </c>
    </row>
    <row r="94" spans="1:20" ht="28.5" hidden="1" x14ac:dyDescent="0.4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1" t="s">
        <v>8308</v>
      </c>
      <c r="R94" t="s">
        <v>8309</v>
      </c>
      <c r="S94" s="15">
        <f t="shared" si="6"/>
        <v>41312.88077546296</v>
      </c>
      <c r="T94" s="15">
        <f t="shared" si="7"/>
        <v>41342.88077546296</v>
      </c>
    </row>
    <row r="95" spans="1:20" ht="28.5" hidden="1" x14ac:dyDescent="0.4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1" t="s">
        <v>8313</v>
      </c>
      <c r="R95" t="s">
        <v>8314</v>
      </c>
      <c r="S95" s="15">
        <f t="shared" si="6"/>
        <v>42163.583599537036</v>
      </c>
      <c r="T95" s="15">
        <f t="shared" si="7"/>
        <v>42193.583599537036</v>
      </c>
    </row>
    <row r="96" spans="1:20" ht="42.75" hidden="1" x14ac:dyDescent="0.4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1" t="s">
        <v>8321</v>
      </c>
      <c r="R96" t="s">
        <v>8322</v>
      </c>
      <c r="S96" s="15">
        <f t="shared" si="6"/>
        <v>40870.774409722224</v>
      </c>
      <c r="T96" s="15">
        <f t="shared" si="7"/>
        <v>40915.774409722224</v>
      </c>
    </row>
    <row r="97" spans="1:20" hidden="1" x14ac:dyDescent="0.45">
      <c r="A97">
        <v>3122</v>
      </c>
      <c r="B97" s="9" t="s">
        <v>3122</v>
      </c>
      <c r="C97" s="3" t="s">
        <v>7232</v>
      </c>
      <c r="D97" s="5">
        <v>199</v>
      </c>
      <c r="E97" s="7">
        <v>116</v>
      </c>
      <c r="F97" t="s">
        <v>8219</v>
      </c>
      <c r="G97" t="s">
        <v>8223</v>
      </c>
      <c r="H97" t="s">
        <v>8245</v>
      </c>
      <c r="I97">
        <v>1478733732</v>
      </c>
      <c r="J97">
        <v>1478298132</v>
      </c>
      <c r="K97" t="b">
        <v>0</v>
      </c>
      <c r="L97">
        <v>2</v>
      </c>
      <c r="M97" t="b">
        <v>0</v>
      </c>
      <c r="N97" t="s">
        <v>8301</v>
      </c>
      <c r="O97">
        <f t="shared" si="4"/>
        <v>58</v>
      </c>
      <c r="P97">
        <f t="shared" si="5"/>
        <v>58</v>
      </c>
      <c r="Q97" s="11" t="s">
        <v>8323</v>
      </c>
      <c r="R97" t="s">
        <v>8324</v>
      </c>
      <c r="S97" s="15">
        <f t="shared" si="6"/>
        <v>42678.932083333333</v>
      </c>
      <c r="T97" s="15">
        <f t="shared" si="7"/>
        <v>42683.973750000005</v>
      </c>
    </row>
    <row r="98" spans="1:20" ht="42.75" hidden="1" x14ac:dyDescent="0.45">
      <c r="A98">
        <v>2361</v>
      </c>
      <c r="B98" s="9" t="s">
        <v>2362</v>
      </c>
      <c r="C98" s="3" t="s">
        <v>6471</v>
      </c>
      <c r="D98" s="5">
        <v>200</v>
      </c>
      <c r="E98" s="7">
        <v>0</v>
      </c>
      <c r="F98" t="s">
        <v>8219</v>
      </c>
      <c r="G98" t="s">
        <v>8228</v>
      </c>
      <c r="H98" t="s">
        <v>8250</v>
      </c>
      <c r="I98">
        <v>1462053600</v>
      </c>
      <c r="J98">
        <v>1459975008</v>
      </c>
      <c r="K98" t="b">
        <v>0</v>
      </c>
      <c r="L98">
        <v>0</v>
      </c>
      <c r="M98" t="b">
        <v>0</v>
      </c>
      <c r="N98" t="s">
        <v>8270</v>
      </c>
      <c r="O98">
        <f t="shared" si="4"/>
        <v>0</v>
      </c>
      <c r="P98">
        <f t="shared" si="5"/>
        <v>0</v>
      </c>
      <c r="Q98" s="11" t="s">
        <v>8308</v>
      </c>
      <c r="R98" t="s">
        <v>8342</v>
      </c>
      <c r="S98" s="15">
        <f t="shared" si="6"/>
        <v>42466.858888888892</v>
      </c>
      <c r="T98" s="15">
        <f t="shared" si="7"/>
        <v>42490.916666666672</v>
      </c>
    </row>
    <row r="99" spans="1:20" ht="42.75" hidden="1" x14ac:dyDescent="0.4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1" t="s">
        <v>8308</v>
      </c>
      <c r="R99" t="s">
        <v>8309</v>
      </c>
      <c r="S99" s="15">
        <f t="shared" si="6"/>
        <v>41964.362743055557</v>
      </c>
      <c r="T99" s="15">
        <f t="shared" si="7"/>
        <v>41994.362743055557</v>
      </c>
    </row>
    <row r="100" spans="1:20" ht="42.75" hidden="1" x14ac:dyDescent="0.4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1" t="s">
        <v>8321</v>
      </c>
      <c r="R100" t="s">
        <v>8322</v>
      </c>
      <c r="S100" s="15">
        <f t="shared" si="6"/>
        <v>42200.67659722222</v>
      </c>
      <c r="T100" s="15">
        <f t="shared" si="7"/>
        <v>42231.25</v>
      </c>
    </row>
    <row r="101" spans="1:20" ht="42.75" hidden="1" x14ac:dyDescent="0.45">
      <c r="A101">
        <v>607</v>
      </c>
      <c r="B101" s="9" t="s">
        <v>608</v>
      </c>
      <c r="C101" s="3" t="s">
        <v>4717</v>
      </c>
      <c r="D101" s="5">
        <v>250</v>
      </c>
      <c r="E101" s="7">
        <v>0</v>
      </c>
      <c r="F101" t="s">
        <v>8219</v>
      </c>
      <c r="G101" t="s">
        <v>8223</v>
      </c>
      <c r="H101" t="s">
        <v>8245</v>
      </c>
      <c r="I101">
        <v>1448225336</v>
      </c>
      <c r="J101">
        <v>1445629736</v>
      </c>
      <c r="K101" t="b">
        <v>0</v>
      </c>
      <c r="L101">
        <v>0</v>
      </c>
      <c r="M101" t="b">
        <v>0</v>
      </c>
      <c r="N101" t="s">
        <v>8270</v>
      </c>
      <c r="O101">
        <f t="shared" si="4"/>
        <v>0</v>
      </c>
      <c r="P101">
        <f t="shared" si="5"/>
        <v>0</v>
      </c>
      <c r="Q101" s="11" t="s">
        <v>8308</v>
      </c>
      <c r="R101" t="s">
        <v>8342</v>
      </c>
      <c r="S101" s="15">
        <f t="shared" si="6"/>
        <v>42300.825648148151</v>
      </c>
      <c r="T101" s="15">
        <f t="shared" si="7"/>
        <v>42330.867314814815</v>
      </c>
    </row>
    <row r="102" spans="1:20" ht="42.75" hidden="1" x14ac:dyDescent="0.4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1" t="s">
        <v>8308</v>
      </c>
      <c r="R102" t="s">
        <v>8309</v>
      </c>
      <c r="S102" s="15">
        <f t="shared" si="6"/>
        <v>41603.333668981482</v>
      </c>
      <c r="T102" s="15">
        <f t="shared" si="7"/>
        <v>41633.333668981482</v>
      </c>
    </row>
    <row r="103" spans="1:20" ht="42.75" hidden="1" x14ac:dyDescent="0.4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1" t="s">
        <v>8327</v>
      </c>
      <c r="R103" t="s">
        <v>8328</v>
      </c>
      <c r="S103" s="15">
        <f t="shared" si="6"/>
        <v>41324.79415509259</v>
      </c>
      <c r="T103" s="15">
        <f t="shared" si="7"/>
        <v>41354.752488425926</v>
      </c>
    </row>
    <row r="104" spans="1:20" ht="42.75" hidden="1" x14ac:dyDescent="0.4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1" t="s">
        <v>8308</v>
      </c>
      <c r="R104" t="s">
        <v>8309</v>
      </c>
      <c r="S104" s="15">
        <f t="shared" si="6"/>
        <v>42467.581388888888</v>
      </c>
      <c r="T104" s="15">
        <f t="shared" si="7"/>
        <v>42497.581388888888</v>
      </c>
    </row>
    <row r="105" spans="1:20" ht="42.75" hidden="1" x14ac:dyDescent="0.4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1" t="s">
        <v>8321</v>
      </c>
      <c r="R105" t="s">
        <v>8322</v>
      </c>
      <c r="S105" s="15">
        <f t="shared" si="6"/>
        <v>42278.946620370371</v>
      </c>
      <c r="T105" s="15">
        <f t="shared" si="7"/>
        <v>42309.166666666672</v>
      </c>
    </row>
    <row r="106" spans="1:20" ht="28.5" hidden="1" x14ac:dyDescent="0.4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1" t="s">
        <v>8327</v>
      </c>
      <c r="R106" t="s">
        <v>8329</v>
      </c>
      <c r="S106" s="15">
        <f t="shared" si="6"/>
        <v>42049.833761574075</v>
      </c>
      <c r="T106" s="15">
        <f t="shared" si="7"/>
        <v>42079.792094907403</v>
      </c>
    </row>
    <row r="107" spans="1:20" ht="42.75" hidden="1" x14ac:dyDescent="0.4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1" t="s">
        <v>8308</v>
      </c>
      <c r="R107" t="s">
        <v>8309</v>
      </c>
      <c r="S107" s="15">
        <f t="shared" si="6"/>
        <v>41351.76090277778</v>
      </c>
      <c r="T107" s="15">
        <f t="shared" si="7"/>
        <v>41381.76090277778</v>
      </c>
    </row>
    <row r="108" spans="1:20" ht="42.75" hidden="1" x14ac:dyDescent="0.4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1" t="s">
        <v>8321</v>
      </c>
      <c r="R108" t="s">
        <v>8322</v>
      </c>
      <c r="S108" s="15">
        <f t="shared" si="6"/>
        <v>40812.803229166668</v>
      </c>
      <c r="T108" s="15">
        <f t="shared" si="7"/>
        <v>40845.165972222225</v>
      </c>
    </row>
    <row r="109" spans="1:20" ht="42.75" hidden="1" x14ac:dyDescent="0.4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1" t="s">
        <v>8316</v>
      </c>
      <c r="R109" t="s">
        <v>8317</v>
      </c>
      <c r="S109" s="15">
        <f t="shared" si="6"/>
        <v>41968.829826388886</v>
      </c>
      <c r="T109" s="15">
        <f t="shared" si="7"/>
        <v>41994.041666666672</v>
      </c>
    </row>
    <row r="110" spans="1:20" ht="42.75" hidden="1" x14ac:dyDescent="0.4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1" t="s">
        <v>8308</v>
      </c>
      <c r="R110" t="s">
        <v>8309</v>
      </c>
      <c r="S110" s="15">
        <f t="shared" si="6"/>
        <v>42689.565671296295</v>
      </c>
      <c r="T110" s="15">
        <f t="shared" si="7"/>
        <v>42719.208333333328</v>
      </c>
    </row>
    <row r="111" spans="1:20" ht="42.75" hidden="1" x14ac:dyDescent="0.4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1" t="s">
        <v>8308</v>
      </c>
      <c r="R111" t="s">
        <v>8309</v>
      </c>
      <c r="S111" s="15">
        <f t="shared" si="6"/>
        <v>41445.334131944444</v>
      </c>
      <c r="T111" s="15">
        <f t="shared" si="7"/>
        <v>41505.334131944444</v>
      </c>
    </row>
    <row r="112" spans="1:20" ht="42.75" hidden="1" x14ac:dyDescent="0.4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1" t="s">
        <v>8308</v>
      </c>
      <c r="R112" t="s">
        <v>8310</v>
      </c>
      <c r="S112" s="15">
        <f t="shared" si="6"/>
        <v>41898.665960648148</v>
      </c>
      <c r="T112" s="15">
        <f t="shared" si="7"/>
        <v>41941.041666666664</v>
      </c>
    </row>
    <row r="113" spans="1:20" ht="42.75" hidden="1" x14ac:dyDescent="0.4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1" t="s">
        <v>8308</v>
      </c>
      <c r="R113" t="s">
        <v>8309</v>
      </c>
      <c r="S113" s="15">
        <f t="shared" si="6"/>
        <v>41212.996481481481</v>
      </c>
      <c r="T113" s="15">
        <f t="shared" si="7"/>
        <v>41242.996481481481</v>
      </c>
    </row>
    <row r="114" spans="1:20" ht="42.75" hidden="1" x14ac:dyDescent="0.4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1" t="s">
        <v>8308</v>
      </c>
      <c r="R114" t="s">
        <v>8309</v>
      </c>
      <c r="S114" s="15">
        <f t="shared" si="6"/>
        <v>41730.663530092592</v>
      </c>
      <c r="T114" s="15">
        <f t="shared" si="7"/>
        <v>41760.663530092592</v>
      </c>
    </row>
    <row r="115" spans="1:20" ht="42.75" hidden="1" x14ac:dyDescent="0.4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1" t="s">
        <v>8308</v>
      </c>
      <c r="R115" t="s">
        <v>8309</v>
      </c>
      <c r="S115" s="15">
        <f t="shared" si="6"/>
        <v>41611.917673611111</v>
      </c>
      <c r="T115" s="15">
        <f t="shared" si="7"/>
        <v>41654.791666666664</v>
      </c>
    </row>
    <row r="116" spans="1:20" ht="42.75" hidden="1" x14ac:dyDescent="0.4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1" t="s">
        <v>8319</v>
      </c>
      <c r="R116" t="s">
        <v>8320</v>
      </c>
      <c r="S116" s="15">
        <f t="shared" si="6"/>
        <v>42692.79987268518</v>
      </c>
      <c r="T116" s="15">
        <f t="shared" si="7"/>
        <v>42723.332638888889</v>
      </c>
    </row>
    <row r="117" spans="1:20" ht="42.75" hidden="1" x14ac:dyDescent="0.45">
      <c r="A117">
        <v>618</v>
      </c>
      <c r="B117" s="9" t="s">
        <v>619</v>
      </c>
      <c r="C117" s="3" t="s">
        <v>4728</v>
      </c>
      <c r="D117" s="5">
        <v>400</v>
      </c>
      <c r="E117" s="7">
        <v>0</v>
      </c>
      <c r="F117" t="s">
        <v>8219</v>
      </c>
      <c r="G117" t="s">
        <v>8223</v>
      </c>
      <c r="H117" t="s">
        <v>8245</v>
      </c>
      <c r="I117">
        <v>1449689203</v>
      </c>
      <c r="J117">
        <v>1447097203</v>
      </c>
      <c r="K117" t="b">
        <v>0</v>
      </c>
      <c r="L117">
        <v>0</v>
      </c>
      <c r="M117" t="b">
        <v>0</v>
      </c>
      <c r="N117" t="s">
        <v>8270</v>
      </c>
      <c r="O117">
        <f t="shared" si="4"/>
        <v>0</v>
      </c>
      <c r="P117">
        <f t="shared" si="5"/>
        <v>0</v>
      </c>
      <c r="Q117" s="11" t="s">
        <v>8308</v>
      </c>
      <c r="R117" t="s">
        <v>8342</v>
      </c>
      <c r="S117" s="15">
        <f t="shared" si="6"/>
        <v>42317.810219907406</v>
      </c>
      <c r="T117" s="15">
        <f t="shared" si="7"/>
        <v>42347.810219907406</v>
      </c>
    </row>
    <row r="118" spans="1:20" ht="42.75" hidden="1" x14ac:dyDescent="0.4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1" t="s">
        <v>8321</v>
      </c>
      <c r="R118" t="s">
        <v>8322</v>
      </c>
      <c r="S118" s="15">
        <f t="shared" si="6"/>
        <v>42117.891423611116</v>
      </c>
      <c r="T118" s="15">
        <f t="shared" si="7"/>
        <v>42147.891423611116</v>
      </c>
    </row>
    <row r="119" spans="1:20" ht="42.75" hidden="1" x14ac:dyDescent="0.4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1" t="s">
        <v>8308</v>
      </c>
      <c r="R119" t="s">
        <v>8309</v>
      </c>
      <c r="S119" s="15">
        <f t="shared" si="6"/>
        <v>41526.60665509259</v>
      </c>
      <c r="T119" s="15">
        <f t="shared" si="7"/>
        <v>41563.60665509259</v>
      </c>
    </row>
    <row r="120" spans="1:20" ht="42.75" hidden="1" x14ac:dyDescent="0.4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1" t="s">
        <v>8316</v>
      </c>
      <c r="R120" t="s">
        <v>8317</v>
      </c>
      <c r="S120" s="15">
        <f t="shared" si="6"/>
        <v>42664.405925925923</v>
      </c>
      <c r="T120" s="15">
        <f t="shared" si="7"/>
        <v>42695.207638888889</v>
      </c>
    </row>
    <row r="121" spans="1:20" ht="42.75" hidden="1" x14ac:dyDescent="0.4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1" t="s">
        <v>8321</v>
      </c>
      <c r="R121" t="s">
        <v>8322</v>
      </c>
      <c r="S121" s="15">
        <f t="shared" si="6"/>
        <v>41519.004733796297</v>
      </c>
      <c r="T121" s="15">
        <f t="shared" si="7"/>
        <v>41579</v>
      </c>
    </row>
    <row r="122" spans="1:20" ht="42.75" hidden="1" x14ac:dyDescent="0.4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1" t="s">
        <v>8308</v>
      </c>
      <c r="R122" t="s">
        <v>8309</v>
      </c>
      <c r="S122" s="15">
        <f t="shared" si="6"/>
        <v>42199.365844907406</v>
      </c>
      <c r="T122" s="15">
        <f t="shared" si="7"/>
        <v>42229.365844907406</v>
      </c>
    </row>
    <row r="123" spans="1:20" ht="42.75" hidden="1" x14ac:dyDescent="0.4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1" t="s">
        <v>8327</v>
      </c>
      <c r="R123" t="s">
        <v>8330</v>
      </c>
      <c r="S123" s="15">
        <f t="shared" si="6"/>
        <v>42774.121342592596</v>
      </c>
      <c r="T123" s="15">
        <f t="shared" si="7"/>
        <v>42823.083333333328</v>
      </c>
    </row>
    <row r="124" spans="1:20" ht="42.75" hidden="1" x14ac:dyDescent="0.4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1" t="s">
        <v>8313</v>
      </c>
      <c r="R124" t="s">
        <v>8314</v>
      </c>
      <c r="S124" s="15">
        <f t="shared" si="6"/>
        <v>42443.00204861111</v>
      </c>
      <c r="T124" s="15">
        <f t="shared" si="7"/>
        <v>42492.165972222225</v>
      </c>
    </row>
    <row r="125" spans="1:20" ht="28.5" hidden="1" x14ac:dyDescent="0.4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1" t="s">
        <v>8313</v>
      </c>
      <c r="R125" t="s">
        <v>8314</v>
      </c>
      <c r="S125" s="15">
        <f t="shared" si="6"/>
        <v>42219.950729166667</v>
      </c>
      <c r="T125" s="15">
        <f t="shared" si="7"/>
        <v>42249.950729166667</v>
      </c>
    </row>
    <row r="126" spans="1:20" ht="42.75" hidden="1" x14ac:dyDescent="0.4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1" t="s">
        <v>8308</v>
      </c>
      <c r="R126" t="s">
        <v>8309</v>
      </c>
      <c r="S126" s="15">
        <f t="shared" si="6"/>
        <v>42340.972118055557</v>
      </c>
      <c r="T126" s="15">
        <f t="shared" si="7"/>
        <v>42371.972118055557</v>
      </c>
    </row>
    <row r="127" spans="1:20" ht="42.75" hidden="1" x14ac:dyDescent="0.4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1" t="s">
        <v>8316</v>
      </c>
      <c r="R127" t="s">
        <v>8317</v>
      </c>
      <c r="S127" s="15">
        <f t="shared" si="6"/>
        <v>41915.003275462965</v>
      </c>
      <c r="T127" s="15">
        <f t="shared" si="7"/>
        <v>41955.332638888889</v>
      </c>
    </row>
    <row r="128" spans="1:20" ht="42.75" hidden="1" x14ac:dyDescent="0.4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1" t="s">
        <v>8321</v>
      </c>
      <c r="R128" t="s">
        <v>8322</v>
      </c>
      <c r="S128" s="15">
        <f t="shared" si="6"/>
        <v>42297.791886574079</v>
      </c>
      <c r="T128" s="15">
        <f t="shared" si="7"/>
        <v>42327.833553240736</v>
      </c>
    </row>
    <row r="129" spans="1:20" ht="57" hidden="1" x14ac:dyDescent="0.4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1" t="s">
        <v>8313</v>
      </c>
      <c r="R129" t="s">
        <v>8314</v>
      </c>
      <c r="S129" s="15">
        <f t="shared" si="6"/>
        <v>41899.830312500002</v>
      </c>
      <c r="T129" s="15">
        <f t="shared" si="7"/>
        <v>41929.830312500002</v>
      </c>
    </row>
    <row r="130" spans="1:20" ht="28.5" hidden="1" x14ac:dyDescent="0.4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ref="P130:P193" si="9">IFERROR(ROUND(E130/L130,2),0)</f>
        <v>153.52000000000001</v>
      </c>
      <c r="Q130" s="11" t="s">
        <v>8323</v>
      </c>
      <c r="R130" t="s">
        <v>8324</v>
      </c>
      <c r="S130" s="15">
        <f t="shared" ref="S130:S193" si="10">(((J130/60)/60)/24)+DATE(1970,1,1)</f>
        <v>42090.912500000006</v>
      </c>
      <c r="T130" s="15">
        <f t="shared" ref="T130:T193" si="11">(((I130/60)/60)/24)+DATE(1970,1,1)</f>
        <v>42150.912500000006</v>
      </c>
    </row>
    <row r="131" spans="1:20" ht="28.5" hidden="1" x14ac:dyDescent="0.4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si="9"/>
        <v>118.45</v>
      </c>
      <c r="Q131" s="11" t="s">
        <v>8308</v>
      </c>
      <c r="R131" t="s">
        <v>8309</v>
      </c>
      <c r="S131" s="15">
        <f t="shared" si="10"/>
        <v>41975.329317129625</v>
      </c>
      <c r="T131" s="15">
        <f t="shared" si="11"/>
        <v>42013.041666666672</v>
      </c>
    </row>
    <row r="132" spans="1:20" hidden="1" x14ac:dyDescent="0.4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1" t="s">
        <v>8308</v>
      </c>
      <c r="R132" t="s">
        <v>8309</v>
      </c>
      <c r="S132" s="15">
        <f t="shared" si="10"/>
        <v>41575.527349537035</v>
      </c>
      <c r="T132" s="15">
        <f t="shared" si="11"/>
        <v>41610.957638888889</v>
      </c>
    </row>
    <row r="133" spans="1:20" ht="42.75" hidden="1" x14ac:dyDescent="0.4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1" t="s">
        <v>8327</v>
      </c>
      <c r="R133" t="s">
        <v>8331</v>
      </c>
      <c r="S133" s="15">
        <f t="shared" si="10"/>
        <v>41843.64271990741</v>
      </c>
      <c r="T133" s="15">
        <f t="shared" si="11"/>
        <v>41888.64271990741</v>
      </c>
    </row>
    <row r="134" spans="1:20" ht="42.75" hidden="1" x14ac:dyDescent="0.4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1" t="s">
        <v>8311</v>
      </c>
      <c r="R134" t="s">
        <v>8312</v>
      </c>
      <c r="S134" s="15">
        <f t="shared" si="10"/>
        <v>41464.934016203704</v>
      </c>
      <c r="T134" s="15">
        <f t="shared" si="11"/>
        <v>41481.708333333336</v>
      </c>
    </row>
    <row r="135" spans="1:20" ht="28.5" hidden="1" x14ac:dyDescent="0.4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1" t="s">
        <v>8308</v>
      </c>
      <c r="R135" t="s">
        <v>8309</v>
      </c>
      <c r="S135" s="15">
        <f t="shared" si="10"/>
        <v>42745.744618055556</v>
      </c>
      <c r="T135" s="15">
        <f t="shared" si="11"/>
        <v>42795.744618055556</v>
      </c>
    </row>
    <row r="136" spans="1:20" ht="42.75" hidden="1" x14ac:dyDescent="0.4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1" t="s">
        <v>8308</v>
      </c>
      <c r="R136" t="s">
        <v>8309</v>
      </c>
      <c r="S136" s="15">
        <f t="shared" si="10"/>
        <v>42103.042546296296</v>
      </c>
      <c r="T136" s="15">
        <f t="shared" si="11"/>
        <v>42160.875</v>
      </c>
    </row>
    <row r="137" spans="1:20" ht="42.75" hidden="1" x14ac:dyDescent="0.4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1" t="s">
        <v>8321</v>
      </c>
      <c r="R137" t="s">
        <v>8322</v>
      </c>
      <c r="S137" s="15">
        <f t="shared" si="10"/>
        <v>40682.051689814813</v>
      </c>
      <c r="T137" s="15">
        <f t="shared" si="11"/>
        <v>40712.051689814813</v>
      </c>
    </row>
    <row r="138" spans="1:20" ht="42.75" hidden="1" x14ac:dyDescent="0.45">
      <c r="A138">
        <v>2362</v>
      </c>
      <c r="B138" s="9" t="s">
        <v>2363</v>
      </c>
      <c r="C138" s="3" t="s">
        <v>6472</v>
      </c>
      <c r="D138" s="5">
        <v>420</v>
      </c>
      <c r="E138" s="7">
        <v>120</v>
      </c>
      <c r="F138" t="s">
        <v>8219</v>
      </c>
      <c r="G138" t="s">
        <v>8223</v>
      </c>
      <c r="H138" t="s">
        <v>8245</v>
      </c>
      <c r="I138">
        <v>1418315470</v>
      </c>
      <c r="J138">
        <v>1415723470</v>
      </c>
      <c r="K138" t="b">
        <v>0</v>
      </c>
      <c r="L138">
        <v>2</v>
      </c>
      <c r="M138" t="b">
        <v>0</v>
      </c>
      <c r="N138" t="s">
        <v>8270</v>
      </c>
      <c r="O138">
        <f t="shared" si="8"/>
        <v>29</v>
      </c>
      <c r="P138">
        <f t="shared" si="9"/>
        <v>60</v>
      </c>
      <c r="Q138" s="11" t="s">
        <v>8308</v>
      </c>
      <c r="R138" t="s">
        <v>8342</v>
      </c>
      <c r="S138" s="15">
        <f t="shared" si="10"/>
        <v>41954.688310185185</v>
      </c>
      <c r="T138" s="15">
        <f t="shared" si="11"/>
        <v>41984.688310185185</v>
      </c>
    </row>
    <row r="139" spans="1:20" ht="42.75" hidden="1" x14ac:dyDescent="0.4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1" t="s">
        <v>8316</v>
      </c>
      <c r="R139" t="s">
        <v>8317</v>
      </c>
      <c r="S139" s="15">
        <f t="shared" si="10"/>
        <v>42684.000046296293</v>
      </c>
      <c r="T139" s="15">
        <f t="shared" si="11"/>
        <v>42714.000046296293</v>
      </c>
    </row>
    <row r="140" spans="1:20" ht="42.75" hidden="1" x14ac:dyDescent="0.4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1" t="s">
        <v>8308</v>
      </c>
      <c r="R140" t="s">
        <v>8309</v>
      </c>
      <c r="S140" s="15">
        <f t="shared" si="10"/>
        <v>41324.193298611113</v>
      </c>
      <c r="T140" s="15">
        <f t="shared" si="11"/>
        <v>41384.151631944449</v>
      </c>
    </row>
    <row r="141" spans="1:20" ht="42.75" hidden="1" x14ac:dyDescent="0.4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1" t="s">
        <v>8308</v>
      </c>
      <c r="R141" t="s">
        <v>8309</v>
      </c>
      <c r="S141" s="15">
        <f t="shared" si="10"/>
        <v>42600.278749999998</v>
      </c>
      <c r="T141" s="15">
        <f t="shared" si="11"/>
        <v>42645.278749999998</v>
      </c>
    </row>
    <row r="142" spans="1:20" ht="42.75" x14ac:dyDescent="0.4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1" t="s">
        <v>8323</v>
      </c>
      <c r="R142" t="s">
        <v>8326</v>
      </c>
      <c r="S142" s="15">
        <f t="shared" si="10"/>
        <v>41940.69158564815</v>
      </c>
      <c r="T142" s="15">
        <f t="shared" si="11"/>
        <v>41969.332638888889</v>
      </c>
    </row>
    <row r="143" spans="1:20" ht="28.5" hidden="1" x14ac:dyDescent="0.4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1" t="s">
        <v>8321</v>
      </c>
      <c r="R143" t="s">
        <v>8322</v>
      </c>
      <c r="S143" s="15">
        <f t="shared" si="10"/>
        <v>41526.708935185183</v>
      </c>
      <c r="T143" s="15">
        <f t="shared" si="11"/>
        <v>41557.708935185183</v>
      </c>
    </row>
    <row r="144" spans="1:20" ht="28.5" hidden="1" x14ac:dyDescent="0.4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1" t="s">
        <v>8321</v>
      </c>
      <c r="R144" t="s">
        <v>8322</v>
      </c>
      <c r="S144" s="15">
        <f t="shared" si="10"/>
        <v>42459.780844907407</v>
      </c>
      <c r="T144" s="15">
        <f t="shared" si="11"/>
        <v>42489.780844907407</v>
      </c>
    </row>
    <row r="145" spans="1:20" ht="57" hidden="1" x14ac:dyDescent="0.4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1" t="s">
        <v>8321</v>
      </c>
      <c r="R145" t="s">
        <v>8332</v>
      </c>
      <c r="S145" s="15">
        <f t="shared" si="10"/>
        <v>42327.834247685183</v>
      </c>
      <c r="T145" s="15">
        <f t="shared" si="11"/>
        <v>42357.834247685183</v>
      </c>
    </row>
    <row r="146" spans="1:20" ht="42.75" hidden="1" x14ac:dyDescent="0.4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1" t="s">
        <v>8311</v>
      </c>
      <c r="R146" t="s">
        <v>8333</v>
      </c>
      <c r="S146" s="15">
        <f t="shared" si="10"/>
        <v>41946.029467592591</v>
      </c>
      <c r="T146" s="15">
        <f t="shared" si="11"/>
        <v>41977.027083333334</v>
      </c>
    </row>
    <row r="147" spans="1:20" ht="42.75" hidden="1" x14ac:dyDescent="0.4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1" t="s">
        <v>8308</v>
      </c>
      <c r="R147" t="s">
        <v>8309</v>
      </c>
      <c r="S147" s="15">
        <f t="shared" si="10"/>
        <v>42044.272847222222</v>
      </c>
      <c r="T147" s="15">
        <f t="shared" si="11"/>
        <v>42104.231180555551</v>
      </c>
    </row>
    <row r="148" spans="1:20" ht="42.75" hidden="1" x14ac:dyDescent="0.4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1" t="s">
        <v>8316</v>
      </c>
      <c r="R148" t="s">
        <v>8317</v>
      </c>
      <c r="S148" s="15">
        <f t="shared" si="10"/>
        <v>42425.757986111115</v>
      </c>
      <c r="T148" s="15">
        <f t="shared" si="11"/>
        <v>42455.716319444444</v>
      </c>
    </row>
    <row r="149" spans="1:20" ht="42.75" hidden="1" x14ac:dyDescent="0.4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1" t="s">
        <v>8308</v>
      </c>
      <c r="R149" t="s">
        <v>8310</v>
      </c>
      <c r="S149" s="15">
        <f t="shared" si="10"/>
        <v>42696.663506944446</v>
      </c>
      <c r="T149" s="15">
        <f t="shared" si="11"/>
        <v>42736.663506944446</v>
      </c>
    </row>
    <row r="150" spans="1:20" ht="42.75" hidden="1" x14ac:dyDescent="0.4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1" t="s">
        <v>8316</v>
      </c>
      <c r="R150" t="s">
        <v>8317</v>
      </c>
      <c r="S150" s="15">
        <f t="shared" si="10"/>
        <v>42292.513888888891</v>
      </c>
      <c r="T150" s="15">
        <f t="shared" si="11"/>
        <v>42322.555555555555</v>
      </c>
    </row>
    <row r="151" spans="1:20" ht="42.75" hidden="1" x14ac:dyDescent="0.4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1" t="s">
        <v>8308</v>
      </c>
      <c r="R151" t="s">
        <v>8309</v>
      </c>
      <c r="S151" s="15">
        <f t="shared" si="10"/>
        <v>41800.423043981478</v>
      </c>
      <c r="T151" s="15">
        <f t="shared" si="11"/>
        <v>41830.423043981478</v>
      </c>
    </row>
    <row r="152" spans="1:20" ht="42.75" hidden="1" x14ac:dyDescent="0.4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1" t="s">
        <v>8323</v>
      </c>
      <c r="R152" t="s">
        <v>8324</v>
      </c>
      <c r="S152" s="15">
        <f t="shared" si="10"/>
        <v>42053.704293981486</v>
      </c>
      <c r="T152" s="15">
        <f t="shared" si="11"/>
        <v>42083.662627314814</v>
      </c>
    </row>
    <row r="153" spans="1:20" ht="42.75" hidden="1" x14ac:dyDescent="0.4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1" t="s">
        <v>8321</v>
      </c>
      <c r="R153" t="s">
        <v>8322</v>
      </c>
      <c r="S153" s="15">
        <f t="shared" si="10"/>
        <v>42689.187881944439</v>
      </c>
      <c r="T153" s="15">
        <f t="shared" si="11"/>
        <v>42724.187881944439</v>
      </c>
    </row>
    <row r="154" spans="1:20" ht="42.75" hidden="1" x14ac:dyDescent="0.4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1" t="s">
        <v>8321</v>
      </c>
      <c r="R154" t="s">
        <v>8322</v>
      </c>
      <c r="S154" s="15">
        <f t="shared" si="10"/>
        <v>40732.842245370368</v>
      </c>
      <c r="T154" s="15">
        <f t="shared" si="11"/>
        <v>40762.842245370368</v>
      </c>
    </row>
    <row r="155" spans="1:20" ht="57" hidden="1" x14ac:dyDescent="0.4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1" t="s">
        <v>8321</v>
      </c>
      <c r="R155" t="s">
        <v>8322</v>
      </c>
      <c r="S155" s="15">
        <f t="shared" si="10"/>
        <v>41051.168900462959</v>
      </c>
      <c r="T155" s="15">
        <f t="shared" si="11"/>
        <v>41086.168900462959</v>
      </c>
    </row>
    <row r="156" spans="1:20" ht="42.75" hidden="1" x14ac:dyDescent="0.4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1" t="s">
        <v>8321</v>
      </c>
      <c r="R156" t="s">
        <v>8322</v>
      </c>
      <c r="S156" s="15">
        <f t="shared" si="10"/>
        <v>42507.860196759255</v>
      </c>
      <c r="T156" s="15">
        <f t="shared" si="11"/>
        <v>42536.625</v>
      </c>
    </row>
    <row r="157" spans="1:20" ht="42.75" hidden="1" x14ac:dyDescent="0.4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1" t="s">
        <v>8323</v>
      </c>
      <c r="R157" t="s">
        <v>8324</v>
      </c>
      <c r="S157" s="15">
        <f t="shared" si="10"/>
        <v>41778.193622685183</v>
      </c>
      <c r="T157" s="15">
        <f t="shared" si="11"/>
        <v>41806.184027777781</v>
      </c>
    </row>
    <row r="158" spans="1:20" ht="28.5" x14ac:dyDescent="0.4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1" t="s">
        <v>8323</v>
      </c>
      <c r="R158" t="s">
        <v>8326</v>
      </c>
      <c r="S158" s="15">
        <f t="shared" si="10"/>
        <v>42020.700567129628</v>
      </c>
      <c r="T158" s="15">
        <f t="shared" si="11"/>
        <v>42065.207638888889</v>
      </c>
    </row>
    <row r="159" spans="1:20" ht="42.75" hidden="1" x14ac:dyDescent="0.45">
      <c r="A159">
        <v>139</v>
      </c>
      <c r="B159" s="9" t="s">
        <v>141</v>
      </c>
      <c r="C159" s="3" t="s">
        <v>4249</v>
      </c>
      <c r="D159" s="5">
        <v>500</v>
      </c>
      <c r="E159" s="7">
        <v>500</v>
      </c>
      <c r="F159" t="s">
        <v>8219</v>
      </c>
      <c r="G159" t="s">
        <v>8223</v>
      </c>
      <c r="H159" t="s">
        <v>8245</v>
      </c>
      <c r="I159">
        <v>1436738772</v>
      </c>
      <c r="J159">
        <v>1435874772</v>
      </c>
      <c r="K159" t="b">
        <v>0</v>
      </c>
      <c r="L159">
        <v>1</v>
      </c>
      <c r="M159" t="b">
        <v>0</v>
      </c>
      <c r="N159" t="s">
        <v>8265</v>
      </c>
      <c r="O159">
        <f t="shared" si="8"/>
        <v>100</v>
      </c>
      <c r="P159">
        <f t="shared" si="9"/>
        <v>500</v>
      </c>
      <c r="Q159" s="11" t="s">
        <v>8321</v>
      </c>
      <c r="R159" t="s">
        <v>8337</v>
      </c>
      <c r="S159" s="15">
        <f t="shared" si="10"/>
        <v>42187.920972222222</v>
      </c>
      <c r="T159" s="15">
        <f t="shared" si="11"/>
        <v>42197.920972222222</v>
      </c>
    </row>
    <row r="160" spans="1:20" ht="28.5" hidden="1" x14ac:dyDescent="0.4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1" t="s">
        <v>8313</v>
      </c>
      <c r="R160" t="s">
        <v>8314</v>
      </c>
      <c r="S160" s="15">
        <f t="shared" si="10"/>
        <v>42132.941805555558</v>
      </c>
      <c r="T160" s="15">
        <f t="shared" si="11"/>
        <v>42155.875</v>
      </c>
    </row>
    <row r="161" spans="1:20" ht="42.75" hidden="1" x14ac:dyDescent="0.4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1" t="s">
        <v>8323</v>
      </c>
      <c r="R161" t="s">
        <v>8324</v>
      </c>
      <c r="S161" s="15">
        <f t="shared" si="10"/>
        <v>42612.149780092594</v>
      </c>
      <c r="T161" s="15">
        <f t="shared" si="11"/>
        <v>42647.165972222225</v>
      </c>
    </row>
    <row r="162" spans="1:20" ht="42.75" hidden="1" x14ac:dyDescent="0.4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1" t="s">
        <v>8327</v>
      </c>
      <c r="R162" t="s">
        <v>8328</v>
      </c>
      <c r="S162" s="15">
        <f t="shared" si="10"/>
        <v>41851.962916666671</v>
      </c>
      <c r="T162" s="15">
        <f t="shared" si="11"/>
        <v>41880.041666666664</v>
      </c>
    </row>
    <row r="163" spans="1:20" ht="28.5" hidden="1" x14ac:dyDescent="0.4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1" t="s">
        <v>8308</v>
      </c>
      <c r="R163" t="s">
        <v>8309</v>
      </c>
      <c r="S163" s="15">
        <f t="shared" si="10"/>
        <v>41179.098530092589</v>
      </c>
      <c r="T163" s="15">
        <f t="shared" si="11"/>
        <v>41209.098530092589</v>
      </c>
    </row>
    <row r="164" spans="1:20" ht="42.75" hidden="1" x14ac:dyDescent="0.4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1" t="s">
        <v>8321</v>
      </c>
      <c r="R164" t="s">
        <v>8322</v>
      </c>
      <c r="S164" s="15">
        <f t="shared" si="10"/>
        <v>42437.636469907404</v>
      </c>
      <c r="T164" s="15">
        <f t="shared" si="11"/>
        <v>42467.59480324074</v>
      </c>
    </row>
    <row r="165" spans="1:20" ht="42.75" hidden="1" x14ac:dyDescent="0.4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1" t="s">
        <v>8327</v>
      </c>
      <c r="R165" t="s">
        <v>8331</v>
      </c>
      <c r="S165" s="15">
        <f t="shared" si="10"/>
        <v>41951.695671296293</v>
      </c>
      <c r="T165" s="15">
        <f t="shared" si="11"/>
        <v>42011.6956712963</v>
      </c>
    </row>
    <row r="166" spans="1:20" ht="42.75" hidden="1" x14ac:dyDescent="0.4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1" t="s">
        <v>8313</v>
      </c>
      <c r="R166" t="s">
        <v>8314</v>
      </c>
      <c r="S166" s="15">
        <f t="shared" si="10"/>
        <v>42152.288819444439</v>
      </c>
      <c r="T166" s="15">
        <f t="shared" si="11"/>
        <v>42182.288819444439</v>
      </c>
    </row>
    <row r="167" spans="1:20" ht="42.75" hidden="1" x14ac:dyDescent="0.4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1" t="s">
        <v>8321</v>
      </c>
      <c r="R167" t="s">
        <v>8332</v>
      </c>
      <c r="S167" s="15">
        <f t="shared" si="10"/>
        <v>41791.713252314818</v>
      </c>
      <c r="T167" s="15">
        <f t="shared" si="11"/>
        <v>41836.125</v>
      </c>
    </row>
    <row r="168" spans="1:20" ht="42.75" hidden="1" x14ac:dyDescent="0.4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1" t="s">
        <v>8308</v>
      </c>
      <c r="R168" t="s">
        <v>8309</v>
      </c>
      <c r="S168" s="15">
        <f t="shared" si="10"/>
        <v>42198.676655092597</v>
      </c>
      <c r="T168" s="15">
        <f t="shared" si="11"/>
        <v>42223.676655092597</v>
      </c>
    </row>
    <row r="169" spans="1:20" ht="42.75" hidden="1" x14ac:dyDescent="0.4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1" t="s">
        <v>8308</v>
      </c>
      <c r="R169" t="s">
        <v>8309</v>
      </c>
      <c r="S169" s="15">
        <f t="shared" si="10"/>
        <v>41783.642939814818</v>
      </c>
      <c r="T169" s="15">
        <f t="shared" si="11"/>
        <v>41843.642939814818</v>
      </c>
    </row>
    <row r="170" spans="1:20" ht="42.75" hidden="1" x14ac:dyDescent="0.4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1" t="s">
        <v>8327</v>
      </c>
      <c r="R170" t="s">
        <v>8328</v>
      </c>
      <c r="S170" s="15">
        <f t="shared" si="10"/>
        <v>41136.777812500004</v>
      </c>
      <c r="T170" s="15">
        <f t="shared" si="11"/>
        <v>41184.777812500004</v>
      </c>
    </row>
    <row r="171" spans="1:20" ht="28.5" hidden="1" x14ac:dyDescent="0.4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1" t="s">
        <v>8311</v>
      </c>
      <c r="R171" t="s">
        <v>8312</v>
      </c>
      <c r="S171" s="15">
        <f t="shared" si="10"/>
        <v>41290.598483796297</v>
      </c>
      <c r="T171" s="15">
        <f t="shared" si="11"/>
        <v>41320.598483796297</v>
      </c>
    </row>
    <row r="172" spans="1:20" ht="42.75" hidden="1" x14ac:dyDescent="0.4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1" t="s">
        <v>8308</v>
      </c>
      <c r="R172" t="s">
        <v>8310</v>
      </c>
      <c r="S172" s="15">
        <f t="shared" si="10"/>
        <v>42199.57</v>
      </c>
      <c r="T172" s="15">
        <f t="shared" si="11"/>
        <v>42229.57</v>
      </c>
    </row>
    <row r="173" spans="1:20" ht="42.75" hidden="1" x14ac:dyDescent="0.4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1" t="s">
        <v>8308</v>
      </c>
      <c r="R173" t="s">
        <v>8309</v>
      </c>
      <c r="S173" s="15">
        <f t="shared" si="10"/>
        <v>42115.071504629625</v>
      </c>
      <c r="T173" s="15">
        <f t="shared" si="11"/>
        <v>42155.071504629625</v>
      </c>
    </row>
    <row r="174" spans="1:20" ht="42.75" hidden="1" x14ac:dyDescent="0.4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1" t="s">
        <v>8313</v>
      </c>
      <c r="R174" t="s">
        <v>8314</v>
      </c>
      <c r="S174" s="15">
        <f t="shared" si="10"/>
        <v>42275.767303240747</v>
      </c>
      <c r="T174" s="15">
        <f t="shared" si="11"/>
        <v>42300.767303240747</v>
      </c>
    </row>
    <row r="175" spans="1:20" ht="42.75" hidden="1" x14ac:dyDescent="0.4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1" t="s">
        <v>8316</v>
      </c>
      <c r="R175" t="s">
        <v>8334</v>
      </c>
      <c r="S175" s="15">
        <f t="shared" si="10"/>
        <v>41838.377893518518</v>
      </c>
      <c r="T175" s="15">
        <f t="shared" si="11"/>
        <v>41893.377893518518</v>
      </c>
    </row>
    <row r="176" spans="1:20" ht="42.75" hidden="1" x14ac:dyDescent="0.4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1" t="s">
        <v>8323</v>
      </c>
      <c r="R176" t="s">
        <v>8324</v>
      </c>
      <c r="S176" s="15">
        <f t="shared" si="10"/>
        <v>42512.698217592595</v>
      </c>
      <c r="T176" s="15">
        <f t="shared" si="11"/>
        <v>42572.698217592595</v>
      </c>
    </row>
    <row r="177" spans="1:20" ht="42.75" hidden="1" x14ac:dyDescent="0.4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1" t="s">
        <v>8323</v>
      </c>
      <c r="R177" t="s">
        <v>8335</v>
      </c>
      <c r="S177" s="15">
        <f t="shared" si="10"/>
        <v>41863.584120370368</v>
      </c>
      <c r="T177" s="15">
        <f t="shared" si="11"/>
        <v>41893.584120370368</v>
      </c>
    </row>
    <row r="178" spans="1:20" ht="28.5" hidden="1" x14ac:dyDescent="0.4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1" t="s">
        <v>8311</v>
      </c>
      <c r="R178" t="s">
        <v>8312</v>
      </c>
      <c r="S178" s="15">
        <f t="shared" si="10"/>
        <v>40933.80190972222</v>
      </c>
      <c r="T178" s="15">
        <f t="shared" si="11"/>
        <v>40993.760243055556</v>
      </c>
    </row>
    <row r="179" spans="1:20" ht="28.5" hidden="1" x14ac:dyDescent="0.4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1" t="s">
        <v>8308</v>
      </c>
      <c r="R179" t="s">
        <v>8309</v>
      </c>
      <c r="S179" s="15">
        <f t="shared" si="10"/>
        <v>41351.541377314818</v>
      </c>
      <c r="T179" s="15">
        <f t="shared" si="11"/>
        <v>41386.541377314818</v>
      </c>
    </row>
    <row r="180" spans="1:20" ht="42.75" hidden="1" x14ac:dyDescent="0.4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1" t="s">
        <v>8321</v>
      </c>
      <c r="R180" t="s">
        <v>8322</v>
      </c>
      <c r="S180" s="15">
        <f t="shared" si="10"/>
        <v>40194.920046296298</v>
      </c>
      <c r="T180" s="15">
        <f t="shared" si="11"/>
        <v>40231.916666666664</v>
      </c>
    </row>
    <row r="181" spans="1:20" ht="42.75" hidden="1" x14ac:dyDescent="0.4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1" t="s">
        <v>8323</v>
      </c>
      <c r="R181" t="s">
        <v>8324</v>
      </c>
      <c r="S181" s="15">
        <f t="shared" si="10"/>
        <v>41928.881064814814</v>
      </c>
      <c r="T181" s="15">
        <f t="shared" si="11"/>
        <v>41958.922731481478</v>
      </c>
    </row>
    <row r="182" spans="1:20" ht="42.75" hidden="1" x14ac:dyDescent="0.4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1" t="s">
        <v>8316</v>
      </c>
      <c r="R182" t="s">
        <v>8317</v>
      </c>
      <c r="S182" s="15">
        <f t="shared" si="10"/>
        <v>42776.704432870371</v>
      </c>
      <c r="T182" s="15">
        <f t="shared" si="11"/>
        <v>42801.208333333328</v>
      </c>
    </row>
    <row r="183" spans="1:20" ht="42.75" hidden="1" x14ac:dyDescent="0.4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1" t="s">
        <v>8308</v>
      </c>
      <c r="R183" t="s">
        <v>8309</v>
      </c>
      <c r="S183" s="15">
        <f t="shared" si="10"/>
        <v>41725.082384259258</v>
      </c>
      <c r="T183" s="15">
        <f t="shared" si="11"/>
        <v>41755.082384259258</v>
      </c>
    </row>
    <row r="184" spans="1:20" ht="42.75" hidden="1" x14ac:dyDescent="0.4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1" t="s">
        <v>8321</v>
      </c>
      <c r="R184" t="s">
        <v>8322</v>
      </c>
      <c r="S184" s="15">
        <f t="shared" si="10"/>
        <v>42292.495474537034</v>
      </c>
      <c r="T184" s="15">
        <f t="shared" si="11"/>
        <v>42322.537141203706</v>
      </c>
    </row>
    <row r="185" spans="1:20" ht="28.5" hidden="1" x14ac:dyDescent="0.4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1" t="s">
        <v>8308</v>
      </c>
      <c r="R185" t="s">
        <v>8310</v>
      </c>
      <c r="S185" s="15">
        <f t="shared" si="10"/>
        <v>41891.693379629629</v>
      </c>
      <c r="T185" s="15">
        <f t="shared" si="11"/>
        <v>41926.693379629629</v>
      </c>
    </row>
    <row r="186" spans="1:20" ht="42.75" hidden="1" x14ac:dyDescent="0.4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1" t="s">
        <v>8321</v>
      </c>
      <c r="R186" t="s">
        <v>8322</v>
      </c>
      <c r="S186" s="15">
        <f t="shared" si="10"/>
        <v>42772.669062500005</v>
      </c>
      <c r="T186" s="15">
        <f t="shared" si="11"/>
        <v>42802.875</v>
      </c>
    </row>
    <row r="187" spans="1:20" ht="42.75" hidden="1" x14ac:dyDescent="0.4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1" t="s">
        <v>8321</v>
      </c>
      <c r="R187" t="s">
        <v>8322</v>
      </c>
      <c r="S187" s="15">
        <f t="shared" si="10"/>
        <v>42427.964745370366</v>
      </c>
      <c r="T187" s="15">
        <f t="shared" si="11"/>
        <v>42467.923078703709</v>
      </c>
    </row>
    <row r="188" spans="1:20" ht="42.75" hidden="1" x14ac:dyDescent="0.4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1" t="s">
        <v>8308</v>
      </c>
      <c r="R188" t="s">
        <v>8309</v>
      </c>
      <c r="S188" s="15">
        <f t="shared" si="10"/>
        <v>42361.602476851855</v>
      </c>
      <c r="T188" s="15">
        <f t="shared" si="11"/>
        <v>42400.915972222225</v>
      </c>
    </row>
    <row r="189" spans="1:20" ht="57" hidden="1" x14ac:dyDescent="0.4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1" t="s">
        <v>8308</v>
      </c>
      <c r="R189" t="s">
        <v>8310</v>
      </c>
      <c r="S189" s="15">
        <f t="shared" si="10"/>
        <v>42527.625671296293</v>
      </c>
      <c r="T189" s="15">
        <f t="shared" si="11"/>
        <v>42557.625671296293</v>
      </c>
    </row>
    <row r="190" spans="1:20" ht="42.75" hidden="1" x14ac:dyDescent="0.4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1" t="s">
        <v>8321</v>
      </c>
      <c r="R190" t="s">
        <v>8322</v>
      </c>
      <c r="S190" s="15">
        <f t="shared" si="10"/>
        <v>42507.581412037034</v>
      </c>
      <c r="T190" s="15">
        <f t="shared" si="11"/>
        <v>42538.581412037034</v>
      </c>
    </row>
    <row r="191" spans="1:20" ht="42.75" hidden="1" x14ac:dyDescent="0.4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1" t="s">
        <v>8319</v>
      </c>
      <c r="R191" t="s">
        <v>8320</v>
      </c>
      <c r="S191" s="15">
        <f t="shared" si="10"/>
        <v>42643.642800925925</v>
      </c>
      <c r="T191" s="15">
        <f t="shared" si="11"/>
        <v>42673.642800925925</v>
      </c>
    </row>
    <row r="192" spans="1:20" ht="42.75" hidden="1" x14ac:dyDescent="0.45">
      <c r="A192">
        <v>125</v>
      </c>
      <c r="B192" s="9" t="s">
        <v>127</v>
      </c>
      <c r="C192" s="3" t="s">
        <v>4236</v>
      </c>
      <c r="D192" s="5">
        <v>500</v>
      </c>
      <c r="E192" s="7">
        <v>70</v>
      </c>
      <c r="F192" t="s">
        <v>8219</v>
      </c>
      <c r="G192" t="s">
        <v>8228</v>
      </c>
      <c r="H192" t="s">
        <v>8250</v>
      </c>
      <c r="I192">
        <v>1486165880</v>
      </c>
      <c r="J192">
        <v>1480981880</v>
      </c>
      <c r="K192" t="b">
        <v>0</v>
      </c>
      <c r="L192">
        <v>6</v>
      </c>
      <c r="M192" t="b">
        <v>0</v>
      </c>
      <c r="N192" t="s">
        <v>8265</v>
      </c>
      <c r="O192">
        <f t="shared" si="8"/>
        <v>14</v>
      </c>
      <c r="P192">
        <f t="shared" si="9"/>
        <v>11.67</v>
      </c>
      <c r="Q192" s="11" t="s">
        <v>8321</v>
      </c>
      <c r="R192" t="s">
        <v>8337</v>
      </c>
      <c r="S192" s="15">
        <f t="shared" si="10"/>
        <v>42709.993981481486</v>
      </c>
      <c r="T192" s="15">
        <f t="shared" si="11"/>
        <v>42769.993981481486</v>
      </c>
    </row>
    <row r="193" spans="1:20" ht="42.75" hidden="1" x14ac:dyDescent="0.4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1" t="s">
        <v>8323</v>
      </c>
      <c r="R193" t="s">
        <v>8324</v>
      </c>
      <c r="S193" s="15">
        <f t="shared" si="10"/>
        <v>42531.228437500002</v>
      </c>
      <c r="T193" s="15">
        <f t="shared" si="11"/>
        <v>42561.228437500002</v>
      </c>
    </row>
    <row r="194" spans="1:20" ht="42.75" hidden="1" x14ac:dyDescent="0.4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ref="P194:P257" si="13">IFERROR(ROUND(E194/L194,2),0)</f>
        <v>55.07</v>
      </c>
      <c r="Q194" s="11" t="s">
        <v>8321</v>
      </c>
      <c r="R194" t="s">
        <v>8322</v>
      </c>
      <c r="S194" s="15">
        <f t="shared" ref="S194:S257" si="14">(((J194/60)/60)/24)+DATE(1970,1,1)</f>
        <v>40904.738194444442</v>
      </c>
      <c r="T194" s="15">
        <f t="shared" ref="T194:T257" si="15">(((I194/60)/60)/24)+DATE(1970,1,1)</f>
        <v>40929.738194444442</v>
      </c>
    </row>
    <row r="195" spans="1:20" ht="28.5" hidden="1" x14ac:dyDescent="0.4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si="13"/>
        <v>922.22</v>
      </c>
      <c r="Q195" s="11" t="s">
        <v>8323</v>
      </c>
      <c r="R195" t="s">
        <v>8324</v>
      </c>
      <c r="S195" s="15">
        <f t="shared" si="14"/>
        <v>42756.690162037034</v>
      </c>
      <c r="T195" s="15">
        <f t="shared" si="15"/>
        <v>42816.648495370369</v>
      </c>
    </row>
    <row r="196" spans="1:20" ht="42.75" hidden="1" x14ac:dyDescent="0.4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1" t="s">
        <v>8321</v>
      </c>
      <c r="R196" t="s">
        <v>8322</v>
      </c>
      <c r="S196" s="15">
        <f t="shared" si="14"/>
        <v>41949.697962962964</v>
      </c>
      <c r="T196" s="15">
        <f t="shared" si="15"/>
        <v>41994.697962962964</v>
      </c>
    </row>
    <row r="197" spans="1:20" ht="42.75" hidden="1" x14ac:dyDescent="0.4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1" t="s">
        <v>8323</v>
      </c>
      <c r="R197" t="s">
        <v>8324</v>
      </c>
      <c r="S197" s="15">
        <f t="shared" si="14"/>
        <v>42334.803923611107</v>
      </c>
      <c r="T197" s="15">
        <f t="shared" si="15"/>
        <v>42354.845833333333</v>
      </c>
    </row>
    <row r="198" spans="1:20" ht="28.5" hidden="1" x14ac:dyDescent="0.4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1" t="s">
        <v>8321</v>
      </c>
      <c r="R198" t="s">
        <v>8322</v>
      </c>
      <c r="S198" s="15">
        <f t="shared" si="14"/>
        <v>41943.293912037036</v>
      </c>
      <c r="T198" s="15">
        <f t="shared" si="15"/>
        <v>41974.3355787037</v>
      </c>
    </row>
    <row r="199" spans="1:20" ht="28.5" hidden="1" x14ac:dyDescent="0.4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1" t="s">
        <v>8321</v>
      </c>
      <c r="R199" t="s">
        <v>8322</v>
      </c>
      <c r="S199" s="15">
        <f t="shared" si="14"/>
        <v>41164.040960648148</v>
      </c>
      <c r="T199" s="15">
        <f t="shared" si="15"/>
        <v>41194.040960648148</v>
      </c>
    </row>
    <row r="200" spans="1:20" ht="42.75" hidden="1" x14ac:dyDescent="0.4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1" t="s">
        <v>8319</v>
      </c>
      <c r="R200" t="s">
        <v>8320</v>
      </c>
      <c r="S200" s="15">
        <f t="shared" si="14"/>
        <v>41836.625254629631</v>
      </c>
      <c r="T200" s="15">
        <f t="shared" si="15"/>
        <v>41866.625254629631</v>
      </c>
    </row>
    <row r="201" spans="1:20" ht="28.5" hidden="1" x14ac:dyDescent="0.45">
      <c r="A201">
        <v>3881</v>
      </c>
      <c r="B201" s="9" t="s">
        <v>3878</v>
      </c>
      <c r="C201" s="3" t="s">
        <v>7990</v>
      </c>
      <c r="D201" s="5">
        <v>500</v>
      </c>
      <c r="E201" s="7">
        <v>25</v>
      </c>
      <c r="F201" t="s">
        <v>8219</v>
      </c>
      <c r="G201" t="s">
        <v>8223</v>
      </c>
      <c r="H201" t="s">
        <v>8245</v>
      </c>
      <c r="I201">
        <v>1487550399</v>
      </c>
      <c r="J201">
        <v>1484958399</v>
      </c>
      <c r="K201" t="b">
        <v>0</v>
      </c>
      <c r="L201">
        <v>1</v>
      </c>
      <c r="M201" t="b">
        <v>0</v>
      </c>
      <c r="N201" t="s">
        <v>8303</v>
      </c>
      <c r="O201">
        <f t="shared" si="12"/>
        <v>5</v>
      </c>
      <c r="P201">
        <f t="shared" si="13"/>
        <v>25</v>
      </c>
      <c r="Q201" s="11" t="s">
        <v>8323</v>
      </c>
      <c r="R201" t="s">
        <v>8335</v>
      </c>
      <c r="S201" s="15">
        <f t="shared" si="14"/>
        <v>42756.018506944441</v>
      </c>
      <c r="T201" s="15">
        <f t="shared" si="15"/>
        <v>42786.018506944441</v>
      </c>
    </row>
    <row r="202" spans="1:20" ht="42.75" hidden="1" x14ac:dyDescent="0.4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1" t="s">
        <v>8321</v>
      </c>
      <c r="R202" t="s">
        <v>8332</v>
      </c>
      <c r="S202" s="15">
        <f t="shared" si="14"/>
        <v>42032.693043981482</v>
      </c>
      <c r="T202" s="15">
        <f t="shared" si="15"/>
        <v>42062.693043981482</v>
      </c>
    </row>
    <row r="203" spans="1:20" ht="42.75" hidden="1" x14ac:dyDescent="0.4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1" t="s">
        <v>8313</v>
      </c>
      <c r="R203" t="s">
        <v>8314</v>
      </c>
      <c r="S203" s="15">
        <f t="shared" si="14"/>
        <v>42072.488182870366</v>
      </c>
      <c r="T203" s="15">
        <f t="shared" si="15"/>
        <v>42102.488182870366</v>
      </c>
    </row>
    <row r="204" spans="1:20" ht="28.5" x14ac:dyDescent="0.4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1" t="s">
        <v>8323</v>
      </c>
      <c r="R204" t="s">
        <v>8326</v>
      </c>
      <c r="S204" s="15">
        <f t="shared" si="14"/>
        <v>41887.292187500003</v>
      </c>
      <c r="T204" s="15">
        <f t="shared" si="15"/>
        <v>41917.292187500003</v>
      </c>
    </row>
    <row r="205" spans="1:20" ht="42.75" hidden="1" x14ac:dyDescent="0.4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1" t="s">
        <v>8308</v>
      </c>
      <c r="R205" t="s">
        <v>8309</v>
      </c>
      <c r="S205" s="15">
        <f t="shared" si="14"/>
        <v>41069.088506944441</v>
      </c>
      <c r="T205" s="15">
        <f t="shared" si="15"/>
        <v>41099.088506944441</v>
      </c>
    </row>
    <row r="206" spans="1:20" ht="42.75" hidden="1" x14ac:dyDescent="0.4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1" t="s">
        <v>8308</v>
      </c>
      <c r="R206" t="s">
        <v>8310</v>
      </c>
      <c r="S206" s="15">
        <f t="shared" si="14"/>
        <v>42740.693692129629</v>
      </c>
      <c r="T206" s="15">
        <f t="shared" si="15"/>
        <v>42786.791666666672</v>
      </c>
    </row>
    <row r="207" spans="1:20" ht="42.75" hidden="1" x14ac:dyDescent="0.4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1" t="s">
        <v>8313</v>
      </c>
      <c r="R207" t="s">
        <v>8314</v>
      </c>
      <c r="S207" s="15">
        <f t="shared" si="14"/>
        <v>42493.167719907404</v>
      </c>
      <c r="T207" s="15">
        <f t="shared" si="15"/>
        <v>42528.167719907404</v>
      </c>
    </row>
    <row r="208" spans="1:20" ht="42.75" x14ac:dyDescent="0.4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1" t="s">
        <v>8323</v>
      </c>
      <c r="R208" t="s">
        <v>8326</v>
      </c>
      <c r="S208" s="15">
        <f t="shared" si="14"/>
        <v>42480.078715277778</v>
      </c>
      <c r="T208" s="15">
        <f t="shared" si="15"/>
        <v>42504.165972222225</v>
      </c>
    </row>
    <row r="209" spans="1:20" ht="42.75" hidden="1" x14ac:dyDescent="0.4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1" t="s">
        <v>8308</v>
      </c>
      <c r="R209" t="s">
        <v>8309</v>
      </c>
      <c r="S209" s="15">
        <f t="shared" si="14"/>
        <v>41731.520949074074</v>
      </c>
      <c r="T209" s="15">
        <f t="shared" si="15"/>
        <v>41761.520949074074</v>
      </c>
    </row>
    <row r="210" spans="1:20" ht="28.5" hidden="1" x14ac:dyDescent="0.4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1" t="s">
        <v>8311</v>
      </c>
      <c r="R210" t="s">
        <v>8312</v>
      </c>
      <c r="S210" s="15">
        <f t="shared" si="14"/>
        <v>40766.041921296295</v>
      </c>
      <c r="T210" s="15">
        <f t="shared" si="15"/>
        <v>40796.041921296295</v>
      </c>
    </row>
    <row r="211" spans="1:20" ht="57" hidden="1" x14ac:dyDescent="0.4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1" t="s">
        <v>8316</v>
      </c>
      <c r="R211" t="s">
        <v>8317</v>
      </c>
      <c r="S211" s="15">
        <f t="shared" si="14"/>
        <v>42234.624895833331</v>
      </c>
      <c r="T211" s="15">
        <f t="shared" si="15"/>
        <v>42264.624895833331</v>
      </c>
    </row>
    <row r="212" spans="1:20" ht="42.75" hidden="1" x14ac:dyDescent="0.4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1" t="s">
        <v>8308</v>
      </c>
      <c r="R212" t="s">
        <v>8309</v>
      </c>
      <c r="S212" s="15">
        <f t="shared" si="14"/>
        <v>41738.864803240744</v>
      </c>
      <c r="T212" s="15">
        <f t="shared" si="15"/>
        <v>41768.864803240744</v>
      </c>
    </row>
    <row r="213" spans="1:20" ht="42.75" hidden="1" x14ac:dyDescent="0.4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1" t="s">
        <v>8313</v>
      </c>
      <c r="R213" t="s">
        <v>8314</v>
      </c>
      <c r="S213" s="15">
        <f t="shared" si="14"/>
        <v>41759.923101851848</v>
      </c>
      <c r="T213" s="15">
        <f t="shared" si="15"/>
        <v>41789.923101851848</v>
      </c>
    </row>
    <row r="214" spans="1:20" ht="42.75" hidden="1" x14ac:dyDescent="0.4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1" t="s">
        <v>8323</v>
      </c>
      <c r="R214" t="s">
        <v>8324</v>
      </c>
      <c r="S214" s="15">
        <f t="shared" si="14"/>
        <v>41899.294942129629</v>
      </c>
      <c r="T214" s="15">
        <f t="shared" si="15"/>
        <v>41928.290972222225</v>
      </c>
    </row>
    <row r="215" spans="1:20" ht="28.5" hidden="1" x14ac:dyDescent="0.4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1" t="s">
        <v>8313</v>
      </c>
      <c r="R215" t="s">
        <v>8314</v>
      </c>
      <c r="S215" s="15">
        <f t="shared" si="14"/>
        <v>42326.818738425922</v>
      </c>
      <c r="T215" s="15">
        <f t="shared" si="15"/>
        <v>42356.818738425922</v>
      </c>
    </row>
    <row r="216" spans="1:20" ht="42.75" hidden="1" x14ac:dyDescent="0.4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1" t="s">
        <v>8308</v>
      </c>
      <c r="R216" t="s">
        <v>8315</v>
      </c>
      <c r="S216" s="15">
        <f t="shared" si="14"/>
        <v>41915.747314814813</v>
      </c>
      <c r="T216" s="15">
        <f t="shared" si="15"/>
        <v>41955.888888888891</v>
      </c>
    </row>
    <row r="217" spans="1:20" ht="42.75" hidden="1" x14ac:dyDescent="0.4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1" t="s">
        <v>8321</v>
      </c>
      <c r="R217" t="s">
        <v>8322</v>
      </c>
      <c r="S217" s="15">
        <f t="shared" si="14"/>
        <v>41936.001226851848</v>
      </c>
      <c r="T217" s="15">
        <f t="shared" si="15"/>
        <v>41966.042893518519</v>
      </c>
    </row>
    <row r="218" spans="1:20" ht="42.75" hidden="1" x14ac:dyDescent="0.4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1" t="s">
        <v>8327</v>
      </c>
      <c r="R218" t="s">
        <v>8331</v>
      </c>
      <c r="S218" s="15">
        <f t="shared" si="14"/>
        <v>41116.690104166664</v>
      </c>
      <c r="T218" s="15">
        <f t="shared" si="15"/>
        <v>41151.690104166664</v>
      </c>
    </row>
    <row r="219" spans="1:20" ht="42.75" hidden="1" x14ac:dyDescent="0.4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1" t="s">
        <v>8321</v>
      </c>
      <c r="R219" t="s">
        <v>8322</v>
      </c>
      <c r="S219" s="15">
        <f t="shared" si="14"/>
        <v>41019.793032407404</v>
      </c>
      <c r="T219" s="15">
        <f t="shared" si="15"/>
        <v>41049.793032407404</v>
      </c>
    </row>
    <row r="220" spans="1:20" ht="28.5" hidden="1" x14ac:dyDescent="0.4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1" t="s">
        <v>8321</v>
      </c>
      <c r="R220" t="s">
        <v>8332</v>
      </c>
      <c r="S220" s="15">
        <f t="shared" si="14"/>
        <v>42229.820173611108</v>
      </c>
      <c r="T220" s="15">
        <f t="shared" si="15"/>
        <v>42262.818750000006</v>
      </c>
    </row>
    <row r="221" spans="1:20" ht="42.75" hidden="1" x14ac:dyDescent="0.4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1" t="s">
        <v>8313</v>
      </c>
      <c r="R221" t="s">
        <v>8314</v>
      </c>
      <c r="S221" s="15">
        <f t="shared" si="14"/>
        <v>42503.66474537037</v>
      </c>
      <c r="T221" s="15">
        <f t="shared" si="15"/>
        <v>42534.249305555553</v>
      </c>
    </row>
    <row r="222" spans="1:20" ht="42.75" hidden="1" x14ac:dyDescent="0.4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1" t="s">
        <v>8321</v>
      </c>
      <c r="R222" t="s">
        <v>8322</v>
      </c>
      <c r="S222" s="15">
        <f t="shared" si="14"/>
        <v>42479.626875000002</v>
      </c>
      <c r="T222" s="15">
        <f t="shared" si="15"/>
        <v>42509.626875000002</v>
      </c>
    </row>
    <row r="223" spans="1:20" ht="42.75" hidden="1" x14ac:dyDescent="0.4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1" t="s">
        <v>8308</v>
      </c>
      <c r="R223" t="s">
        <v>8309</v>
      </c>
      <c r="S223" s="15">
        <f t="shared" si="14"/>
        <v>41535.812708333331</v>
      </c>
      <c r="T223" s="15">
        <f t="shared" si="15"/>
        <v>41563.165972222225</v>
      </c>
    </row>
    <row r="224" spans="1:20" ht="42.75" hidden="1" x14ac:dyDescent="0.4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1" t="s">
        <v>8321</v>
      </c>
      <c r="R224" t="s">
        <v>8322</v>
      </c>
      <c r="S224" s="15">
        <f t="shared" si="14"/>
        <v>41646.628032407411</v>
      </c>
      <c r="T224" s="15">
        <f t="shared" si="15"/>
        <v>41675.961111111108</v>
      </c>
    </row>
    <row r="225" spans="1:20" ht="42.75" hidden="1" x14ac:dyDescent="0.4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1" t="s">
        <v>8321</v>
      </c>
      <c r="R225" t="s">
        <v>8322</v>
      </c>
      <c r="S225" s="15">
        <f t="shared" si="14"/>
        <v>42647.446597222224</v>
      </c>
      <c r="T225" s="15">
        <f t="shared" si="15"/>
        <v>42682.488263888896</v>
      </c>
    </row>
    <row r="226" spans="1:20" ht="42.75" hidden="1" x14ac:dyDescent="0.4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1" t="s">
        <v>8319</v>
      </c>
      <c r="R226" t="s">
        <v>8320</v>
      </c>
      <c r="S226" s="15">
        <f t="shared" si="14"/>
        <v>42332.89980324074</v>
      </c>
      <c r="T226" s="15">
        <f t="shared" si="15"/>
        <v>42363</v>
      </c>
    </row>
    <row r="227" spans="1:20" ht="42.75" hidden="1" x14ac:dyDescent="0.4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1" t="s">
        <v>8321</v>
      </c>
      <c r="R227" t="s">
        <v>8322</v>
      </c>
      <c r="S227" s="15">
        <f t="shared" si="14"/>
        <v>41379.515775462962</v>
      </c>
      <c r="T227" s="15">
        <f t="shared" si="15"/>
        <v>41411.165972222225</v>
      </c>
    </row>
    <row r="228" spans="1:20" ht="42.75" hidden="1" x14ac:dyDescent="0.4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1" t="s">
        <v>8327</v>
      </c>
      <c r="R228" t="s">
        <v>8331</v>
      </c>
      <c r="S228" s="15">
        <f t="shared" si="14"/>
        <v>40921.919340277782</v>
      </c>
      <c r="T228" s="15">
        <f t="shared" si="15"/>
        <v>40951.919340277782</v>
      </c>
    </row>
    <row r="229" spans="1:20" ht="28.5" hidden="1" x14ac:dyDescent="0.4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1" t="s">
        <v>8308</v>
      </c>
      <c r="R229" t="s">
        <v>8310</v>
      </c>
      <c r="S229" s="15">
        <f t="shared" si="14"/>
        <v>42094.808182870373</v>
      </c>
      <c r="T229" s="15">
        <f t="shared" si="15"/>
        <v>42124.808182870373</v>
      </c>
    </row>
    <row r="230" spans="1:20" hidden="1" x14ac:dyDescent="0.4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1" t="s">
        <v>8323</v>
      </c>
      <c r="R230" t="s">
        <v>8324</v>
      </c>
      <c r="S230" s="15">
        <f t="shared" si="14"/>
        <v>42337.02039351852</v>
      </c>
      <c r="T230" s="15">
        <f t="shared" si="15"/>
        <v>42359.207638888889</v>
      </c>
    </row>
    <row r="231" spans="1:20" ht="42.75" hidden="1" x14ac:dyDescent="0.4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1" t="s">
        <v>8319</v>
      </c>
      <c r="R231" t="s">
        <v>8320</v>
      </c>
      <c r="S231" s="15">
        <f t="shared" si="14"/>
        <v>42770.201481481476</v>
      </c>
      <c r="T231" s="15">
        <f t="shared" si="15"/>
        <v>42805.201481481476</v>
      </c>
    </row>
    <row r="232" spans="1:20" ht="28.5" x14ac:dyDescent="0.4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1" t="s">
        <v>8323</v>
      </c>
      <c r="R232" t="s">
        <v>8326</v>
      </c>
      <c r="S232" s="15">
        <f t="shared" si="14"/>
        <v>42252.474351851852</v>
      </c>
      <c r="T232" s="15">
        <f t="shared" si="15"/>
        <v>42276.165972222225</v>
      </c>
    </row>
    <row r="233" spans="1:20" ht="42.75" hidden="1" x14ac:dyDescent="0.4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1" t="s">
        <v>8308</v>
      </c>
      <c r="R233" t="s">
        <v>8310</v>
      </c>
      <c r="S233" s="15">
        <f t="shared" si="14"/>
        <v>42282.168993055559</v>
      </c>
      <c r="T233" s="15">
        <f t="shared" si="15"/>
        <v>42327.210659722223</v>
      </c>
    </row>
    <row r="234" spans="1:20" ht="57" x14ac:dyDescent="0.4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1" t="s">
        <v>8323</v>
      </c>
      <c r="R234" t="s">
        <v>8326</v>
      </c>
      <c r="S234" s="15">
        <f t="shared" si="14"/>
        <v>42219.665173611109</v>
      </c>
      <c r="T234" s="15">
        <f t="shared" si="15"/>
        <v>42257.165972222225</v>
      </c>
    </row>
    <row r="235" spans="1:20" ht="42.75" hidden="1" x14ac:dyDescent="0.4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1" t="s">
        <v>8316</v>
      </c>
      <c r="R235" t="s">
        <v>8317</v>
      </c>
      <c r="S235" s="15">
        <f t="shared" si="14"/>
        <v>42417.625046296293</v>
      </c>
      <c r="T235" s="15">
        <f t="shared" si="15"/>
        <v>42452.290972222225</v>
      </c>
    </row>
    <row r="236" spans="1:20" ht="42.75" hidden="1" x14ac:dyDescent="0.4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1" t="s">
        <v>8311</v>
      </c>
      <c r="R236" t="s">
        <v>8312</v>
      </c>
      <c r="S236" s="15">
        <f t="shared" si="14"/>
        <v>41533.542858796296</v>
      </c>
      <c r="T236" s="15">
        <f t="shared" si="15"/>
        <v>41563.542858796296</v>
      </c>
    </row>
    <row r="237" spans="1:20" ht="42.75" hidden="1" x14ac:dyDescent="0.4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1" t="s">
        <v>8327</v>
      </c>
      <c r="R237" t="s">
        <v>8331</v>
      </c>
      <c r="S237" s="15">
        <f t="shared" si="14"/>
        <v>42723.63653935185</v>
      </c>
      <c r="T237" s="15">
        <f t="shared" si="15"/>
        <v>42753.63653935185</v>
      </c>
    </row>
    <row r="238" spans="1:20" ht="42.75" hidden="1" x14ac:dyDescent="0.4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1" t="s">
        <v>8321</v>
      </c>
      <c r="R238" t="s">
        <v>8322</v>
      </c>
      <c r="S238" s="15">
        <f t="shared" si="14"/>
        <v>42111.970995370371</v>
      </c>
      <c r="T238" s="15">
        <f t="shared" si="15"/>
        <v>42156.097222222219</v>
      </c>
    </row>
    <row r="239" spans="1:20" ht="42.75" hidden="1" x14ac:dyDescent="0.4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1" t="s">
        <v>8327</v>
      </c>
      <c r="R239" t="s">
        <v>8331</v>
      </c>
      <c r="S239" s="15">
        <f t="shared" si="14"/>
        <v>41710.594282407408</v>
      </c>
      <c r="T239" s="15">
        <f t="shared" si="15"/>
        <v>41740.594282407408</v>
      </c>
    </row>
    <row r="240" spans="1:20" ht="42.75" hidden="1" x14ac:dyDescent="0.4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1" t="s">
        <v>8308</v>
      </c>
      <c r="R240" t="s">
        <v>8309</v>
      </c>
      <c r="S240" s="15">
        <f t="shared" si="14"/>
        <v>40941.199826388889</v>
      </c>
      <c r="T240" s="15">
        <f t="shared" si="15"/>
        <v>40970.125</v>
      </c>
    </row>
    <row r="241" spans="1:20" ht="42.75" hidden="1" x14ac:dyDescent="0.4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1" t="s">
        <v>8308</v>
      </c>
      <c r="R241" t="s">
        <v>8310</v>
      </c>
      <c r="S241" s="15">
        <f t="shared" si="14"/>
        <v>42678.459120370375</v>
      </c>
      <c r="T241" s="15">
        <f t="shared" si="15"/>
        <v>42718.500787037032</v>
      </c>
    </row>
    <row r="242" spans="1:20" ht="42.75" hidden="1" x14ac:dyDescent="0.4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1" t="s">
        <v>8308</v>
      </c>
      <c r="R242" t="s">
        <v>8309</v>
      </c>
      <c r="S242" s="15">
        <f t="shared" si="14"/>
        <v>41424.27107638889</v>
      </c>
      <c r="T242" s="15">
        <f t="shared" si="15"/>
        <v>41456.75</v>
      </c>
    </row>
    <row r="243" spans="1:20" ht="42.75" hidden="1" x14ac:dyDescent="0.4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1" t="s">
        <v>8308</v>
      </c>
      <c r="R243" t="s">
        <v>8318</v>
      </c>
      <c r="S243" s="15">
        <f t="shared" si="14"/>
        <v>42264.963159722218</v>
      </c>
      <c r="T243" s="15">
        <f t="shared" si="15"/>
        <v>42308.947916666672</v>
      </c>
    </row>
    <row r="244" spans="1:20" ht="28.5" hidden="1" x14ac:dyDescent="0.4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1" t="s">
        <v>8308</v>
      </c>
      <c r="R244" t="s">
        <v>8309</v>
      </c>
      <c r="S244" s="15">
        <f t="shared" si="14"/>
        <v>41313.755219907405</v>
      </c>
      <c r="T244" s="15">
        <f t="shared" si="15"/>
        <v>41343.755219907405</v>
      </c>
    </row>
    <row r="245" spans="1:20" ht="42.75" hidden="1" x14ac:dyDescent="0.4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1" t="s">
        <v>8311</v>
      </c>
      <c r="R245" t="s">
        <v>8312</v>
      </c>
      <c r="S245" s="15">
        <f t="shared" si="14"/>
        <v>40840.615787037037</v>
      </c>
      <c r="T245" s="15">
        <f t="shared" si="15"/>
        <v>40900.125</v>
      </c>
    </row>
    <row r="246" spans="1:20" ht="28.5" hidden="1" x14ac:dyDescent="0.4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1" t="s">
        <v>8308</v>
      </c>
      <c r="R246" t="s">
        <v>8309</v>
      </c>
      <c r="S246" s="15">
        <f t="shared" si="14"/>
        <v>41704.735937500001</v>
      </c>
      <c r="T246" s="15">
        <f t="shared" si="15"/>
        <v>41750.165972222225</v>
      </c>
    </row>
    <row r="247" spans="1:20" ht="42.75" hidden="1" x14ac:dyDescent="0.4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1" t="s">
        <v>8311</v>
      </c>
      <c r="R247" t="s">
        <v>8312</v>
      </c>
      <c r="S247" s="15">
        <f t="shared" si="14"/>
        <v>42073.957569444443</v>
      </c>
      <c r="T247" s="15">
        <f t="shared" si="15"/>
        <v>42103.957569444443</v>
      </c>
    </row>
    <row r="248" spans="1:20" ht="42.75" hidden="1" x14ac:dyDescent="0.4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1" t="s">
        <v>8311</v>
      </c>
      <c r="R248" t="s">
        <v>8333</v>
      </c>
      <c r="S248" s="15">
        <f t="shared" si="14"/>
        <v>40977.805300925924</v>
      </c>
      <c r="T248" s="15">
        <f t="shared" si="15"/>
        <v>41007.76363425926</v>
      </c>
    </row>
    <row r="249" spans="1:20" ht="42.75" hidden="1" x14ac:dyDescent="0.4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1" t="s">
        <v>8323</v>
      </c>
      <c r="R249" t="s">
        <v>8324</v>
      </c>
      <c r="S249" s="15">
        <f t="shared" si="14"/>
        <v>41932.708877314813</v>
      </c>
      <c r="T249" s="15">
        <f t="shared" si="15"/>
        <v>41961.190972222219</v>
      </c>
    </row>
    <row r="250" spans="1:20" ht="42.75" hidden="1" x14ac:dyDescent="0.4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1" t="s">
        <v>8327</v>
      </c>
      <c r="R250" t="s">
        <v>8336</v>
      </c>
      <c r="S250" s="15">
        <f t="shared" si="14"/>
        <v>42702.212337962963</v>
      </c>
      <c r="T250" s="15">
        <f t="shared" si="15"/>
        <v>42732.212337962963</v>
      </c>
    </row>
    <row r="251" spans="1:20" ht="42.75" hidden="1" x14ac:dyDescent="0.4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1" t="s">
        <v>8321</v>
      </c>
      <c r="R251" t="s">
        <v>8332</v>
      </c>
      <c r="S251" s="15">
        <f t="shared" si="14"/>
        <v>41754.047083333331</v>
      </c>
      <c r="T251" s="15">
        <f t="shared" si="15"/>
        <v>41784.957638888889</v>
      </c>
    </row>
    <row r="252" spans="1:20" ht="42.75" hidden="1" x14ac:dyDescent="0.4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1" t="s">
        <v>8308</v>
      </c>
      <c r="R252" t="s">
        <v>8315</v>
      </c>
      <c r="S252" s="15">
        <f t="shared" si="14"/>
        <v>42184.874675925923</v>
      </c>
      <c r="T252" s="15">
        <f t="shared" si="15"/>
        <v>42228.083333333328</v>
      </c>
    </row>
    <row r="253" spans="1:20" ht="28.5" hidden="1" x14ac:dyDescent="0.4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1" t="s">
        <v>8308</v>
      </c>
      <c r="R253" t="s">
        <v>8315</v>
      </c>
      <c r="S253" s="15">
        <f t="shared" si="14"/>
        <v>42564.881076388891</v>
      </c>
      <c r="T253" s="15">
        <f t="shared" si="15"/>
        <v>42604.290972222225</v>
      </c>
    </row>
    <row r="254" spans="1:20" ht="42.75" hidden="1" x14ac:dyDescent="0.4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1" t="s">
        <v>8308</v>
      </c>
      <c r="R254" t="s">
        <v>8310</v>
      </c>
      <c r="S254" s="15">
        <f t="shared" si="14"/>
        <v>42163.957326388889</v>
      </c>
      <c r="T254" s="15">
        <f t="shared" si="15"/>
        <v>42193.957326388889</v>
      </c>
    </row>
    <row r="255" spans="1:20" ht="42.75" hidden="1" x14ac:dyDescent="0.4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1" t="s">
        <v>8321</v>
      </c>
      <c r="R255" t="s">
        <v>8322</v>
      </c>
      <c r="S255" s="15">
        <f t="shared" si="14"/>
        <v>41506.756111111114</v>
      </c>
      <c r="T255" s="15">
        <f t="shared" si="15"/>
        <v>41536.756111111114</v>
      </c>
    </row>
    <row r="256" spans="1:20" ht="28.5" hidden="1" x14ac:dyDescent="0.4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1" t="s">
        <v>8316</v>
      </c>
      <c r="R256" t="s">
        <v>8317</v>
      </c>
      <c r="S256" s="15">
        <f t="shared" si="14"/>
        <v>41572.958495370374</v>
      </c>
      <c r="T256" s="15">
        <f t="shared" si="15"/>
        <v>41609.168055555558</v>
      </c>
    </row>
    <row r="257" spans="1:20" ht="42.75" hidden="1" x14ac:dyDescent="0.4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1" t="s">
        <v>8321</v>
      </c>
      <c r="R257" t="s">
        <v>8332</v>
      </c>
      <c r="S257" s="15">
        <f t="shared" si="14"/>
        <v>41869.542314814818</v>
      </c>
      <c r="T257" s="15">
        <f t="shared" si="15"/>
        <v>41899.542314814818</v>
      </c>
    </row>
    <row r="258" spans="1:20" ht="42.75" x14ac:dyDescent="0.4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6">ROUND(E258/D258*100,0)</f>
        <v>103</v>
      </c>
      <c r="P258">
        <f t="shared" ref="P258:P321" si="17">IFERROR(ROUND(E258/L258,2),0)</f>
        <v>134.26</v>
      </c>
      <c r="Q258" s="11" t="s">
        <v>8323</v>
      </c>
      <c r="R258" t="s">
        <v>8326</v>
      </c>
      <c r="S258" s="15">
        <f t="shared" ref="S258:S321" si="18">(((J258/60)/60)/24)+DATE(1970,1,1)</f>
        <v>42445.19430555556</v>
      </c>
      <c r="T258" s="15">
        <f t="shared" ref="T258:T321" si="19">(((I258/60)/60)/24)+DATE(1970,1,1)</f>
        <v>42489.19430555556</v>
      </c>
    </row>
    <row r="259" spans="1:20" ht="42.75" hidden="1" x14ac:dyDescent="0.4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6"/>
        <v>265</v>
      </c>
      <c r="P259">
        <f t="shared" si="17"/>
        <v>57.63</v>
      </c>
      <c r="Q259" s="11" t="s">
        <v>8323</v>
      </c>
      <c r="R259" t="s">
        <v>8324</v>
      </c>
      <c r="S259" s="15">
        <f t="shared" si="18"/>
        <v>42387.398472222223</v>
      </c>
      <c r="T259" s="15">
        <f t="shared" si="19"/>
        <v>42421.398472222223</v>
      </c>
    </row>
    <row r="260" spans="1:20" ht="42.75" hidden="1" x14ac:dyDescent="0.4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1" t="s">
        <v>8323</v>
      </c>
      <c r="R260" t="s">
        <v>8324</v>
      </c>
      <c r="S260" s="15">
        <f t="shared" si="18"/>
        <v>41466.785231481481</v>
      </c>
      <c r="T260" s="15">
        <f t="shared" si="19"/>
        <v>41502.499305555553</v>
      </c>
    </row>
    <row r="261" spans="1:20" ht="42.75" hidden="1" x14ac:dyDescent="0.4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1" t="s">
        <v>8321</v>
      </c>
      <c r="R261" t="s">
        <v>8322</v>
      </c>
      <c r="S261" s="15">
        <f t="shared" si="18"/>
        <v>41401.565868055557</v>
      </c>
      <c r="T261" s="15">
        <f t="shared" si="19"/>
        <v>41431.565868055557</v>
      </c>
    </row>
    <row r="262" spans="1:20" ht="42.75" hidden="1" x14ac:dyDescent="0.4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1" t="s">
        <v>8327</v>
      </c>
      <c r="R262" t="s">
        <v>8331</v>
      </c>
      <c r="S262" s="15">
        <f t="shared" si="18"/>
        <v>41694.84065972222</v>
      </c>
      <c r="T262" s="15">
        <f t="shared" si="19"/>
        <v>41724.798993055556</v>
      </c>
    </row>
    <row r="263" spans="1:20" ht="42.75" hidden="1" x14ac:dyDescent="0.4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1" t="s">
        <v>8321</v>
      </c>
      <c r="R263" t="s">
        <v>8322</v>
      </c>
      <c r="S263" s="15">
        <f t="shared" si="18"/>
        <v>41612.10024305556</v>
      </c>
      <c r="T263" s="15">
        <f t="shared" si="19"/>
        <v>41641.333333333336</v>
      </c>
    </row>
    <row r="264" spans="1:20" ht="42.75" hidden="1" x14ac:dyDescent="0.4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1" t="s">
        <v>8313</v>
      </c>
      <c r="R264" t="s">
        <v>8314</v>
      </c>
      <c r="S264" s="15">
        <f t="shared" si="18"/>
        <v>42221.67432870371</v>
      </c>
      <c r="T264" s="15">
        <f t="shared" si="19"/>
        <v>42251.67432870371</v>
      </c>
    </row>
    <row r="265" spans="1:20" ht="42.75" hidden="1" x14ac:dyDescent="0.4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1" t="s">
        <v>8308</v>
      </c>
      <c r="R265" t="s">
        <v>8309</v>
      </c>
      <c r="S265" s="15">
        <f t="shared" si="18"/>
        <v>41872.525717592594</v>
      </c>
      <c r="T265" s="15">
        <f t="shared" si="19"/>
        <v>41930.166666666664</v>
      </c>
    </row>
    <row r="266" spans="1:20" ht="42.75" hidden="1" x14ac:dyDescent="0.4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1" t="s">
        <v>8308</v>
      </c>
      <c r="R266" t="s">
        <v>8309</v>
      </c>
      <c r="S266" s="15">
        <f t="shared" si="18"/>
        <v>40961.057349537034</v>
      </c>
      <c r="T266" s="15">
        <f t="shared" si="19"/>
        <v>40992.166666666664</v>
      </c>
    </row>
    <row r="267" spans="1:20" ht="42.75" hidden="1" x14ac:dyDescent="0.4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1" t="s">
        <v>8316</v>
      </c>
      <c r="R267" t="s">
        <v>8334</v>
      </c>
      <c r="S267" s="15">
        <f t="shared" si="18"/>
        <v>41963.759386574078</v>
      </c>
      <c r="T267" s="15">
        <f t="shared" si="19"/>
        <v>42023.354166666672</v>
      </c>
    </row>
    <row r="268" spans="1:20" ht="42.75" x14ac:dyDescent="0.4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1" t="s">
        <v>8323</v>
      </c>
      <c r="R268" t="s">
        <v>8326</v>
      </c>
      <c r="S268" s="15">
        <f t="shared" si="18"/>
        <v>41884.617314814815</v>
      </c>
      <c r="T268" s="15">
        <f t="shared" si="19"/>
        <v>41916.617314814815</v>
      </c>
    </row>
    <row r="269" spans="1:20" ht="42.75" hidden="1" x14ac:dyDescent="0.4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1" t="s">
        <v>8321</v>
      </c>
      <c r="R269" t="s">
        <v>8332</v>
      </c>
      <c r="S269" s="15">
        <f t="shared" si="18"/>
        <v>41802.790347222224</v>
      </c>
      <c r="T269" s="15">
        <f t="shared" si="19"/>
        <v>41833</v>
      </c>
    </row>
    <row r="270" spans="1:20" ht="28.5" hidden="1" x14ac:dyDescent="0.4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1" t="s">
        <v>8313</v>
      </c>
      <c r="R270" t="s">
        <v>8314</v>
      </c>
      <c r="S270" s="15">
        <f t="shared" si="18"/>
        <v>41760.8200462963</v>
      </c>
      <c r="T270" s="15">
        <f t="shared" si="19"/>
        <v>41790.8200462963</v>
      </c>
    </row>
    <row r="271" spans="1:20" ht="57" hidden="1" x14ac:dyDescent="0.4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1" t="s">
        <v>8308</v>
      </c>
      <c r="R271" t="s">
        <v>8310</v>
      </c>
      <c r="S271" s="15">
        <f t="shared" si="18"/>
        <v>42574.667650462965</v>
      </c>
      <c r="T271" s="15">
        <f t="shared" si="19"/>
        <v>42605.870833333334</v>
      </c>
    </row>
    <row r="272" spans="1:20" ht="42.75" hidden="1" x14ac:dyDescent="0.4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1" t="s">
        <v>8319</v>
      </c>
      <c r="R272" t="s">
        <v>8320</v>
      </c>
      <c r="S272" s="15">
        <f t="shared" si="18"/>
        <v>42407.637557870374</v>
      </c>
      <c r="T272" s="15">
        <f t="shared" si="19"/>
        <v>42452.595891203702</v>
      </c>
    </row>
    <row r="273" spans="1:20" ht="42.75" x14ac:dyDescent="0.4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1" t="s">
        <v>8323</v>
      </c>
      <c r="R273" t="s">
        <v>8326</v>
      </c>
      <c r="S273" s="15">
        <f t="shared" si="18"/>
        <v>42697.850844907407</v>
      </c>
      <c r="T273" s="15">
        <f t="shared" si="19"/>
        <v>42745.208333333328</v>
      </c>
    </row>
    <row r="274" spans="1:20" ht="42.75" hidden="1" x14ac:dyDescent="0.4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1" t="s">
        <v>8321</v>
      </c>
      <c r="R274" t="s">
        <v>8322</v>
      </c>
      <c r="S274" s="15">
        <f t="shared" si="18"/>
        <v>41926.73778935185</v>
      </c>
      <c r="T274" s="15">
        <f t="shared" si="19"/>
        <v>41957.125</v>
      </c>
    </row>
    <row r="275" spans="1:20" ht="42.75" hidden="1" x14ac:dyDescent="0.4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1" t="s">
        <v>8321</v>
      </c>
      <c r="R275" t="s">
        <v>8322</v>
      </c>
      <c r="S275" s="15">
        <f t="shared" si="18"/>
        <v>42711.795138888891</v>
      </c>
      <c r="T275" s="15">
        <f t="shared" si="19"/>
        <v>42741.795138888891</v>
      </c>
    </row>
    <row r="276" spans="1:20" ht="42.75" hidden="1" x14ac:dyDescent="0.4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1" t="s">
        <v>8327</v>
      </c>
      <c r="R276" t="s">
        <v>8331</v>
      </c>
      <c r="S276" s="15">
        <f t="shared" si="18"/>
        <v>41855.783645833333</v>
      </c>
      <c r="T276" s="15">
        <f t="shared" si="19"/>
        <v>41885.783645833333</v>
      </c>
    </row>
    <row r="277" spans="1:20" ht="42.75" hidden="1" x14ac:dyDescent="0.4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1" t="s">
        <v>8308</v>
      </c>
      <c r="R277" t="s">
        <v>8309</v>
      </c>
      <c r="S277" s="15">
        <f t="shared" si="18"/>
        <v>42396.494583333333</v>
      </c>
      <c r="T277" s="15">
        <f t="shared" si="19"/>
        <v>42426.494583333333</v>
      </c>
    </row>
    <row r="278" spans="1:20" ht="42.75" hidden="1" x14ac:dyDescent="0.4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1" t="s">
        <v>8321</v>
      </c>
      <c r="R278" t="s">
        <v>8322</v>
      </c>
      <c r="S278" s="15">
        <f t="shared" si="18"/>
        <v>41598.17597222222</v>
      </c>
      <c r="T278" s="15">
        <f t="shared" si="19"/>
        <v>41630.208333333336</v>
      </c>
    </row>
    <row r="279" spans="1:20" ht="42.75" hidden="1" x14ac:dyDescent="0.4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1" t="s">
        <v>8316</v>
      </c>
      <c r="R279" t="s">
        <v>8317</v>
      </c>
      <c r="S279" s="15">
        <f t="shared" si="18"/>
        <v>41423.910891203705</v>
      </c>
      <c r="T279" s="15">
        <f t="shared" si="19"/>
        <v>41450.208333333336</v>
      </c>
    </row>
    <row r="280" spans="1:20" ht="28.5" hidden="1" x14ac:dyDescent="0.4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1" t="s">
        <v>8308</v>
      </c>
      <c r="R280" t="s">
        <v>8309</v>
      </c>
      <c r="S280" s="15">
        <f t="shared" si="18"/>
        <v>42333.59993055556</v>
      </c>
      <c r="T280" s="15">
        <f t="shared" si="19"/>
        <v>42368.59993055556</v>
      </c>
    </row>
    <row r="281" spans="1:20" ht="42.75" hidden="1" x14ac:dyDescent="0.4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1" t="s">
        <v>8321</v>
      </c>
      <c r="R281" t="s">
        <v>8322</v>
      </c>
      <c r="S281" s="15">
        <f t="shared" si="18"/>
        <v>41589.676886574074</v>
      </c>
      <c r="T281" s="15">
        <f t="shared" si="19"/>
        <v>41619.676886574074</v>
      </c>
    </row>
    <row r="282" spans="1:20" ht="28.5" hidden="1" x14ac:dyDescent="0.4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1" t="s">
        <v>8319</v>
      </c>
      <c r="R282" t="s">
        <v>8320</v>
      </c>
      <c r="S282" s="15">
        <f t="shared" si="18"/>
        <v>42052.666990740734</v>
      </c>
      <c r="T282" s="15">
        <f t="shared" si="19"/>
        <v>42082.625324074077</v>
      </c>
    </row>
    <row r="283" spans="1:20" ht="42.75" hidden="1" x14ac:dyDescent="0.4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1" t="s">
        <v>8308</v>
      </c>
      <c r="R283" t="s">
        <v>8310</v>
      </c>
      <c r="S283" s="15">
        <f t="shared" si="18"/>
        <v>42179.160752314812</v>
      </c>
      <c r="T283" s="15">
        <f t="shared" si="19"/>
        <v>42211.75</v>
      </c>
    </row>
    <row r="284" spans="1:20" ht="42.75" hidden="1" x14ac:dyDescent="0.45">
      <c r="A284">
        <v>1051</v>
      </c>
      <c r="B284" s="9" t="s">
        <v>1052</v>
      </c>
      <c r="C284" s="3" t="s">
        <v>5161</v>
      </c>
      <c r="D284" s="5">
        <v>500</v>
      </c>
      <c r="E284" s="7">
        <v>0</v>
      </c>
      <c r="F284" t="s">
        <v>8219</v>
      </c>
      <c r="G284" t="s">
        <v>8223</v>
      </c>
      <c r="H284" t="s">
        <v>8245</v>
      </c>
      <c r="I284">
        <v>1409098825</v>
      </c>
      <c r="J284">
        <v>1406679625</v>
      </c>
      <c r="K284" t="b">
        <v>0</v>
      </c>
      <c r="L284">
        <v>0</v>
      </c>
      <c r="M284" t="b">
        <v>0</v>
      </c>
      <c r="N284" t="s">
        <v>8279</v>
      </c>
      <c r="O284">
        <f t="shared" si="16"/>
        <v>0</v>
      </c>
      <c r="P284">
        <f t="shared" si="17"/>
        <v>0</v>
      </c>
      <c r="Q284" s="11" t="s">
        <v>8346</v>
      </c>
      <c r="R284" t="s">
        <v>8347</v>
      </c>
      <c r="S284" s="15">
        <f t="shared" si="18"/>
        <v>41850.014178240745</v>
      </c>
      <c r="T284" s="15">
        <f t="shared" si="19"/>
        <v>41878.014178240745</v>
      </c>
    </row>
    <row r="285" spans="1:20" ht="42.75" hidden="1" x14ac:dyDescent="0.4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1" t="s">
        <v>8308</v>
      </c>
      <c r="R285" t="s">
        <v>8309</v>
      </c>
      <c r="S285" s="15">
        <f t="shared" si="18"/>
        <v>41578.210104166668</v>
      </c>
      <c r="T285" s="15">
        <f t="shared" si="19"/>
        <v>41638.251770833333</v>
      </c>
    </row>
    <row r="286" spans="1:20" ht="42.75" hidden="1" x14ac:dyDescent="0.4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1" t="s">
        <v>8313</v>
      </c>
      <c r="R286" t="s">
        <v>8314</v>
      </c>
      <c r="S286" s="15">
        <f t="shared" si="18"/>
        <v>42213.802199074074</v>
      </c>
      <c r="T286" s="15">
        <f t="shared" si="19"/>
        <v>42243.802199074074</v>
      </c>
    </row>
    <row r="287" spans="1:20" ht="42.75" hidden="1" x14ac:dyDescent="0.4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1" t="s">
        <v>8323</v>
      </c>
      <c r="R287" t="s">
        <v>8324</v>
      </c>
      <c r="S287" s="15">
        <f t="shared" si="18"/>
        <v>41934.914918981485</v>
      </c>
      <c r="T287" s="15">
        <f t="shared" si="19"/>
        <v>41979.956585648149</v>
      </c>
    </row>
    <row r="288" spans="1:20" ht="42.75" hidden="1" x14ac:dyDescent="0.4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1" t="s">
        <v>8323</v>
      </c>
      <c r="R288" t="s">
        <v>8324</v>
      </c>
      <c r="S288" s="15">
        <f t="shared" si="18"/>
        <v>41939.569907407407</v>
      </c>
      <c r="T288" s="15">
        <f t="shared" si="19"/>
        <v>41969.611574074079</v>
      </c>
    </row>
    <row r="289" spans="1:20" ht="42.75" hidden="1" x14ac:dyDescent="0.4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1" t="s">
        <v>8321</v>
      </c>
      <c r="R289" t="s">
        <v>8322</v>
      </c>
      <c r="S289" s="15">
        <f t="shared" si="18"/>
        <v>41134.475497685184</v>
      </c>
      <c r="T289" s="15">
        <f t="shared" si="19"/>
        <v>41159.475497685184</v>
      </c>
    </row>
    <row r="290" spans="1:20" ht="42.75" hidden="1" x14ac:dyDescent="0.4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1" t="s">
        <v>8323</v>
      </c>
      <c r="R290" t="s">
        <v>8324</v>
      </c>
      <c r="S290" s="15">
        <f t="shared" si="18"/>
        <v>42655.465891203698</v>
      </c>
      <c r="T290" s="15">
        <f t="shared" si="19"/>
        <v>42685.507557870369</v>
      </c>
    </row>
    <row r="291" spans="1:20" ht="57" hidden="1" x14ac:dyDescent="0.4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1" t="s">
        <v>8321</v>
      </c>
      <c r="R291" t="s">
        <v>8322</v>
      </c>
      <c r="S291" s="15">
        <f t="shared" si="18"/>
        <v>41149.954791666663</v>
      </c>
      <c r="T291" s="15">
        <f t="shared" si="19"/>
        <v>41179.954791666663</v>
      </c>
    </row>
    <row r="292" spans="1:20" ht="42.75" hidden="1" x14ac:dyDescent="0.4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1" t="s">
        <v>8321</v>
      </c>
      <c r="R292" t="s">
        <v>8322</v>
      </c>
      <c r="S292" s="15">
        <f t="shared" si="18"/>
        <v>42291.596273148149</v>
      </c>
      <c r="T292" s="15">
        <f t="shared" si="19"/>
        <v>42321.637939814813</v>
      </c>
    </row>
    <row r="293" spans="1:20" ht="28.5" hidden="1" x14ac:dyDescent="0.4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1" t="s">
        <v>8323</v>
      </c>
      <c r="R293" t="s">
        <v>8324</v>
      </c>
      <c r="S293" s="15">
        <f t="shared" si="18"/>
        <v>42629.655046296291</v>
      </c>
      <c r="T293" s="15">
        <f t="shared" si="19"/>
        <v>42657.958333333328</v>
      </c>
    </row>
    <row r="294" spans="1:20" ht="42.75" hidden="1" x14ac:dyDescent="0.4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1" t="s">
        <v>8308</v>
      </c>
      <c r="R294" t="s">
        <v>8310</v>
      </c>
      <c r="S294" s="15">
        <f t="shared" si="18"/>
        <v>42506.416990740734</v>
      </c>
      <c r="T294" s="15">
        <f t="shared" si="19"/>
        <v>42541.790972222225</v>
      </c>
    </row>
    <row r="295" spans="1:20" ht="42.75" hidden="1" x14ac:dyDescent="0.4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1" t="s">
        <v>8308</v>
      </c>
      <c r="R295" t="s">
        <v>8309</v>
      </c>
      <c r="S295" s="15">
        <f t="shared" si="18"/>
        <v>42150.71056712963</v>
      </c>
      <c r="T295" s="15">
        <f t="shared" si="19"/>
        <v>42180.791666666672</v>
      </c>
    </row>
    <row r="296" spans="1:20" ht="42.75" hidden="1" x14ac:dyDescent="0.4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1" t="s">
        <v>8316</v>
      </c>
      <c r="R296" t="s">
        <v>8317</v>
      </c>
      <c r="S296" s="15">
        <f t="shared" si="18"/>
        <v>42776.082349537035</v>
      </c>
      <c r="T296" s="15">
        <f t="shared" si="19"/>
        <v>42806.082349537035</v>
      </c>
    </row>
    <row r="297" spans="1:20" ht="42.75" hidden="1" x14ac:dyDescent="0.4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1" t="s">
        <v>8321</v>
      </c>
      <c r="R297" t="s">
        <v>8322</v>
      </c>
      <c r="S297" s="15">
        <f t="shared" si="18"/>
        <v>42586.066076388888</v>
      </c>
      <c r="T297" s="15">
        <f t="shared" si="19"/>
        <v>42624.165972222225</v>
      </c>
    </row>
    <row r="298" spans="1:20" ht="42.75" hidden="1" x14ac:dyDescent="0.4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1" t="s">
        <v>8308</v>
      </c>
      <c r="R298" t="s">
        <v>8315</v>
      </c>
      <c r="S298" s="15">
        <f t="shared" si="18"/>
        <v>42211.99454861111</v>
      </c>
      <c r="T298" s="15">
        <f t="shared" si="19"/>
        <v>42241.99454861111</v>
      </c>
    </row>
    <row r="299" spans="1:20" ht="42.75" hidden="1" x14ac:dyDescent="0.4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1" t="s">
        <v>8321</v>
      </c>
      <c r="R299" t="s">
        <v>8332</v>
      </c>
      <c r="S299" s="15">
        <f t="shared" si="18"/>
        <v>42461.627511574072</v>
      </c>
      <c r="T299" s="15">
        <f t="shared" si="19"/>
        <v>42503.165972222225</v>
      </c>
    </row>
    <row r="300" spans="1:20" ht="42.75" hidden="1" x14ac:dyDescent="0.4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1" t="s">
        <v>8316</v>
      </c>
      <c r="R300" t="s">
        <v>8317</v>
      </c>
      <c r="S300" s="15">
        <f t="shared" si="18"/>
        <v>42380.690289351856</v>
      </c>
      <c r="T300" s="15">
        <f t="shared" si="19"/>
        <v>42394.666666666672</v>
      </c>
    </row>
    <row r="301" spans="1:20" ht="42.75" hidden="1" x14ac:dyDescent="0.4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1" t="s">
        <v>8311</v>
      </c>
      <c r="R301" t="s">
        <v>8312</v>
      </c>
      <c r="S301" s="15">
        <f t="shared" si="18"/>
        <v>41960.722951388889</v>
      </c>
      <c r="T301" s="15">
        <f t="shared" si="19"/>
        <v>41993.207638888889</v>
      </c>
    </row>
    <row r="302" spans="1:20" ht="42.75" hidden="1" x14ac:dyDescent="0.4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1" t="s">
        <v>8323</v>
      </c>
      <c r="R302" t="s">
        <v>8324</v>
      </c>
      <c r="S302" s="15">
        <f t="shared" si="18"/>
        <v>41920.123611111114</v>
      </c>
      <c r="T302" s="15">
        <f t="shared" si="19"/>
        <v>41948.208333333336</v>
      </c>
    </row>
    <row r="303" spans="1:20" ht="28.5" hidden="1" x14ac:dyDescent="0.4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1" t="s">
        <v>8327</v>
      </c>
      <c r="R303" t="s">
        <v>8329</v>
      </c>
      <c r="S303" s="15">
        <f t="shared" si="18"/>
        <v>41184.849166666667</v>
      </c>
      <c r="T303" s="15">
        <f t="shared" si="19"/>
        <v>41214.849166666667</v>
      </c>
    </row>
    <row r="304" spans="1:20" ht="42.75" hidden="1" x14ac:dyDescent="0.4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1" t="s">
        <v>8323</v>
      </c>
      <c r="R304" t="s">
        <v>8324</v>
      </c>
      <c r="S304" s="15">
        <f t="shared" si="18"/>
        <v>41391.782905092594</v>
      </c>
      <c r="T304" s="15">
        <f t="shared" si="19"/>
        <v>41421.290972222225</v>
      </c>
    </row>
    <row r="305" spans="1:20" ht="42.75" hidden="1" x14ac:dyDescent="0.4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1" t="s">
        <v>8321</v>
      </c>
      <c r="R305" t="s">
        <v>8322</v>
      </c>
      <c r="S305" s="15">
        <f t="shared" si="18"/>
        <v>42263.952662037031</v>
      </c>
      <c r="T305" s="15">
        <f t="shared" si="19"/>
        <v>42294.083333333328</v>
      </c>
    </row>
    <row r="306" spans="1:20" ht="42.75" hidden="1" x14ac:dyDescent="0.4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1" t="s">
        <v>8321</v>
      </c>
      <c r="R306" t="s">
        <v>8325</v>
      </c>
      <c r="S306" s="15">
        <f t="shared" si="18"/>
        <v>42066.958761574075</v>
      </c>
      <c r="T306" s="15">
        <f t="shared" si="19"/>
        <v>42116.917094907403</v>
      </c>
    </row>
    <row r="307" spans="1:20" ht="42.75" hidden="1" x14ac:dyDescent="0.4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1" t="s">
        <v>8313</v>
      </c>
      <c r="R307" t="s">
        <v>8314</v>
      </c>
      <c r="S307" s="15">
        <f t="shared" si="18"/>
        <v>42339.276006944448</v>
      </c>
      <c r="T307" s="15">
        <f t="shared" si="19"/>
        <v>42388.276006944448</v>
      </c>
    </row>
    <row r="308" spans="1:20" ht="42.75" hidden="1" x14ac:dyDescent="0.4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1" t="s">
        <v>8323</v>
      </c>
      <c r="R308" t="s">
        <v>8324</v>
      </c>
      <c r="S308" s="15">
        <f t="shared" si="18"/>
        <v>42627.307303240741</v>
      </c>
      <c r="T308" s="15">
        <f t="shared" si="19"/>
        <v>42656</v>
      </c>
    </row>
    <row r="309" spans="1:20" ht="42.75" x14ac:dyDescent="0.4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1" t="s">
        <v>8323</v>
      </c>
      <c r="R309" t="s">
        <v>8326</v>
      </c>
      <c r="S309" s="15">
        <f t="shared" si="18"/>
        <v>41834.586574074077</v>
      </c>
      <c r="T309" s="15">
        <f t="shared" si="19"/>
        <v>41866.083333333336</v>
      </c>
    </row>
    <row r="310" spans="1:20" ht="42.75" hidden="1" x14ac:dyDescent="0.4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1" t="s">
        <v>8313</v>
      </c>
      <c r="R310" t="s">
        <v>8314</v>
      </c>
      <c r="S310" s="15">
        <f t="shared" si="18"/>
        <v>42705.919201388882</v>
      </c>
      <c r="T310" s="15">
        <f t="shared" si="19"/>
        <v>42738.919201388882</v>
      </c>
    </row>
    <row r="311" spans="1:20" ht="28.5" hidden="1" x14ac:dyDescent="0.4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1" t="s">
        <v>8323</v>
      </c>
      <c r="R311" t="s">
        <v>8324</v>
      </c>
      <c r="S311" s="15">
        <f t="shared" si="18"/>
        <v>41368.560289351852</v>
      </c>
      <c r="T311" s="15">
        <f t="shared" si="19"/>
        <v>41398.560289351852</v>
      </c>
    </row>
    <row r="312" spans="1:20" ht="42.75" hidden="1" x14ac:dyDescent="0.4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1" t="s">
        <v>8313</v>
      </c>
      <c r="R312" t="s">
        <v>8314</v>
      </c>
      <c r="S312" s="15">
        <f t="shared" si="18"/>
        <v>42535.809490740736</v>
      </c>
      <c r="T312" s="15">
        <f t="shared" si="19"/>
        <v>42565.809490740736</v>
      </c>
    </row>
    <row r="313" spans="1:20" ht="42.75" hidden="1" x14ac:dyDescent="0.4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1" t="s">
        <v>8321</v>
      </c>
      <c r="R313" t="s">
        <v>8322</v>
      </c>
      <c r="S313" s="15">
        <f t="shared" si="18"/>
        <v>42473.57</v>
      </c>
      <c r="T313" s="15">
        <f t="shared" si="19"/>
        <v>42503.57</v>
      </c>
    </row>
    <row r="314" spans="1:20" ht="42.75" hidden="1" x14ac:dyDescent="0.4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1" t="s">
        <v>8321</v>
      </c>
      <c r="R314" t="s">
        <v>8322</v>
      </c>
      <c r="S314" s="15">
        <f t="shared" si="18"/>
        <v>42759.244166666671</v>
      </c>
      <c r="T314" s="15">
        <f t="shared" si="19"/>
        <v>42793.084027777775</v>
      </c>
    </row>
    <row r="315" spans="1:20" ht="42.75" hidden="1" x14ac:dyDescent="0.4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1" t="s">
        <v>8313</v>
      </c>
      <c r="R315" t="s">
        <v>8314</v>
      </c>
      <c r="S315" s="15">
        <f t="shared" si="18"/>
        <v>42234.597685185188</v>
      </c>
      <c r="T315" s="15">
        <f t="shared" si="19"/>
        <v>42274.597685185188</v>
      </c>
    </row>
    <row r="316" spans="1:20" ht="42.75" hidden="1" x14ac:dyDescent="0.4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1" t="s">
        <v>8319</v>
      </c>
      <c r="R316" t="s">
        <v>8320</v>
      </c>
      <c r="S316" s="15">
        <f t="shared" si="18"/>
        <v>42011.628136574072</v>
      </c>
      <c r="T316" s="15">
        <f t="shared" si="19"/>
        <v>42041.628136574072</v>
      </c>
    </row>
    <row r="317" spans="1:20" ht="42.75" hidden="1" x14ac:dyDescent="0.4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1" t="s">
        <v>8321</v>
      </c>
      <c r="R317" t="s">
        <v>8322</v>
      </c>
      <c r="S317" s="15">
        <f t="shared" si="18"/>
        <v>41934.584502314814</v>
      </c>
      <c r="T317" s="15">
        <f t="shared" si="19"/>
        <v>41964.626168981486</v>
      </c>
    </row>
    <row r="318" spans="1:20" ht="42.75" hidden="1" x14ac:dyDescent="0.4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1" t="s">
        <v>8319</v>
      </c>
      <c r="R318" t="s">
        <v>8320</v>
      </c>
      <c r="S318" s="15">
        <f t="shared" si="18"/>
        <v>41807.624374999999</v>
      </c>
      <c r="T318" s="15">
        <f t="shared" si="19"/>
        <v>41837.624374999999</v>
      </c>
    </row>
    <row r="319" spans="1:20" ht="28.5" hidden="1" x14ac:dyDescent="0.4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1" t="s">
        <v>8308</v>
      </c>
      <c r="R319" t="s">
        <v>8310</v>
      </c>
      <c r="S319" s="15">
        <f t="shared" si="18"/>
        <v>42100.642071759255</v>
      </c>
      <c r="T319" s="15">
        <f t="shared" si="19"/>
        <v>42155.642071759255</v>
      </c>
    </row>
    <row r="320" spans="1:20" ht="28.5" hidden="1" x14ac:dyDescent="0.4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1" t="s">
        <v>8321</v>
      </c>
      <c r="R320" t="s">
        <v>8322</v>
      </c>
      <c r="S320" s="15">
        <f t="shared" si="18"/>
        <v>41184.277986111112</v>
      </c>
      <c r="T320" s="15">
        <f t="shared" si="19"/>
        <v>41215.166666666664</v>
      </c>
    </row>
    <row r="321" spans="1:20" ht="28.5" hidden="1" x14ac:dyDescent="0.4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1" t="s">
        <v>8311</v>
      </c>
      <c r="R321" t="s">
        <v>8333</v>
      </c>
      <c r="S321" s="15">
        <f t="shared" si="18"/>
        <v>40854.745266203703</v>
      </c>
      <c r="T321" s="15">
        <f t="shared" si="19"/>
        <v>40884.745266203703</v>
      </c>
    </row>
    <row r="322" spans="1:20" ht="42.75" hidden="1" x14ac:dyDescent="0.4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0">ROUND(E322/D322*100,0)</f>
        <v>101</v>
      </c>
      <c r="P322">
        <f t="shared" ref="P322:P385" si="21">IFERROR(ROUND(E322/L322,2),0)</f>
        <v>201.22</v>
      </c>
      <c r="Q322" s="11" t="s">
        <v>8321</v>
      </c>
      <c r="R322" t="s">
        <v>8322</v>
      </c>
      <c r="S322" s="15">
        <f t="shared" ref="S322:S385" si="22">(((J322/60)/60)/24)+DATE(1970,1,1)</f>
        <v>41719.667986111112</v>
      </c>
      <c r="T322" s="15">
        <f t="shared" ref="T322:T385" si="23">(((I322/60)/60)/24)+DATE(1970,1,1)</f>
        <v>41749.667986111112</v>
      </c>
    </row>
    <row r="323" spans="1:20" ht="42.75" hidden="1" x14ac:dyDescent="0.4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0"/>
        <v>29</v>
      </c>
      <c r="P323">
        <f t="shared" si="21"/>
        <v>85</v>
      </c>
      <c r="Q323" s="11" t="s">
        <v>8308</v>
      </c>
      <c r="R323" t="s">
        <v>8310</v>
      </c>
      <c r="S323" s="15">
        <f t="shared" si="22"/>
        <v>42506.709722222222</v>
      </c>
      <c r="T323" s="15">
        <f t="shared" si="23"/>
        <v>42540.340277777781</v>
      </c>
    </row>
    <row r="324" spans="1:20" ht="42.75" hidden="1" x14ac:dyDescent="0.4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1" t="s">
        <v>8308</v>
      </c>
      <c r="R324" t="s">
        <v>8309</v>
      </c>
      <c r="S324" s="15">
        <f t="shared" si="22"/>
        <v>42633.841608796298</v>
      </c>
      <c r="T324" s="15">
        <f t="shared" si="23"/>
        <v>42663.841608796298</v>
      </c>
    </row>
    <row r="325" spans="1:20" ht="42.75" hidden="1" x14ac:dyDescent="0.4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1" t="s">
        <v>8308</v>
      </c>
      <c r="R325" t="s">
        <v>8309</v>
      </c>
      <c r="S325" s="15">
        <f t="shared" si="22"/>
        <v>42692.771493055552</v>
      </c>
      <c r="T325" s="15">
        <f t="shared" si="23"/>
        <v>42722.771493055552</v>
      </c>
    </row>
    <row r="326" spans="1:20" ht="42.75" hidden="1" x14ac:dyDescent="0.4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1" t="s">
        <v>8327</v>
      </c>
      <c r="R326" t="s">
        <v>8338</v>
      </c>
      <c r="S326" s="15">
        <f t="shared" si="22"/>
        <v>41023.782037037039</v>
      </c>
      <c r="T326" s="15">
        <f t="shared" si="23"/>
        <v>41053.782037037039</v>
      </c>
    </row>
    <row r="327" spans="1:20" ht="42.75" hidden="1" x14ac:dyDescent="0.4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1" t="s">
        <v>8321</v>
      </c>
      <c r="R327" t="s">
        <v>8322</v>
      </c>
      <c r="S327" s="15">
        <f t="shared" si="22"/>
        <v>41085.698113425926</v>
      </c>
      <c r="T327" s="15">
        <f t="shared" si="23"/>
        <v>41120.208333333336</v>
      </c>
    </row>
    <row r="328" spans="1:20" ht="42.75" hidden="1" x14ac:dyDescent="0.4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1" t="s">
        <v>8321</v>
      </c>
      <c r="R328" t="s">
        <v>8322</v>
      </c>
      <c r="S328" s="15">
        <f t="shared" si="22"/>
        <v>42078.222187499996</v>
      </c>
      <c r="T328" s="15">
        <f t="shared" si="23"/>
        <v>42118.222187499996</v>
      </c>
    </row>
    <row r="329" spans="1:20" ht="28.5" hidden="1" x14ac:dyDescent="0.4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1" t="s">
        <v>8313</v>
      </c>
      <c r="R329" t="s">
        <v>8314</v>
      </c>
      <c r="S329" s="15">
        <f t="shared" si="22"/>
        <v>42633.461956018517</v>
      </c>
      <c r="T329" s="15">
        <f t="shared" si="23"/>
        <v>42663.461956018517</v>
      </c>
    </row>
    <row r="330" spans="1:20" ht="42.75" hidden="1" x14ac:dyDescent="0.4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1" t="s">
        <v>8323</v>
      </c>
      <c r="R330" t="s">
        <v>8335</v>
      </c>
      <c r="S330" s="15">
        <f t="shared" si="22"/>
        <v>42103.556828703702</v>
      </c>
      <c r="T330" s="15">
        <f t="shared" si="23"/>
        <v>42133.165972222225</v>
      </c>
    </row>
    <row r="331" spans="1:20" ht="42.75" hidden="1" x14ac:dyDescent="0.4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1" t="s">
        <v>8327</v>
      </c>
      <c r="R331" t="s">
        <v>8328</v>
      </c>
      <c r="S331" s="15">
        <f t="shared" si="22"/>
        <v>41348.168287037035</v>
      </c>
      <c r="T331" s="15">
        <f t="shared" si="23"/>
        <v>41393.168287037035</v>
      </c>
    </row>
    <row r="332" spans="1:20" ht="42.75" hidden="1" x14ac:dyDescent="0.4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1" t="s">
        <v>8308</v>
      </c>
      <c r="R332" t="s">
        <v>8310</v>
      </c>
      <c r="S332" s="15">
        <f t="shared" si="22"/>
        <v>42766.626793981486</v>
      </c>
      <c r="T332" s="15">
        <f t="shared" si="23"/>
        <v>42808.585127314815</v>
      </c>
    </row>
    <row r="333" spans="1:20" ht="42.75" hidden="1" x14ac:dyDescent="0.4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1" t="s">
        <v>8321</v>
      </c>
      <c r="R333" t="s">
        <v>8322</v>
      </c>
      <c r="S333" s="15">
        <f t="shared" si="22"/>
        <v>41662.047500000001</v>
      </c>
      <c r="T333" s="15">
        <f t="shared" si="23"/>
        <v>41692.047500000001</v>
      </c>
    </row>
    <row r="334" spans="1:20" ht="42.75" hidden="1" x14ac:dyDescent="0.4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1" t="s">
        <v>8327</v>
      </c>
      <c r="R334" t="s">
        <v>8331</v>
      </c>
      <c r="S334" s="15">
        <f t="shared" si="22"/>
        <v>41487.611250000002</v>
      </c>
      <c r="T334" s="15">
        <f t="shared" si="23"/>
        <v>41517.611250000002</v>
      </c>
    </row>
    <row r="335" spans="1:20" ht="42.75" hidden="1" x14ac:dyDescent="0.4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1" t="s">
        <v>8319</v>
      </c>
      <c r="R335" t="s">
        <v>8320</v>
      </c>
      <c r="S335" s="15">
        <f t="shared" si="22"/>
        <v>41771.572256944448</v>
      </c>
      <c r="T335" s="15">
        <f t="shared" si="23"/>
        <v>41801.572256944448</v>
      </c>
    </row>
    <row r="336" spans="1:20" ht="57" hidden="1" x14ac:dyDescent="0.4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1" t="s">
        <v>8319</v>
      </c>
      <c r="R336" t="s">
        <v>8320</v>
      </c>
      <c r="S336" s="15">
        <f t="shared" si="22"/>
        <v>42139.781678240746</v>
      </c>
      <c r="T336" s="15">
        <f t="shared" si="23"/>
        <v>42169.781678240746</v>
      </c>
    </row>
    <row r="337" spans="1:20" ht="42.75" hidden="1" x14ac:dyDescent="0.4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1" t="s">
        <v>8321</v>
      </c>
      <c r="R337" t="s">
        <v>8322</v>
      </c>
      <c r="S337" s="15">
        <f t="shared" si="22"/>
        <v>40626.959930555553</v>
      </c>
      <c r="T337" s="15">
        <f t="shared" si="23"/>
        <v>40657.959930555553</v>
      </c>
    </row>
    <row r="338" spans="1:20" ht="42.75" x14ac:dyDescent="0.4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1" t="s">
        <v>8323</v>
      </c>
      <c r="R338" t="s">
        <v>8326</v>
      </c>
      <c r="S338" s="15">
        <f t="shared" si="22"/>
        <v>41918.742175925923</v>
      </c>
      <c r="T338" s="15">
        <f t="shared" si="23"/>
        <v>41948.783842592595</v>
      </c>
    </row>
    <row r="339" spans="1:20" ht="42.75" hidden="1" x14ac:dyDescent="0.4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1" t="s">
        <v>8321</v>
      </c>
      <c r="R339" t="s">
        <v>8322</v>
      </c>
      <c r="S339" s="15">
        <f t="shared" si="22"/>
        <v>41935.070486111108</v>
      </c>
      <c r="T339" s="15">
        <f t="shared" si="23"/>
        <v>41957.216666666667</v>
      </c>
    </row>
    <row r="340" spans="1:20" ht="42.75" hidden="1" x14ac:dyDescent="0.4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1" t="s">
        <v>8321</v>
      </c>
      <c r="R340" t="s">
        <v>8322</v>
      </c>
      <c r="S340" s="15">
        <f t="shared" si="22"/>
        <v>41113.77238425926</v>
      </c>
      <c r="T340" s="15">
        <f t="shared" si="23"/>
        <v>41143.77238425926</v>
      </c>
    </row>
    <row r="341" spans="1:20" ht="42.75" hidden="1" x14ac:dyDescent="0.4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1" t="s">
        <v>8316</v>
      </c>
      <c r="R341" t="s">
        <v>8334</v>
      </c>
      <c r="S341" s="15">
        <f t="shared" si="22"/>
        <v>41486.537268518521</v>
      </c>
      <c r="T341" s="15">
        <f t="shared" si="23"/>
        <v>41516.537268518521</v>
      </c>
    </row>
    <row r="342" spans="1:20" ht="42.75" hidden="1" x14ac:dyDescent="0.4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1" t="s">
        <v>8308</v>
      </c>
      <c r="R342" t="s">
        <v>8310</v>
      </c>
      <c r="S342" s="15">
        <f t="shared" si="22"/>
        <v>41956.017488425925</v>
      </c>
      <c r="T342" s="15">
        <f t="shared" si="23"/>
        <v>41986.017488425925</v>
      </c>
    </row>
    <row r="343" spans="1:20" ht="42.75" hidden="1" x14ac:dyDescent="0.4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1" t="s">
        <v>8323</v>
      </c>
      <c r="R343" t="s">
        <v>8324</v>
      </c>
      <c r="S343" s="15">
        <f t="shared" si="22"/>
        <v>42576.278715277775</v>
      </c>
      <c r="T343" s="15">
        <f t="shared" si="23"/>
        <v>42606.278715277775</v>
      </c>
    </row>
    <row r="344" spans="1:20" ht="42.75" hidden="1" x14ac:dyDescent="0.4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1" t="s">
        <v>8316</v>
      </c>
      <c r="R344" t="s">
        <v>8317</v>
      </c>
      <c r="S344" s="15">
        <f t="shared" si="22"/>
        <v>41806.794074074074</v>
      </c>
      <c r="T344" s="15">
        <f t="shared" si="23"/>
        <v>41839.125</v>
      </c>
    </row>
    <row r="345" spans="1:20" ht="42.75" hidden="1" x14ac:dyDescent="0.45">
      <c r="A345">
        <v>615</v>
      </c>
      <c r="B345" s="9" t="s">
        <v>616</v>
      </c>
      <c r="C345" s="3" t="s">
        <v>4725</v>
      </c>
      <c r="D345" s="5">
        <v>515</v>
      </c>
      <c r="E345" s="7">
        <v>0</v>
      </c>
      <c r="F345" t="s">
        <v>8219</v>
      </c>
      <c r="G345" t="s">
        <v>8227</v>
      </c>
      <c r="H345" t="s">
        <v>8249</v>
      </c>
      <c r="I345">
        <v>1443149759</v>
      </c>
      <c r="J345">
        <v>1440557759</v>
      </c>
      <c r="K345" t="b">
        <v>0</v>
      </c>
      <c r="L345">
        <v>0</v>
      </c>
      <c r="M345" t="b">
        <v>0</v>
      </c>
      <c r="N345" t="s">
        <v>8270</v>
      </c>
      <c r="O345">
        <f t="shared" si="20"/>
        <v>0</v>
      </c>
      <c r="P345">
        <f t="shared" si="21"/>
        <v>0</v>
      </c>
      <c r="Q345" s="11" t="s">
        <v>8308</v>
      </c>
      <c r="R345" t="s">
        <v>8342</v>
      </c>
      <c r="S345" s="15">
        <f t="shared" si="22"/>
        <v>42242.122210648144</v>
      </c>
      <c r="T345" s="15">
        <f t="shared" si="23"/>
        <v>42272.122210648144</v>
      </c>
    </row>
    <row r="346" spans="1:20" ht="42.75" hidden="1" x14ac:dyDescent="0.4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1" t="s">
        <v>8321</v>
      </c>
      <c r="R346" t="s">
        <v>8339</v>
      </c>
      <c r="S346" s="15">
        <f t="shared" si="22"/>
        <v>42327.490752314814</v>
      </c>
      <c r="T346" s="15">
        <f t="shared" si="23"/>
        <v>42367.490752314814</v>
      </c>
    </row>
    <row r="347" spans="1:20" ht="42.75" hidden="1" x14ac:dyDescent="0.4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1" t="s">
        <v>8316</v>
      </c>
      <c r="R347" t="s">
        <v>8317</v>
      </c>
      <c r="S347" s="15">
        <f t="shared" si="22"/>
        <v>42573.327986111108</v>
      </c>
      <c r="T347" s="15">
        <f t="shared" si="23"/>
        <v>42588.327986111108</v>
      </c>
    </row>
    <row r="348" spans="1:20" hidden="1" x14ac:dyDescent="0.4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1" t="s">
        <v>8321</v>
      </c>
      <c r="R348" t="s">
        <v>8322</v>
      </c>
      <c r="S348" s="15">
        <f t="shared" si="22"/>
        <v>41282.944456018515</v>
      </c>
      <c r="T348" s="15">
        <f t="shared" si="23"/>
        <v>41312.944456018515</v>
      </c>
    </row>
    <row r="349" spans="1:20" ht="42.75" x14ac:dyDescent="0.4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1" t="s">
        <v>8323</v>
      </c>
      <c r="R349" t="s">
        <v>8326</v>
      </c>
      <c r="S349" s="15">
        <f t="shared" si="22"/>
        <v>42614.760937500003</v>
      </c>
      <c r="T349" s="15">
        <f t="shared" si="23"/>
        <v>42644.165972222225</v>
      </c>
    </row>
    <row r="350" spans="1:20" ht="42.75" hidden="1" x14ac:dyDescent="0.4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1" t="s">
        <v>8327</v>
      </c>
      <c r="R350" t="s">
        <v>8331</v>
      </c>
      <c r="S350" s="15">
        <f t="shared" si="22"/>
        <v>41458.867905092593</v>
      </c>
      <c r="T350" s="15">
        <f t="shared" si="23"/>
        <v>41493.867905092593</v>
      </c>
    </row>
    <row r="351" spans="1:20" ht="42.75" hidden="1" x14ac:dyDescent="0.4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1" t="s">
        <v>8316</v>
      </c>
      <c r="R351" t="s">
        <v>8317</v>
      </c>
      <c r="S351" s="15">
        <f t="shared" si="22"/>
        <v>42644.667534722219</v>
      </c>
      <c r="T351" s="15">
        <f t="shared" si="23"/>
        <v>42672.791666666672</v>
      </c>
    </row>
    <row r="352" spans="1:20" ht="42.75" hidden="1" x14ac:dyDescent="0.4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1" t="s">
        <v>8313</v>
      </c>
      <c r="R352" t="s">
        <v>8314</v>
      </c>
      <c r="S352" s="15">
        <f t="shared" si="22"/>
        <v>41948.56658564815</v>
      </c>
      <c r="T352" s="15">
        <f t="shared" si="23"/>
        <v>41979.25</v>
      </c>
    </row>
    <row r="353" spans="1:20" ht="42.75" hidden="1" x14ac:dyDescent="0.4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1" t="s">
        <v>8313</v>
      </c>
      <c r="R353" t="s">
        <v>8314</v>
      </c>
      <c r="S353" s="15">
        <f t="shared" si="22"/>
        <v>42391.475289351853</v>
      </c>
      <c r="T353" s="15">
        <f t="shared" si="23"/>
        <v>42415.625</v>
      </c>
    </row>
    <row r="354" spans="1:20" ht="42.75" hidden="1" x14ac:dyDescent="0.4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1" t="s">
        <v>8308</v>
      </c>
      <c r="R354" t="s">
        <v>8309</v>
      </c>
      <c r="S354" s="15">
        <f t="shared" si="22"/>
        <v>41863.429791666669</v>
      </c>
      <c r="T354" s="15">
        <f t="shared" si="23"/>
        <v>41898.429791666669</v>
      </c>
    </row>
    <row r="355" spans="1:20" ht="28.5" hidden="1" x14ac:dyDescent="0.4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1" t="s">
        <v>8308</v>
      </c>
      <c r="R355" t="s">
        <v>8310</v>
      </c>
      <c r="S355" s="15">
        <f t="shared" si="22"/>
        <v>41809.473275462966</v>
      </c>
      <c r="T355" s="15">
        <f t="shared" si="23"/>
        <v>41845.125</v>
      </c>
    </row>
    <row r="356" spans="1:20" ht="42.75" hidden="1" x14ac:dyDescent="0.4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1" t="s">
        <v>8327</v>
      </c>
      <c r="R356" t="s">
        <v>8329</v>
      </c>
      <c r="S356" s="15">
        <f t="shared" si="22"/>
        <v>42370.580590277779</v>
      </c>
      <c r="T356" s="15">
        <f t="shared" si="23"/>
        <v>42400.580590277779</v>
      </c>
    </row>
    <row r="357" spans="1:20" ht="42.75" hidden="1" x14ac:dyDescent="0.4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1" t="s">
        <v>8319</v>
      </c>
      <c r="R357" t="s">
        <v>8320</v>
      </c>
      <c r="S357" s="15">
        <f t="shared" si="22"/>
        <v>42423.602500000001</v>
      </c>
      <c r="T357" s="15">
        <f t="shared" si="23"/>
        <v>42453.560833333337</v>
      </c>
    </row>
    <row r="358" spans="1:20" ht="42.75" x14ac:dyDescent="0.4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1" t="s">
        <v>8323</v>
      </c>
      <c r="R358" t="s">
        <v>8326</v>
      </c>
      <c r="S358" s="15">
        <f t="shared" si="22"/>
        <v>41909.969386574077</v>
      </c>
      <c r="T358" s="15">
        <f t="shared" si="23"/>
        <v>41950.011053240742</v>
      </c>
    </row>
    <row r="359" spans="1:20" ht="42.75" hidden="1" x14ac:dyDescent="0.4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1" t="s">
        <v>8308</v>
      </c>
      <c r="R359" t="s">
        <v>8309</v>
      </c>
      <c r="S359" s="15">
        <f t="shared" si="22"/>
        <v>41099.966944444444</v>
      </c>
      <c r="T359" s="15">
        <f t="shared" si="23"/>
        <v>41134.125</v>
      </c>
    </row>
    <row r="360" spans="1:20" ht="42.75" hidden="1" x14ac:dyDescent="0.4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1" t="s">
        <v>8323</v>
      </c>
      <c r="R360" t="s">
        <v>8324</v>
      </c>
      <c r="S360" s="15">
        <f t="shared" si="22"/>
        <v>41841.850034722222</v>
      </c>
      <c r="T360" s="15">
        <f t="shared" si="23"/>
        <v>41871.850034722222</v>
      </c>
    </row>
    <row r="361" spans="1:20" ht="42.75" hidden="1" x14ac:dyDescent="0.4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1" t="s">
        <v>8313</v>
      </c>
      <c r="R361" t="s">
        <v>8314</v>
      </c>
      <c r="S361" s="15">
        <f t="shared" si="22"/>
        <v>41964.751342592594</v>
      </c>
      <c r="T361" s="15">
        <f t="shared" si="23"/>
        <v>41996</v>
      </c>
    </row>
    <row r="362" spans="1:20" ht="42.75" hidden="1" x14ac:dyDescent="0.4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1" t="s">
        <v>8313</v>
      </c>
      <c r="R362" t="s">
        <v>8314</v>
      </c>
      <c r="S362" s="15">
        <f t="shared" si="22"/>
        <v>42741.599664351852</v>
      </c>
      <c r="T362" s="15">
        <f t="shared" si="23"/>
        <v>42772.599664351852</v>
      </c>
    </row>
    <row r="363" spans="1:20" ht="42.75" hidden="1" x14ac:dyDescent="0.4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1" t="s">
        <v>8323</v>
      </c>
      <c r="R363" t="s">
        <v>8324</v>
      </c>
      <c r="S363" s="15">
        <f t="shared" si="22"/>
        <v>42534.895625000005</v>
      </c>
      <c r="T363" s="15">
        <f t="shared" si="23"/>
        <v>42564.895625000005</v>
      </c>
    </row>
    <row r="364" spans="1:20" ht="42.75" hidden="1" x14ac:dyDescent="0.4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1" t="s">
        <v>8308</v>
      </c>
      <c r="R364" t="s">
        <v>8315</v>
      </c>
      <c r="S364" s="15">
        <f t="shared" si="22"/>
        <v>42218.169293981482</v>
      </c>
      <c r="T364" s="15">
        <f t="shared" si="23"/>
        <v>42246.169293981482</v>
      </c>
    </row>
    <row r="365" spans="1:20" ht="42.75" hidden="1" x14ac:dyDescent="0.4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1" t="s">
        <v>8316</v>
      </c>
      <c r="R365" t="s">
        <v>8317</v>
      </c>
      <c r="S365" s="15">
        <f t="shared" si="22"/>
        <v>42633.586122685185</v>
      </c>
      <c r="T365" s="15">
        <f t="shared" si="23"/>
        <v>42668.708333333328</v>
      </c>
    </row>
    <row r="366" spans="1:20" ht="42.75" hidden="1" x14ac:dyDescent="0.4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1" t="s">
        <v>8308</v>
      </c>
      <c r="R366" t="s">
        <v>8309</v>
      </c>
      <c r="S366" s="15">
        <f t="shared" si="22"/>
        <v>42626.668888888889</v>
      </c>
      <c r="T366" s="15">
        <f t="shared" si="23"/>
        <v>42656.915972222225</v>
      </c>
    </row>
    <row r="367" spans="1:20" ht="42.75" hidden="1" x14ac:dyDescent="0.4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1" t="s">
        <v>8321</v>
      </c>
      <c r="R367" t="s">
        <v>8322</v>
      </c>
      <c r="S367" s="15">
        <f t="shared" si="22"/>
        <v>42178.282372685186</v>
      </c>
      <c r="T367" s="15">
        <f t="shared" si="23"/>
        <v>42208.282372685186</v>
      </c>
    </row>
    <row r="368" spans="1:20" ht="42.75" hidden="1" x14ac:dyDescent="0.4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1" t="s">
        <v>8321</v>
      </c>
      <c r="R368" t="s">
        <v>8322</v>
      </c>
      <c r="S368" s="15">
        <f t="shared" si="22"/>
        <v>41980.781793981485</v>
      </c>
      <c r="T368" s="15">
        <f t="shared" si="23"/>
        <v>42010.781793981485</v>
      </c>
    </row>
    <row r="369" spans="1:20" ht="42.75" hidden="1" x14ac:dyDescent="0.4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1" t="s">
        <v>8327</v>
      </c>
      <c r="R369" t="s">
        <v>8331</v>
      </c>
      <c r="S369" s="15">
        <f t="shared" si="22"/>
        <v>41449.585162037038</v>
      </c>
      <c r="T369" s="15">
        <f t="shared" si="23"/>
        <v>41479.585162037038</v>
      </c>
    </row>
    <row r="370" spans="1:20" ht="42.75" hidden="1" x14ac:dyDescent="0.4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1" t="s">
        <v>8321</v>
      </c>
      <c r="R370" t="s">
        <v>8332</v>
      </c>
      <c r="S370" s="15">
        <f t="shared" si="22"/>
        <v>41929.164733796293</v>
      </c>
      <c r="T370" s="15">
        <f t="shared" si="23"/>
        <v>41959.206400462965</v>
      </c>
    </row>
    <row r="371" spans="1:20" ht="42.75" hidden="1" x14ac:dyDescent="0.4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1" t="s">
        <v>8313</v>
      </c>
      <c r="R371" t="s">
        <v>8314</v>
      </c>
      <c r="S371" s="15">
        <f t="shared" si="22"/>
        <v>42426.542592592596</v>
      </c>
      <c r="T371" s="15">
        <f t="shared" si="23"/>
        <v>42454.916666666672</v>
      </c>
    </row>
    <row r="372" spans="1:20" ht="57" hidden="1" x14ac:dyDescent="0.4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1" t="s">
        <v>8313</v>
      </c>
      <c r="R372" t="s">
        <v>8314</v>
      </c>
      <c r="S372" s="15">
        <f t="shared" si="22"/>
        <v>42668.176701388889</v>
      </c>
      <c r="T372" s="15">
        <f t="shared" si="23"/>
        <v>42698.083333333328</v>
      </c>
    </row>
    <row r="373" spans="1:20" ht="28.5" hidden="1" x14ac:dyDescent="0.4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1" t="s">
        <v>8313</v>
      </c>
      <c r="R373" t="s">
        <v>8314</v>
      </c>
      <c r="S373" s="15">
        <f t="shared" si="22"/>
        <v>42654.177187499998</v>
      </c>
      <c r="T373" s="15">
        <f t="shared" si="23"/>
        <v>42684.218854166669</v>
      </c>
    </row>
    <row r="374" spans="1:20" ht="57" hidden="1" x14ac:dyDescent="0.4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1" t="s">
        <v>8308</v>
      </c>
      <c r="R374" t="s">
        <v>8340</v>
      </c>
      <c r="S374" s="15">
        <f t="shared" si="22"/>
        <v>42529.632754629631</v>
      </c>
      <c r="T374" s="15">
        <f t="shared" si="23"/>
        <v>42556.207638888889</v>
      </c>
    </row>
    <row r="375" spans="1:20" ht="42.75" hidden="1" x14ac:dyDescent="0.4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1" t="s">
        <v>8316</v>
      </c>
      <c r="R375" t="s">
        <v>8317</v>
      </c>
      <c r="S375" s="15">
        <f t="shared" si="22"/>
        <v>42583.615081018521</v>
      </c>
      <c r="T375" s="15">
        <f t="shared" si="23"/>
        <v>42620.083333333328</v>
      </c>
    </row>
    <row r="376" spans="1:20" ht="42.75" x14ac:dyDescent="0.4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1" t="s">
        <v>8323</v>
      </c>
      <c r="R376" t="s">
        <v>8326</v>
      </c>
      <c r="S376" s="15">
        <f t="shared" si="22"/>
        <v>42461.747199074074</v>
      </c>
      <c r="T376" s="15">
        <f t="shared" si="23"/>
        <v>42491.747199074074</v>
      </c>
    </row>
    <row r="377" spans="1:20" ht="42.75" x14ac:dyDescent="0.4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1" t="s">
        <v>8323</v>
      </c>
      <c r="R377" t="s">
        <v>8326</v>
      </c>
      <c r="S377" s="15">
        <f t="shared" si="22"/>
        <v>42135.60020833333</v>
      </c>
      <c r="T377" s="15">
        <f t="shared" si="23"/>
        <v>42167.083333333328</v>
      </c>
    </row>
    <row r="378" spans="1:20" ht="28.5" hidden="1" x14ac:dyDescent="0.4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1" t="s">
        <v>8327</v>
      </c>
      <c r="R378" t="s">
        <v>8331</v>
      </c>
      <c r="S378" s="15">
        <f t="shared" si="22"/>
        <v>42745.600243055553</v>
      </c>
      <c r="T378" s="15">
        <f t="shared" si="23"/>
        <v>42776.208333333328</v>
      </c>
    </row>
    <row r="379" spans="1:20" ht="42.75" hidden="1" x14ac:dyDescent="0.4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1" t="s">
        <v>8308</v>
      </c>
      <c r="R379" t="s">
        <v>8315</v>
      </c>
      <c r="S379" s="15">
        <f t="shared" si="22"/>
        <v>42115.74754629629</v>
      </c>
      <c r="T379" s="15">
        <f t="shared" si="23"/>
        <v>42145.74754629629</v>
      </c>
    </row>
    <row r="380" spans="1:20" ht="42.75" hidden="1" x14ac:dyDescent="0.4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1" t="s">
        <v>8313</v>
      </c>
      <c r="R380" t="s">
        <v>8314</v>
      </c>
      <c r="S380" s="15">
        <f t="shared" si="22"/>
        <v>42409.776076388895</v>
      </c>
      <c r="T380" s="15">
        <f t="shared" si="23"/>
        <v>42469.734409722223</v>
      </c>
    </row>
    <row r="381" spans="1:20" ht="42.75" hidden="1" x14ac:dyDescent="0.4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1" t="s">
        <v>8323</v>
      </c>
      <c r="R381" t="s">
        <v>8324</v>
      </c>
      <c r="S381" s="15">
        <f t="shared" si="22"/>
        <v>41610.794421296298</v>
      </c>
      <c r="T381" s="15">
        <f t="shared" si="23"/>
        <v>41637.332638888889</v>
      </c>
    </row>
    <row r="382" spans="1:20" ht="42.75" hidden="1" x14ac:dyDescent="0.4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1" t="s">
        <v>8327</v>
      </c>
      <c r="R382" t="s">
        <v>8328</v>
      </c>
      <c r="S382" s="15">
        <f t="shared" si="22"/>
        <v>40555.322662037033</v>
      </c>
      <c r="T382" s="15">
        <f t="shared" si="23"/>
        <v>40603.833333333336</v>
      </c>
    </row>
    <row r="383" spans="1:20" ht="42.75" hidden="1" x14ac:dyDescent="0.4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1" t="s">
        <v>8321</v>
      </c>
      <c r="R383" t="s">
        <v>8322</v>
      </c>
      <c r="S383" s="15">
        <f t="shared" si="22"/>
        <v>41193.032013888893</v>
      </c>
      <c r="T383" s="15">
        <f t="shared" si="23"/>
        <v>41223.073680555557</v>
      </c>
    </row>
    <row r="384" spans="1:20" ht="42.75" hidden="1" x14ac:dyDescent="0.4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1" t="s">
        <v>8313</v>
      </c>
      <c r="R384" t="s">
        <v>8314</v>
      </c>
      <c r="S384" s="15">
        <f t="shared" si="22"/>
        <v>42751.533391203702</v>
      </c>
      <c r="T384" s="15">
        <f t="shared" si="23"/>
        <v>42780.957638888889</v>
      </c>
    </row>
    <row r="385" spans="1:20" ht="42.75" hidden="1" x14ac:dyDescent="0.4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1" t="s">
        <v>8313</v>
      </c>
      <c r="R385" t="s">
        <v>8314</v>
      </c>
      <c r="S385" s="15">
        <f t="shared" si="22"/>
        <v>42552.315127314811</v>
      </c>
      <c r="T385" s="15">
        <f t="shared" si="23"/>
        <v>42588.75</v>
      </c>
    </row>
    <row r="386" spans="1:20" ht="42.75" x14ac:dyDescent="0.4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4">ROUND(E386/D386*100,0)</f>
        <v>108</v>
      </c>
      <c r="P386">
        <f t="shared" ref="P386:P449" si="25">IFERROR(ROUND(E386/L386,2),0)</f>
        <v>106.8</v>
      </c>
      <c r="Q386" s="11" t="s">
        <v>8323</v>
      </c>
      <c r="R386" t="s">
        <v>8326</v>
      </c>
      <c r="S386" s="15">
        <f t="shared" ref="S386:S449" si="26">(((J386/60)/60)/24)+DATE(1970,1,1)</f>
        <v>41933.291643518518</v>
      </c>
      <c r="T386" s="15">
        <f t="shared" ref="T386:T449" si="27">(((I386/60)/60)/24)+DATE(1970,1,1)</f>
        <v>41963.333310185189</v>
      </c>
    </row>
    <row r="387" spans="1:20" ht="28.5" hidden="1" x14ac:dyDescent="0.4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4"/>
        <v>107</v>
      </c>
      <c r="P387">
        <f t="shared" si="25"/>
        <v>97.64</v>
      </c>
      <c r="Q387" s="11" t="s">
        <v>8321</v>
      </c>
      <c r="R387" t="s">
        <v>8322</v>
      </c>
      <c r="S387" s="15">
        <f t="shared" si="26"/>
        <v>41017.885462962964</v>
      </c>
      <c r="T387" s="15">
        <f t="shared" si="27"/>
        <v>41067.621527777781</v>
      </c>
    </row>
    <row r="388" spans="1:20" ht="42.75" hidden="1" x14ac:dyDescent="0.4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1" t="s">
        <v>8321</v>
      </c>
      <c r="R388" t="s">
        <v>8322</v>
      </c>
      <c r="S388" s="15">
        <f t="shared" si="26"/>
        <v>41134.751550925925</v>
      </c>
      <c r="T388" s="15">
        <f t="shared" si="27"/>
        <v>41155.751550925925</v>
      </c>
    </row>
    <row r="389" spans="1:20" ht="42.75" hidden="1" x14ac:dyDescent="0.4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1" t="s">
        <v>8308</v>
      </c>
      <c r="R389" t="s">
        <v>8318</v>
      </c>
      <c r="S389" s="15">
        <f t="shared" si="26"/>
        <v>42514.671099537038</v>
      </c>
      <c r="T389" s="15">
        <f t="shared" si="27"/>
        <v>42544.671099537038</v>
      </c>
    </row>
    <row r="390" spans="1:20" ht="42.75" hidden="1" x14ac:dyDescent="0.4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1" t="s">
        <v>8321</v>
      </c>
      <c r="R390" t="s">
        <v>8322</v>
      </c>
      <c r="S390" s="15">
        <f t="shared" si="26"/>
        <v>42687.875775462962</v>
      </c>
      <c r="T390" s="15">
        <f t="shared" si="27"/>
        <v>42718.5</v>
      </c>
    </row>
    <row r="391" spans="1:20" ht="42.75" hidden="1" x14ac:dyDescent="0.4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1" t="s">
        <v>8308</v>
      </c>
      <c r="R391" t="s">
        <v>8340</v>
      </c>
      <c r="S391" s="15">
        <f t="shared" si="26"/>
        <v>42207.746678240743</v>
      </c>
      <c r="T391" s="15">
        <f t="shared" si="27"/>
        <v>42237.746678240743</v>
      </c>
    </row>
    <row r="392" spans="1:20" ht="42.75" hidden="1" x14ac:dyDescent="0.4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1" t="s">
        <v>8321</v>
      </c>
      <c r="R392" t="s">
        <v>8322</v>
      </c>
      <c r="S392" s="15">
        <f t="shared" si="26"/>
        <v>42331.551307870366</v>
      </c>
      <c r="T392" s="15">
        <f t="shared" si="27"/>
        <v>42360.958333333328</v>
      </c>
    </row>
    <row r="393" spans="1:20" ht="42.75" hidden="1" x14ac:dyDescent="0.45">
      <c r="A393">
        <v>130</v>
      </c>
      <c r="B393" s="9" t="s">
        <v>132</v>
      </c>
      <c r="C393" s="3" t="s">
        <v>4241</v>
      </c>
      <c r="D393" s="5">
        <v>600</v>
      </c>
      <c r="E393" s="7">
        <v>0</v>
      </c>
      <c r="F393" t="s">
        <v>8219</v>
      </c>
      <c r="G393" t="s">
        <v>8224</v>
      </c>
      <c r="H393" t="s">
        <v>8246</v>
      </c>
      <c r="I393">
        <v>1402949760</v>
      </c>
      <c r="J393">
        <v>1400536692</v>
      </c>
      <c r="K393" t="b">
        <v>0</v>
      </c>
      <c r="L393">
        <v>0</v>
      </c>
      <c r="M393" t="b">
        <v>0</v>
      </c>
      <c r="N393" t="s">
        <v>8265</v>
      </c>
      <c r="O393">
        <f t="shared" si="24"/>
        <v>0</v>
      </c>
      <c r="P393">
        <f t="shared" si="25"/>
        <v>0</v>
      </c>
      <c r="Q393" s="11" t="s">
        <v>8321</v>
      </c>
      <c r="R393" t="s">
        <v>8337</v>
      </c>
      <c r="S393" s="15">
        <f t="shared" si="26"/>
        <v>41778.915416666663</v>
      </c>
      <c r="T393" s="15">
        <f t="shared" si="27"/>
        <v>41806.844444444447</v>
      </c>
    </row>
    <row r="394" spans="1:20" ht="42.75" hidden="1" x14ac:dyDescent="0.4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1" t="s">
        <v>8313</v>
      </c>
      <c r="R394" t="s">
        <v>8314</v>
      </c>
      <c r="S394" s="15">
        <f t="shared" si="26"/>
        <v>41891.976388888892</v>
      </c>
      <c r="T394" s="15">
        <f t="shared" si="27"/>
        <v>41936.976388888892</v>
      </c>
    </row>
    <row r="395" spans="1:20" ht="28.5" hidden="1" x14ac:dyDescent="0.4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1" t="s">
        <v>8316</v>
      </c>
      <c r="R395" t="s">
        <v>8334</v>
      </c>
      <c r="S395" s="15">
        <f t="shared" si="26"/>
        <v>42694.98128472222</v>
      </c>
      <c r="T395" s="15">
        <f t="shared" si="27"/>
        <v>42727.332638888889</v>
      </c>
    </row>
    <row r="396" spans="1:20" ht="42.75" hidden="1" x14ac:dyDescent="0.4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1" t="s">
        <v>8308</v>
      </c>
      <c r="R396" t="s">
        <v>8340</v>
      </c>
      <c r="S396" s="15">
        <f t="shared" si="26"/>
        <v>42222.622766203705</v>
      </c>
      <c r="T396" s="15">
        <f t="shared" si="27"/>
        <v>42251.625</v>
      </c>
    </row>
    <row r="397" spans="1:20" ht="42.75" hidden="1" x14ac:dyDescent="0.4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1" t="s">
        <v>8308</v>
      </c>
      <c r="R397" t="s">
        <v>8315</v>
      </c>
      <c r="S397" s="15">
        <f t="shared" si="26"/>
        <v>40998.051192129627</v>
      </c>
      <c r="T397" s="15">
        <f t="shared" si="27"/>
        <v>41028.051192129627</v>
      </c>
    </row>
    <row r="398" spans="1:20" ht="42.75" hidden="1" x14ac:dyDescent="0.4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1" t="s">
        <v>8321</v>
      </c>
      <c r="R398" t="s">
        <v>8322</v>
      </c>
      <c r="S398" s="15">
        <f t="shared" si="26"/>
        <v>40868.219814814816</v>
      </c>
      <c r="T398" s="15">
        <f t="shared" si="27"/>
        <v>40909.332638888889</v>
      </c>
    </row>
    <row r="399" spans="1:20" hidden="1" x14ac:dyDescent="0.4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1" t="s">
        <v>8327</v>
      </c>
      <c r="R399" t="s">
        <v>8341</v>
      </c>
      <c r="S399" s="15">
        <f t="shared" si="26"/>
        <v>41943.791030092594</v>
      </c>
      <c r="T399" s="15">
        <f t="shared" si="27"/>
        <v>41974.832696759258</v>
      </c>
    </row>
    <row r="400" spans="1:20" ht="42.75" hidden="1" x14ac:dyDescent="0.4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1" t="s">
        <v>8327</v>
      </c>
      <c r="R400" t="s">
        <v>8331</v>
      </c>
      <c r="S400" s="15">
        <f t="shared" si="26"/>
        <v>41228.650196759263</v>
      </c>
      <c r="T400" s="15">
        <f t="shared" si="27"/>
        <v>41258.650196759263</v>
      </c>
    </row>
    <row r="401" spans="1:20" ht="42.75" hidden="1" x14ac:dyDescent="0.4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1" t="s">
        <v>8316</v>
      </c>
      <c r="R401" t="s">
        <v>8317</v>
      </c>
      <c r="S401" s="15">
        <f t="shared" si="26"/>
        <v>42152.640833333338</v>
      </c>
      <c r="T401" s="15">
        <f t="shared" si="27"/>
        <v>42182.640833333338</v>
      </c>
    </row>
    <row r="402" spans="1:20" ht="28.5" hidden="1" x14ac:dyDescent="0.4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1" t="s">
        <v>8321</v>
      </c>
      <c r="R402" t="s">
        <v>8322</v>
      </c>
      <c r="S402" s="15">
        <f t="shared" si="26"/>
        <v>40675.71</v>
      </c>
      <c r="T402" s="15">
        <f t="shared" si="27"/>
        <v>40695.207638888889</v>
      </c>
    </row>
    <row r="403" spans="1:20" ht="42.75" hidden="1" x14ac:dyDescent="0.45">
      <c r="A403">
        <v>3874</v>
      </c>
      <c r="B403" s="9" t="s">
        <v>3871</v>
      </c>
      <c r="C403" s="3" t="s">
        <v>7983</v>
      </c>
      <c r="D403" s="5">
        <v>620</v>
      </c>
      <c r="E403" s="7">
        <v>0</v>
      </c>
      <c r="F403" t="s">
        <v>8219</v>
      </c>
      <c r="G403" t="s">
        <v>8227</v>
      </c>
      <c r="H403" t="s">
        <v>8249</v>
      </c>
      <c r="I403">
        <v>1422061200</v>
      </c>
      <c r="J403">
        <v>1420244622</v>
      </c>
      <c r="K403" t="b">
        <v>0</v>
      </c>
      <c r="L403">
        <v>0</v>
      </c>
      <c r="M403" t="b">
        <v>0</v>
      </c>
      <c r="N403" t="s">
        <v>8303</v>
      </c>
      <c r="O403">
        <f t="shared" si="24"/>
        <v>0</v>
      </c>
      <c r="P403">
        <f t="shared" si="25"/>
        <v>0</v>
      </c>
      <c r="Q403" s="11" t="s">
        <v>8323</v>
      </c>
      <c r="R403" t="s">
        <v>8335</v>
      </c>
      <c r="S403" s="15">
        <f t="shared" si="26"/>
        <v>42007.016458333332</v>
      </c>
      <c r="T403" s="15">
        <f t="shared" si="27"/>
        <v>42028.041666666672</v>
      </c>
    </row>
    <row r="404" spans="1:20" ht="42.75" hidden="1" x14ac:dyDescent="0.4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1" t="s">
        <v>8313</v>
      </c>
      <c r="R404" t="s">
        <v>8314</v>
      </c>
      <c r="S404" s="15">
        <f t="shared" si="26"/>
        <v>41786.614363425928</v>
      </c>
      <c r="T404" s="15">
        <f t="shared" si="27"/>
        <v>41817.614363425928</v>
      </c>
    </row>
    <row r="405" spans="1:20" ht="42.75" hidden="1" x14ac:dyDescent="0.4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1" t="s">
        <v>8316</v>
      </c>
      <c r="R405" t="s">
        <v>8317</v>
      </c>
      <c r="S405" s="15">
        <f t="shared" si="26"/>
        <v>41561.807349537034</v>
      </c>
      <c r="T405" s="15">
        <f t="shared" si="27"/>
        <v>41591.849016203705</v>
      </c>
    </row>
    <row r="406" spans="1:20" ht="42.75" hidden="1" x14ac:dyDescent="0.4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1" t="s">
        <v>8327</v>
      </c>
      <c r="R406" t="s">
        <v>8331</v>
      </c>
      <c r="S406" s="15">
        <f t="shared" si="26"/>
        <v>42445.823055555549</v>
      </c>
      <c r="T406" s="15">
        <f t="shared" si="27"/>
        <v>42476</v>
      </c>
    </row>
    <row r="407" spans="1:20" ht="28.5" hidden="1" x14ac:dyDescent="0.4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1" t="s">
        <v>8313</v>
      </c>
      <c r="R407" t="s">
        <v>8314</v>
      </c>
      <c r="S407" s="15">
        <f t="shared" si="26"/>
        <v>42247.616400462968</v>
      </c>
      <c r="T407" s="15">
        <f t="shared" si="27"/>
        <v>42279.960416666669</v>
      </c>
    </row>
    <row r="408" spans="1:20" ht="42.75" x14ac:dyDescent="0.4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1" t="s">
        <v>8323</v>
      </c>
      <c r="R408" t="s">
        <v>8326</v>
      </c>
      <c r="S408" s="15">
        <f t="shared" si="26"/>
        <v>42602.576712962968</v>
      </c>
      <c r="T408" s="15">
        <f t="shared" si="27"/>
        <v>42621.15625</v>
      </c>
    </row>
    <row r="409" spans="1:20" ht="28.5" hidden="1" x14ac:dyDescent="0.4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1" t="s">
        <v>8327</v>
      </c>
      <c r="R409" t="s">
        <v>8341</v>
      </c>
      <c r="S409" s="15">
        <f t="shared" si="26"/>
        <v>41298.509965277779</v>
      </c>
      <c r="T409" s="15">
        <f t="shared" si="27"/>
        <v>41329.207638888889</v>
      </c>
    </row>
    <row r="410" spans="1:20" ht="28.5" hidden="1" x14ac:dyDescent="0.4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1" t="s">
        <v>8311</v>
      </c>
      <c r="R410" t="s">
        <v>8333</v>
      </c>
      <c r="S410" s="15">
        <f t="shared" si="26"/>
        <v>42382.74009259259</v>
      </c>
      <c r="T410" s="15">
        <f t="shared" si="27"/>
        <v>42412.74009259259</v>
      </c>
    </row>
    <row r="411" spans="1:20" ht="42.75" hidden="1" x14ac:dyDescent="0.4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1" t="s">
        <v>8321</v>
      </c>
      <c r="R411" t="s">
        <v>8332</v>
      </c>
      <c r="S411" s="15">
        <f t="shared" si="26"/>
        <v>41878.627187500002</v>
      </c>
      <c r="T411" s="15">
        <f t="shared" si="27"/>
        <v>41908.627187500002</v>
      </c>
    </row>
    <row r="412" spans="1:20" ht="42.75" hidden="1" x14ac:dyDescent="0.4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1" t="s">
        <v>8321</v>
      </c>
      <c r="R412" t="s">
        <v>8322</v>
      </c>
      <c r="S412" s="15">
        <f t="shared" si="26"/>
        <v>42089.72802083334</v>
      </c>
      <c r="T412" s="15">
        <f t="shared" si="27"/>
        <v>42125.165972222225</v>
      </c>
    </row>
    <row r="413" spans="1:20" ht="42.75" hidden="1" x14ac:dyDescent="0.4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1" t="s">
        <v>8321</v>
      </c>
      <c r="R413" t="s">
        <v>8322</v>
      </c>
      <c r="S413" s="15">
        <f t="shared" si="26"/>
        <v>40865.042256944449</v>
      </c>
      <c r="T413" s="15">
        <f t="shared" si="27"/>
        <v>40895.040972222225</v>
      </c>
    </row>
    <row r="414" spans="1:20" ht="42.75" x14ac:dyDescent="0.4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1" t="s">
        <v>8323</v>
      </c>
      <c r="R414" t="s">
        <v>8326</v>
      </c>
      <c r="S414" s="15">
        <f t="shared" si="26"/>
        <v>42702.917048611111</v>
      </c>
      <c r="T414" s="15">
        <f t="shared" si="27"/>
        <v>42732.917048611111</v>
      </c>
    </row>
    <row r="415" spans="1:20" ht="42.75" hidden="1" x14ac:dyDescent="0.4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1" t="s">
        <v>8311</v>
      </c>
      <c r="R415" t="s">
        <v>8333</v>
      </c>
      <c r="S415" s="15">
        <f t="shared" si="26"/>
        <v>42321.626296296294</v>
      </c>
      <c r="T415" s="15">
        <f t="shared" si="27"/>
        <v>42351.626296296294</v>
      </c>
    </row>
    <row r="416" spans="1:20" ht="42.75" hidden="1" x14ac:dyDescent="0.4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1" t="s">
        <v>8327</v>
      </c>
      <c r="R416" t="s">
        <v>8331</v>
      </c>
      <c r="S416" s="15">
        <f t="shared" si="26"/>
        <v>41736.899652777778</v>
      </c>
      <c r="T416" s="15">
        <f t="shared" si="27"/>
        <v>41768.916666666664</v>
      </c>
    </row>
    <row r="417" spans="1:20" ht="42.75" hidden="1" x14ac:dyDescent="0.4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1" t="s">
        <v>8321</v>
      </c>
      <c r="R417" t="s">
        <v>8332</v>
      </c>
      <c r="S417" s="15">
        <f t="shared" si="26"/>
        <v>42230.23583333334</v>
      </c>
      <c r="T417" s="15">
        <f t="shared" si="27"/>
        <v>42261.875</v>
      </c>
    </row>
    <row r="418" spans="1:20" ht="28.5" x14ac:dyDescent="0.4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1" t="s">
        <v>8323</v>
      </c>
      <c r="R418" t="s">
        <v>8326</v>
      </c>
      <c r="S418" s="15">
        <f t="shared" si="26"/>
        <v>42050.983182870375</v>
      </c>
      <c r="T418" s="15">
        <f t="shared" si="27"/>
        <v>42085.941516203704</v>
      </c>
    </row>
    <row r="419" spans="1:20" ht="28.5" hidden="1" x14ac:dyDescent="0.4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1" t="s">
        <v>8316</v>
      </c>
      <c r="R419" t="s">
        <v>8317</v>
      </c>
      <c r="S419" s="15">
        <f t="shared" si="26"/>
        <v>42062.022118055553</v>
      </c>
      <c r="T419" s="15">
        <f t="shared" si="27"/>
        <v>42091.980451388896</v>
      </c>
    </row>
    <row r="420" spans="1:20" ht="42.75" hidden="1" x14ac:dyDescent="0.4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1" t="s">
        <v>8321</v>
      </c>
      <c r="R420" t="s">
        <v>8332</v>
      </c>
      <c r="S420" s="15">
        <f t="shared" si="26"/>
        <v>41971.639189814814</v>
      </c>
      <c r="T420" s="15">
        <f t="shared" si="27"/>
        <v>42001.639189814814</v>
      </c>
    </row>
    <row r="421" spans="1:20" ht="42.75" hidden="1" x14ac:dyDescent="0.45">
      <c r="A421">
        <v>1042</v>
      </c>
      <c r="B421" s="9" t="s">
        <v>1043</v>
      </c>
      <c r="C421" s="3" t="s">
        <v>5152</v>
      </c>
      <c r="D421" s="5">
        <v>650</v>
      </c>
      <c r="E421" s="7">
        <v>10</v>
      </c>
      <c r="F421" t="s">
        <v>8219</v>
      </c>
      <c r="G421" t="s">
        <v>8223</v>
      </c>
      <c r="H421" t="s">
        <v>8245</v>
      </c>
      <c r="I421">
        <v>1410516000</v>
      </c>
      <c r="J421">
        <v>1406824948</v>
      </c>
      <c r="K421" t="b">
        <v>0</v>
      </c>
      <c r="L421">
        <v>1</v>
      </c>
      <c r="M421" t="b">
        <v>0</v>
      </c>
      <c r="N421" t="s">
        <v>8279</v>
      </c>
      <c r="O421">
        <f t="shared" si="24"/>
        <v>2</v>
      </c>
      <c r="P421">
        <f t="shared" si="25"/>
        <v>10</v>
      </c>
      <c r="Q421" s="11" t="s">
        <v>8346</v>
      </c>
      <c r="R421" t="s">
        <v>8347</v>
      </c>
      <c r="S421" s="15">
        <f t="shared" si="26"/>
        <v>41851.696157407408</v>
      </c>
      <c r="T421" s="15">
        <f t="shared" si="27"/>
        <v>41894.416666666664</v>
      </c>
    </row>
    <row r="422" spans="1:20" ht="42.75" hidden="1" x14ac:dyDescent="0.4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1" t="s">
        <v>8316</v>
      </c>
      <c r="R422" t="s">
        <v>8334</v>
      </c>
      <c r="S422" s="15">
        <f t="shared" si="26"/>
        <v>41264.853865740741</v>
      </c>
      <c r="T422" s="15">
        <f t="shared" si="27"/>
        <v>41309.853865740741</v>
      </c>
    </row>
    <row r="423" spans="1:20" ht="28.5" hidden="1" x14ac:dyDescent="0.4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1" t="s">
        <v>8308</v>
      </c>
      <c r="R423" t="s">
        <v>8310</v>
      </c>
      <c r="S423" s="15">
        <f t="shared" si="26"/>
        <v>42662.613564814819</v>
      </c>
      <c r="T423" s="15">
        <f t="shared" si="27"/>
        <v>42692.655231481483</v>
      </c>
    </row>
    <row r="424" spans="1:20" ht="42.75" hidden="1" x14ac:dyDescent="0.4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1" t="s">
        <v>8313</v>
      </c>
      <c r="R424" t="s">
        <v>8314</v>
      </c>
      <c r="S424" s="15">
        <f t="shared" si="26"/>
        <v>42741.684479166666</v>
      </c>
      <c r="T424" s="15">
        <f t="shared" si="27"/>
        <v>42771.684479166666</v>
      </c>
    </row>
    <row r="425" spans="1:20" ht="42.75" hidden="1" x14ac:dyDescent="0.4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1" t="s">
        <v>8316</v>
      </c>
      <c r="R425" t="s">
        <v>8317</v>
      </c>
      <c r="S425" s="15">
        <f t="shared" si="26"/>
        <v>42381.79886574074</v>
      </c>
      <c r="T425" s="15">
        <f t="shared" si="27"/>
        <v>42412.207638888889</v>
      </c>
    </row>
    <row r="426" spans="1:20" ht="42.75" hidden="1" x14ac:dyDescent="0.4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1" t="s">
        <v>8308</v>
      </c>
      <c r="R426" t="s">
        <v>8310</v>
      </c>
      <c r="S426" s="15">
        <f t="shared" si="26"/>
        <v>41864.501516203702</v>
      </c>
      <c r="T426" s="15">
        <f t="shared" si="27"/>
        <v>41899.501516203702</v>
      </c>
    </row>
    <row r="427" spans="1:20" ht="42.75" hidden="1" x14ac:dyDescent="0.4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1" t="s">
        <v>8308</v>
      </c>
      <c r="R427" t="s">
        <v>8310</v>
      </c>
      <c r="S427" s="15">
        <f t="shared" si="26"/>
        <v>41993.174363425926</v>
      </c>
      <c r="T427" s="15">
        <f t="shared" si="27"/>
        <v>42023.174363425926</v>
      </c>
    </row>
    <row r="428" spans="1:20" ht="28.5" hidden="1" x14ac:dyDescent="0.4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1" t="s">
        <v>8316</v>
      </c>
      <c r="R428" t="s">
        <v>8317</v>
      </c>
      <c r="S428" s="15">
        <f t="shared" si="26"/>
        <v>42200.666261574079</v>
      </c>
      <c r="T428" s="15">
        <f t="shared" si="27"/>
        <v>42214.666261574079</v>
      </c>
    </row>
    <row r="429" spans="1:20" ht="42.75" hidden="1" x14ac:dyDescent="0.4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1" t="s">
        <v>8308</v>
      </c>
      <c r="R429" t="s">
        <v>8309</v>
      </c>
      <c r="S429" s="15">
        <f t="shared" si="26"/>
        <v>41742.780509259261</v>
      </c>
      <c r="T429" s="15">
        <f t="shared" si="27"/>
        <v>41772.780509259261</v>
      </c>
    </row>
    <row r="430" spans="1:20" hidden="1" x14ac:dyDescent="0.4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1" t="s">
        <v>8308</v>
      </c>
      <c r="R430" t="s">
        <v>8310</v>
      </c>
      <c r="S430" s="15">
        <f t="shared" si="26"/>
        <v>42480.653611111105</v>
      </c>
      <c r="T430" s="15">
        <f t="shared" si="27"/>
        <v>42525.653611111105</v>
      </c>
    </row>
    <row r="431" spans="1:20" ht="28.5" hidden="1" x14ac:dyDescent="0.4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1" t="s">
        <v>8313</v>
      </c>
      <c r="R431" t="s">
        <v>8314</v>
      </c>
      <c r="S431" s="15">
        <f t="shared" si="26"/>
        <v>42052.628703703704</v>
      </c>
      <c r="T431" s="15">
        <f t="shared" si="27"/>
        <v>42082.587037037039</v>
      </c>
    </row>
    <row r="432" spans="1:20" ht="42.75" hidden="1" x14ac:dyDescent="0.4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1" t="s">
        <v>8321</v>
      </c>
      <c r="R432" t="s">
        <v>8322</v>
      </c>
      <c r="S432" s="15">
        <f t="shared" si="26"/>
        <v>41529.063252314816</v>
      </c>
      <c r="T432" s="15">
        <f t="shared" si="27"/>
        <v>41559.063252314816</v>
      </c>
    </row>
    <row r="433" spans="1:20" ht="42.75" hidden="1" x14ac:dyDescent="0.4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1" t="s">
        <v>8308</v>
      </c>
      <c r="R433" t="s">
        <v>8310</v>
      </c>
      <c r="S433" s="15">
        <f t="shared" si="26"/>
        <v>42331.84574074074</v>
      </c>
      <c r="T433" s="15">
        <f t="shared" si="27"/>
        <v>42361.84574074074</v>
      </c>
    </row>
    <row r="434" spans="1:20" ht="42.75" hidden="1" x14ac:dyDescent="0.4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1" t="s">
        <v>8316</v>
      </c>
      <c r="R434" t="s">
        <v>8317</v>
      </c>
      <c r="S434" s="15">
        <f t="shared" si="26"/>
        <v>42647.818819444445</v>
      </c>
      <c r="T434" s="15">
        <f t="shared" si="27"/>
        <v>42659.854166666672</v>
      </c>
    </row>
    <row r="435" spans="1:20" ht="42.75" hidden="1" x14ac:dyDescent="0.4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1" t="s">
        <v>8316</v>
      </c>
      <c r="R435" t="s">
        <v>8317</v>
      </c>
      <c r="S435" s="15">
        <f t="shared" si="26"/>
        <v>42702.804814814815</v>
      </c>
      <c r="T435" s="15">
        <f t="shared" si="27"/>
        <v>42712.804814814815</v>
      </c>
    </row>
    <row r="436" spans="1:20" ht="42.75" hidden="1" x14ac:dyDescent="0.4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1" t="s">
        <v>8321</v>
      </c>
      <c r="R436" t="s">
        <v>8322</v>
      </c>
      <c r="S436" s="15">
        <f t="shared" si="26"/>
        <v>40763.717256944445</v>
      </c>
      <c r="T436" s="15">
        <f t="shared" si="27"/>
        <v>40794.125</v>
      </c>
    </row>
    <row r="437" spans="1:20" ht="42.75" hidden="1" x14ac:dyDescent="0.4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1" t="s">
        <v>8323</v>
      </c>
      <c r="R437" t="s">
        <v>8324</v>
      </c>
      <c r="S437" s="15">
        <f t="shared" si="26"/>
        <v>42465.596585648149</v>
      </c>
      <c r="T437" s="15">
        <f t="shared" si="27"/>
        <v>42493.958333333328</v>
      </c>
    </row>
    <row r="438" spans="1:20" ht="28.5" hidden="1" x14ac:dyDescent="0.4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1" t="s">
        <v>8313</v>
      </c>
      <c r="R438" t="s">
        <v>8314</v>
      </c>
      <c r="S438" s="15">
        <f t="shared" si="26"/>
        <v>41955.857789351852</v>
      </c>
      <c r="T438" s="15">
        <f t="shared" si="27"/>
        <v>41992.166666666672</v>
      </c>
    </row>
    <row r="439" spans="1:20" ht="42.75" hidden="1" x14ac:dyDescent="0.4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1" t="s">
        <v>8327</v>
      </c>
      <c r="R439" t="s">
        <v>8331</v>
      </c>
      <c r="S439" s="15">
        <f t="shared" si="26"/>
        <v>41586.475173611114</v>
      </c>
      <c r="T439" s="15">
        <f t="shared" si="27"/>
        <v>41617.207638888889</v>
      </c>
    </row>
    <row r="440" spans="1:20" ht="42.75" hidden="1" x14ac:dyDescent="0.4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1" t="s">
        <v>8313</v>
      </c>
      <c r="R440" t="s">
        <v>8314</v>
      </c>
      <c r="S440" s="15">
        <f t="shared" si="26"/>
        <v>42619.466342592597</v>
      </c>
      <c r="T440" s="15">
        <f t="shared" si="27"/>
        <v>42649.583333333328</v>
      </c>
    </row>
    <row r="441" spans="1:20" ht="42.75" hidden="1" x14ac:dyDescent="0.4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1" t="s">
        <v>8327</v>
      </c>
      <c r="R441" t="s">
        <v>8328</v>
      </c>
      <c r="S441" s="15">
        <f t="shared" si="26"/>
        <v>41834.695277777777</v>
      </c>
      <c r="T441" s="15">
        <f t="shared" si="27"/>
        <v>41859.75</v>
      </c>
    </row>
    <row r="442" spans="1:20" ht="42.75" hidden="1" x14ac:dyDescent="0.4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1" t="s">
        <v>8323</v>
      </c>
      <c r="R442" t="s">
        <v>8324</v>
      </c>
      <c r="S442" s="15">
        <f t="shared" si="26"/>
        <v>41758.833564814813</v>
      </c>
      <c r="T442" s="15">
        <f t="shared" si="27"/>
        <v>41786.125</v>
      </c>
    </row>
    <row r="443" spans="1:20" ht="42.75" hidden="1" x14ac:dyDescent="0.4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1" t="s">
        <v>8308</v>
      </c>
      <c r="R443" t="s">
        <v>8340</v>
      </c>
      <c r="S443" s="15">
        <f t="shared" si="26"/>
        <v>42313.02542824074</v>
      </c>
      <c r="T443" s="15">
        <f t="shared" si="27"/>
        <v>42347.290972222225</v>
      </c>
    </row>
    <row r="444" spans="1:20" ht="42.75" hidden="1" x14ac:dyDescent="0.4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1" t="s">
        <v>8321</v>
      </c>
      <c r="R444" t="s">
        <v>8322</v>
      </c>
      <c r="S444" s="15">
        <f t="shared" si="26"/>
        <v>41319.769293981481</v>
      </c>
      <c r="T444" s="15">
        <f t="shared" si="27"/>
        <v>41349.769293981481</v>
      </c>
    </row>
    <row r="445" spans="1:20" ht="28.5" hidden="1" x14ac:dyDescent="0.4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1" t="s">
        <v>8313</v>
      </c>
      <c r="R445" t="s">
        <v>8314</v>
      </c>
      <c r="S445" s="15">
        <f t="shared" si="26"/>
        <v>41772.657685185186</v>
      </c>
      <c r="T445" s="15">
        <f t="shared" si="27"/>
        <v>41800.356249999997</v>
      </c>
    </row>
    <row r="446" spans="1:20" ht="42.75" hidden="1" x14ac:dyDescent="0.4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1" t="s">
        <v>8308</v>
      </c>
      <c r="R446" t="s">
        <v>8315</v>
      </c>
      <c r="S446" s="15">
        <f t="shared" si="26"/>
        <v>42767.801712962959</v>
      </c>
      <c r="T446" s="15">
        <f t="shared" si="27"/>
        <v>42809</v>
      </c>
    </row>
    <row r="447" spans="1:20" ht="42.75" hidden="1" x14ac:dyDescent="0.4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1" t="s">
        <v>8321</v>
      </c>
      <c r="R447" t="s">
        <v>8322</v>
      </c>
      <c r="S447" s="15">
        <f t="shared" si="26"/>
        <v>40469.225231481483</v>
      </c>
      <c r="T447" s="15">
        <f t="shared" si="27"/>
        <v>40499.266898148147</v>
      </c>
    </row>
    <row r="448" spans="1:20" ht="42.75" hidden="1" x14ac:dyDescent="0.4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1" t="s">
        <v>8321</v>
      </c>
      <c r="R448" t="s">
        <v>8322</v>
      </c>
      <c r="S448" s="15">
        <f t="shared" si="26"/>
        <v>42114.944328703699</v>
      </c>
      <c r="T448" s="15">
        <f t="shared" si="27"/>
        <v>42144.944328703699</v>
      </c>
    </row>
    <row r="449" spans="1:20" ht="57" hidden="1" x14ac:dyDescent="0.4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1" t="s">
        <v>8321</v>
      </c>
      <c r="R449" t="s">
        <v>8322</v>
      </c>
      <c r="S449" s="15">
        <f t="shared" si="26"/>
        <v>40357.227939814817</v>
      </c>
      <c r="T449" s="15">
        <f t="shared" si="27"/>
        <v>40401.665972222225</v>
      </c>
    </row>
    <row r="450" spans="1:20" ht="42.75" hidden="1" x14ac:dyDescent="0.4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28">ROUND(E450/D450*100,0)</f>
        <v>355</v>
      </c>
      <c r="P450">
        <f t="shared" ref="P450:P513" si="29">IFERROR(ROUND(E450/L450,2),0)</f>
        <v>89.1</v>
      </c>
      <c r="Q450" s="11" t="s">
        <v>8308</v>
      </c>
      <c r="R450" t="s">
        <v>8315</v>
      </c>
      <c r="S450" s="15">
        <f t="shared" ref="S450:S513" si="30">(((J450/60)/60)/24)+DATE(1970,1,1)</f>
        <v>41667.823287037041</v>
      </c>
      <c r="T450" s="15">
        <f t="shared" ref="T450:T513" si="31">(((I450/60)/60)/24)+DATE(1970,1,1)</f>
        <v>41697.958333333336</v>
      </c>
    </row>
    <row r="451" spans="1:20" ht="42.75" hidden="1" x14ac:dyDescent="0.4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8"/>
        <v>118</v>
      </c>
      <c r="P451">
        <f t="shared" si="29"/>
        <v>180.41</v>
      </c>
      <c r="Q451" s="11" t="s">
        <v>8313</v>
      </c>
      <c r="R451" t="s">
        <v>8314</v>
      </c>
      <c r="S451" s="15">
        <f t="shared" si="30"/>
        <v>41939.00712962963</v>
      </c>
      <c r="T451" s="15">
        <f t="shared" si="31"/>
        <v>41969.052083333328</v>
      </c>
    </row>
    <row r="452" spans="1:20" ht="42.75" hidden="1" x14ac:dyDescent="0.45">
      <c r="A452">
        <v>609</v>
      </c>
      <c r="B452" s="9" t="s">
        <v>610</v>
      </c>
      <c r="C452" s="3" t="s">
        <v>4719</v>
      </c>
      <c r="D452" s="5">
        <v>780</v>
      </c>
      <c r="E452" s="7">
        <v>5</v>
      </c>
      <c r="F452" t="s">
        <v>8219</v>
      </c>
      <c r="G452" t="s">
        <v>8224</v>
      </c>
      <c r="H452" t="s">
        <v>8246</v>
      </c>
      <c r="I452">
        <v>1448761744</v>
      </c>
      <c r="J452">
        <v>1446166144</v>
      </c>
      <c r="K452" t="b">
        <v>0</v>
      </c>
      <c r="L452">
        <v>1</v>
      </c>
      <c r="M452" t="b">
        <v>0</v>
      </c>
      <c r="N452" t="s">
        <v>8270</v>
      </c>
      <c r="O452">
        <f t="shared" si="28"/>
        <v>1</v>
      </c>
      <c r="P452">
        <f t="shared" si="29"/>
        <v>5</v>
      </c>
      <c r="Q452" s="11" t="s">
        <v>8308</v>
      </c>
      <c r="R452" t="s">
        <v>8342</v>
      </c>
      <c r="S452" s="15">
        <f t="shared" si="30"/>
        <v>42307.034074074079</v>
      </c>
      <c r="T452" s="15">
        <f t="shared" si="31"/>
        <v>42337.075740740736</v>
      </c>
    </row>
    <row r="453" spans="1:20" ht="42.75" hidden="1" x14ac:dyDescent="0.4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1" t="s">
        <v>8308</v>
      </c>
      <c r="R453" t="s">
        <v>8310</v>
      </c>
      <c r="S453" s="15">
        <f t="shared" si="30"/>
        <v>42652.964907407411</v>
      </c>
      <c r="T453" s="15">
        <f t="shared" si="31"/>
        <v>42686.208333333328</v>
      </c>
    </row>
    <row r="454" spans="1:20" ht="42.75" hidden="1" x14ac:dyDescent="0.4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1" t="s">
        <v>8327</v>
      </c>
      <c r="R454" t="s">
        <v>8331</v>
      </c>
      <c r="S454" s="15">
        <f t="shared" si="30"/>
        <v>42081.77143518519</v>
      </c>
      <c r="T454" s="15">
        <f t="shared" si="31"/>
        <v>42119</v>
      </c>
    </row>
    <row r="455" spans="1:20" ht="42.75" hidden="1" x14ac:dyDescent="0.4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1" t="s">
        <v>8327</v>
      </c>
      <c r="R455" t="s">
        <v>8331</v>
      </c>
      <c r="S455" s="15">
        <f t="shared" si="30"/>
        <v>42093.922048611115</v>
      </c>
      <c r="T455" s="15">
        <f t="shared" si="31"/>
        <v>42128.167361111111</v>
      </c>
    </row>
    <row r="456" spans="1:20" ht="42.75" x14ac:dyDescent="0.4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1" t="s">
        <v>8323</v>
      </c>
      <c r="R456" t="s">
        <v>8326</v>
      </c>
      <c r="S456" s="15">
        <f t="shared" si="30"/>
        <v>41835.666354166664</v>
      </c>
      <c r="T456" s="15">
        <f t="shared" si="31"/>
        <v>41855.666354166664</v>
      </c>
    </row>
    <row r="457" spans="1:20" ht="42.75" hidden="1" x14ac:dyDescent="0.4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1" t="s">
        <v>8321</v>
      </c>
      <c r="R457" t="s">
        <v>8322</v>
      </c>
      <c r="S457" s="15">
        <f t="shared" si="30"/>
        <v>40987.688333333332</v>
      </c>
      <c r="T457" s="15">
        <f t="shared" si="31"/>
        <v>41032.688333333332</v>
      </c>
    </row>
    <row r="458" spans="1:20" ht="28.5" hidden="1" x14ac:dyDescent="0.4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1" t="s">
        <v>8313</v>
      </c>
      <c r="R458" t="s">
        <v>8314</v>
      </c>
      <c r="S458" s="15">
        <f t="shared" si="30"/>
        <v>42430.430243055554</v>
      </c>
      <c r="T458" s="15">
        <f t="shared" si="31"/>
        <v>42460.416666666672</v>
      </c>
    </row>
    <row r="459" spans="1:20" ht="42.75" hidden="1" x14ac:dyDescent="0.4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1" t="s">
        <v>8327</v>
      </c>
      <c r="R459" t="s">
        <v>8328</v>
      </c>
      <c r="S459" s="15">
        <f t="shared" si="30"/>
        <v>41426.259618055556</v>
      </c>
      <c r="T459" s="15">
        <f t="shared" si="31"/>
        <v>41457.208333333336</v>
      </c>
    </row>
    <row r="460" spans="1:20" ht="42.75" hidden="1" x14ac:dyDescent="0.4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1" t="s">
        <v>8327</v>
      </c>
      <c r="R460" t="s">
        <v>8328</v>
      </c>
      <c r="S460" s="15">
        <f t="shared" si="30"/>
        <v>41228.786203703705</v>
      </c>
      <c r="T460" s="15">
        <f t="shared" si="31"/>
        <v>41258.786203703705</v>
      </c>
    </row>
    <row r="461" spans="1:20" ht="42.75" hidden="1" x14ac:dyDescent="0.4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1" t="s">
        <v>8308</v>
      </c>
      <c r="R461" t="s">
        <v>8309</v>
      </c>
      <c r="S461" s="15">
        <f t="shared" si="30"/>
        <v>42654.525775462964</v>
      </c>
      <c r="T461" s="15">
        <f t="shared" si="31"/>
        <v>42684.567442129628</v>
      </c>
    </row>
    <row r="462" spans="1:20" ht="42.75" hidden="1" x14ac:dyDescent="0.4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1" t="s">
        <v>8311</v>
      </c>
      <c r="R462" t="s">
        <v>8312</v>
      </c>
      <c r="S462" s="15">
        <f t="shared" si="30"/>
        <v>42340.172060185185</v>
      </c>
      <c r="T462" s="15">
        <f t="shared" si="31"/>
        <v>42381.208333333328</v>
      </c>
    </row>
    <row r="463" spans="1:20" ht="42.75" hidden="1" x14ac:dyDescent="0.4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1" t="s">
        <v>8308</v>
      </c>
      <c r="R463" t="s">
        <v>8315</v>
      </c>
      <c r="S463" s="15">
        <f t="shared" si="30"/>
        <v>41982.143171296295</v>
      </c>
      <c r="T463" s="15">
        <f t="shared" si="31"/>
        <v>42013.143171296295</v>
      </c>
    </row>
    <row r="464" spans="1:20" ht="42.75" hidden="1" x14ac:dyDescent="0.4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1" t="s">
        <v>8327</v>
      </c>
      <c r="R464" t="s">
        <v>8328</v>
      </c>
      <c r="S464" s="15">
        <f t="shared" si="30"/>
        <v>41135.175694444442</v>
      </c>
      <c r="T464" s="15">
        <f t="shared" si="31"/>
        <v>41162.163194444445</v>
      </c>
    </row>
    <row r="465" spans="1:20" ht="42.75" hidden="1" x14ac:dyDescent="0.45">
      <c r="A465">
        <v>1242</v>
      </c>
      <c r="B465" s="9" t="s">
        <v>1243</v>
      </c>
      <c r="C465" s="3" t="s">
        <v>5352</v>
      </c>
      <c r="D465" s="5">
        <v>911</v>
      </c>
      <c r="E465" s="7">
        <v>5</v>
      </c>
      <c r="F465" t="s">
        <v>8219</v>
      </c>
      <c r="G465" t="s">
        <v>8223</v>
      </c>
      <c r="H465" t="s">
        <v>8245</v>
      </c>
      <c r="I465">
        <v>1315747080</v>
      </c>
      <c r="J465">
        <v>1314417502</v>
      </c>
      <c r="K465" t="b">
        <v>0</v>
      </c>
      <c r="L465">
        <v>1</v>
      </c>
      <c r="M465" t="b">
        <v>0</v>
      </c>
      <c r="N465" t="s">
        <v>8284</v>
      </c>
      <c r="O465">
        <f t="shared" si="28"/>
        <v>1</v>
      </c>
      <c r="P465">
        <f t="shared" si="29"/>
        <v>5</v>
      </c>
      <c r="Q465" s="11" t="s">
        <v>8327</v>
      </c>
      <c r="R465" t="s">
        <v>8354</v>
      </c>
      <c r="S465" s="15">
        <f t="shared" si="30"/>
        <v>40782.165532407409</v>
      </c>
      <c r="T465" s="15">
        <f t="shared" si="31"/>
        <v>40797.554166666669</v>
      </c>
    </row>
    <row r="466" spans="1:20" ht="28.5" hidden="1" x14ac:dyDescent="0.4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1" t="s">
        <v>8321</v>
      </c>
      <c r="R466" t="s">
        <v>8322</v>
      </c>
      <c r="S466" s="15">
        <f t="shared" si="30"/>
        <v>41950.923576388886</v>
      </c>
      <c r="T466" s="15">
        <f t="shared" si="31"/>
        <v>41984.207638888889</v>
      </c>
    </row>
    <row r="467" spans="1:20" ht="42.75" hidden="1" x14ac:dyDescent="0.4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1" t="s">
        <v>8321</v>
      </c>
      <c r="R467" t="s">
        <v>8322</v>
      </c>
      <c r="S467" s="15">
        <f t="shared" si="30"/>
        <v>42261.500243055561</v>
      </c>
      <c r="T467" s="15">
        <f t="shared" si="31"/>
        <v>42291.500243055561</v>
      </c>
    </row>
    <row r="468" spans="1:20" ht="42.75" hidden="1" x14ac:dyDescent="0.4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1" t="s">
        <v>8308</v>
      </c>
      <c r="R468" t="s">
        <v>8310</v>
      </c>
      <c r="S468" s="15">
        <f t="shared" si="30"/>
        <v>42586.295138888891</v>
      </c>
      <c r="T468" s="15">
        <f t="shared" si="31"/>
        <v>42626.295138888891</v>
      </c>
    </row>
    <row r="469" spans="1:20" ht="42.75" hidden="1" x14ac:dyDescent="0.4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1" t="s">
        <v>8308</v>
      </c>
      <c r="R469" t="s">
        <v>8309</v>
      </c>
      <c r="S469" s="15">
        <f t="shared" si="30"/>
        <v>41201.012083333335</v>
      </c>
      <c r="T469" s="15">
        <f t="shared" si="31"/>
        <v>41231.053749999999</v>
      </c>
    </row>
    <row r="470" spans="1:20" ht="42.75" hidden="1" x14ac:dyDescent="0.4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1" t="s">
        <v>8308</v>
      </c>
      <c r="R470" t="s">
        <v>8309</v>
      </c>
      <c r="S470" s="15">
        <f t="shared" si="30"/>
        <v>41944.83898148148</v>
      </c>
      <c r="T470" s="15">
        <f t="shared" si="31"/>
        <v>42004.880648148144</v>
      </c>
    </row>
    <row r="471" spans="1:20" ht="42.75" hidden="1" x14ac:dyDescent="0.4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1" t="s">
        <v>8313</v>
      </c>
      <c r="R471" t="s">
        <v>8314</v>
      </c>
      <c r="S471" s="15">
        <f t="shared" si="30"/>
        <v>42125.614895833336</v>
      </c>
      <c r="T471" s="15">
        <f t="shared" si="31"/>
        <v>42155.614895833336</v>
      </c>
    </row>
    <row r="472" spans="1:20" ht="42.75" hidden="1" x14ac:dyDescent="0.4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1" t="s">
        <v>8327</v>
      </c>
      <c r="R472" t="s">
        <v>8331</v>
      </c>
      <c r="S472" s="15">
        <f t="shared" si="30"/>
        <v>40513.757569444446</v>
      </c>
      <c r="T472" s="15">
        <f t="shared" si="31"/>
        <v>40603.757569444446</v>
      </c>
    </row>
    <row r="473" spans="1:20" ht="57" hidden="1" x14ac:dyDescent="0.4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1" t="s">
        <v>8313</v>
      </c>
      <c r="R473" t="s">
        <v>8314</v>
      </c>
      <c r="S473" s="15">
        <f t="shared" si="30"/>
        <v>42414.44332175926</v>
      </c>
      <c r="T473" s="15">
        <f t="shared" si="31"/>
        <v>42451.834027777775</v>
      </c>
    </row>
    <row r="474" spans="1:20" ht="42.75" hidden="1" x14ac:dyDescent="0.4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1" t="s">
        <v>8321</v>
      </c>
      <c r="R474" t="s">
        <v>8322</v>
      </c>
      <c r="S474" s="15">
        <f t="shared" si="30"/>
        <v>42559.755671296298</v>
      </c>
      <c r="T474" s="15">
        <f t="shared" si="31"/>
        <v>42616.041666666672</v>
      </c>
    </row>
    <row r="475" spans="1:20" ht="42.75" hidden="1" x14ac:dyDescent="0.4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1" t="s">
        <v>8323</v>
      </c>
      <c r="R475" t="s">
        <v>8324</v>
      </c>
      <c r="S475" s="15">
        <f t="shared" si="30"/>
        <v>42083.070590277777</v>
      </c>
      <c r="T475" s="15">
        <f t="shared" si="31"/>
        <v>42110.118055555555</v>
      </c>
    </row>
    <row r="476" spans="1:20" ht="42.75" x14ac:dyDescent="0.4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1" t="s">
        <v>8323</v>
      </c>
      <c r="R476" t="s">
        <v>8326</v>
      </c>
      <c r="S476" s="15">
        <f t="shared" si="30"/>
        <v>42290.61855324074</v>
      </c>
      <c r="T476" s="15">
        <f t="shared" si="31"/>
        <v>42320.104861111111</v>
      </c>
    </row>
    <row r="477" spans="1:20" ht="42.75" hidden="1" x14ac:dyDescent="0.4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1" t="s">
        <v>8321</v>
      </c>
      <c r="R477" t="s">
        <v>8322</v>
      </c>
      <c r="S477" s="15">
        <f t="shared" si="30"/>
        <v>41313.816249999996</v>
      </c>
      <c r="T477" s="15">
        <f t="shared" si="31"/>
        <v>41358.774583333332</v>
      </c>
    </row>
    <row r="478" spans="1:20" ht="42.75" x14ac:dyDescent="0.4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1" t="s">
        <v>8323</v>
      </c>
      <c r="R478" t="s">
        <v>8326</v>
      </c>
      <c r="S478" s="15">
        <f t="shared" si="30"/>
        <v>42780.825706018513</v>
      </c>
      <c r="T478" s="15">
        <f t="shared" si="31"/>
        <v>42810.784039351856</v>
      </c>
    </row>
    <row r="479" spans="1:20" ht="42.75" hidden="1" x14ac:dyDescent="0.4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1" t="s">
        <v>8308</v>
      </c>
      <c r="R479" t="s">
        <v>8309</v>
      </c>
      <c r="S479" s="15">
        <f t="shared" si="30"/>
        <v>42138.684189814812</v>
      </c>
      <c r="T479" s="15">
        <f t="shared" si="31"/>
        <v>42168.684189814812</v>
      </c>
    </row>
    <row r="480" spans="1:20" ht="42.75" hidden="1" x14ac:dyDescent="0.4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1" t="s">
        <v>8327</v>
      </c>
      <c r="R480" t="s">
        <v>8331</v>
      </c>
      <c r="S480" s="15">
        <f t="shared" si="30"/>
        <v>40587.085532407407</v>
      </c>
      <c r="T480" s="15">
        <f t="shared" si="31"/>
        <v>40636.043865740743</v>
      </c>
    </row>
    <row r="481" spans="1:20" ht="42.75" hidden="1" x14ac:dyDescent="0.4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1" t="s">
        <v>8313</v>
      </c>
      <c r="R481" t="s">
        <v>8314</v>
      </c>
      <c r="S481" s="15">
        <f t="shared" si="30"/>
        <v>42420.74962962963</v>
      </c>
      <c r="T481" s="15">
        <f t="shared" si="31"/>
        <v>42450.707962962959</v>
      </c>
    </row>
    <row r="482" spans="1:20" ht="42.75" hidden="1" x14ac:dyDescent="0.4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1" t="s">
        <v>8313</v>
      </c>
      <c r="R482" t="s">
        <v>8314</v>
      </c>
      <c r="S482" s="15">
        <f t="shared" si="30"/>
        <v>41809.385162037033</v>
      </c>
      <c r="T482" s="15">
        <f t="shared" si="31"/>
        <v>41839.385162037033</v>
      </c>
    </row>
    <row r="483" spans="1:20" ht="42.75" hidden="1" x14ac:dyDescent="0.4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1" t="s">
        <v>8321</v>
      </c>
      <c r="R483" t="s">
        <v>8322</v>
      </c>
      <c r="S483" s="15">
        <f t="shared" si="30"/>
        <v>41354.708460648151</v>
      </c>
      <c r="T483" s="15">
        <f t="shared" si="31"/>
        <v>41399.708460648151</v>
      </c>
    </row>
    <row r="484" spans="1:20" ht="42.75" hidden="1" x14ac:dyDescent="0.4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1" t="s">
        <v>8321</v>
      </c>
      <c r="R484" t="s">
        <v>8322</v>
      </c>
      <c r="S484" s="15">
        <f t="shared" si="30"/>
        <v>41082.564884259256</v>
      </c>
      <c r="T484" s="15">
        <f t="shared" si="31"/>
        <v>41097.564884259256</v>
      </c>
    </row>
    <row r="485" spans="1:20" ht="28.5" hidden="1" x14ac:dyDescent="0.4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1" t="s">
        <v>8316</v>
      </c>
      <c r="R485" t="s">
        <v>8317</v>
      </c>
      <c r="S485" s="15">
        <f t="shared" si="30"/>
        <v>42675.487291666665</v>
      </c>
      <c r="T485" s="15">
        <f t="shared" si="31"/>
        <v>42706.291666666672</v>
      </c>
    </row>
    <row r="486" spans="1:20" ht="42.75" hidden="1" x14ac:dyDescent="0.4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1" t="s">
        <v>8308</v>
      </c>
      <c r="R486" t="s">
        <v>8340</v>
      </c>
      <c r="S486" s="15">
        <f t="shared" si="30"/>
        <v>42235.764340277776</v>
      </c>
      <c r="T486" s="15">
        <f t="shared" si="31"/>
        <v>42272.875</v>
      </c>
    </row>
    <row r="487" spans="1:20" ht="42.75" hidden="1" x14ac:dyDescent="0.4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1" t="s">
        <v>8327</v>
      </c>
      <c r="R487" t="s">
        <v>8331</v>
      </c>
      <c r="S487" s="15">
        <f t="shared" si="30"/>
        <v>41121.561886574076</v>
      </c>
      <c r="T487" s="15">
        <f t="shared" si="31"/>
        <v>41156.561886574076</v>
      </c>
    </row>
    <row r="488" spans="1:20" ht="42.75" hidden="1" x14ac:dyDescent="0.4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1" t="s">
        <v>8316</v>
      </c>
      <c r="R488" t="s">
        <v>8317</v>
      </c>
      <c r="S488" s="15">
        <f t="shared" si="30"/>
        <v>42505.936678240745</v>
      </c>
      <c r="T488" s="15">
        <f t="shared" si="31"/>
        <v>42540.958333333328</v>
      </c>
    </row>
    <row r="489" spans="1:20" ht="57" hidden="1" x14ac:dyDescent="0.45">
      <c r="A489">
        <v>1238</v>
      </c>
      <c r="B489" s="9" t="s">
        <v>1239</v>
      </c>
      <c r="C489" s="3" t="s">
        <v>5348</v>
      </c>
      <c r="D489" s="5">
        <v>1000</v>
      </c>
      <c r="E489" s="7">
        <v>178</v>
      </c>
      <c r="F489" t="s">
        <v>8219</v>
      </c>
      <c r="G489" t="s">
        <v>8223</v>
      </c>
      <c r="H489" t="s">
        <v>8245</v>
      </c>
      <c r="I489">
        <v>1312641536</v>
      </c>
      <c r="J489">
        <v>1310049536</v>
      </c>
      <c r="K489" t="b">
        <v>0</v>
      </c>
      <c r="L489">
        <v>3</v>
      </c>
      <c r="M489" t="b">
        <v>0</v>
      </c>
      <c r="N489" t="s">
        <v>8284</v>
      </c>
      <c r="O489">
        <f t="shared" si="28"/>
        <v>18</v>
      </c>
      <c r="P489">
        <f t="shared" si="29"/>
        <v>59.33</v>
      </c>
      <c r="Q489" s="11" t="s">
        <v>8327</v>
      </c>
      <c r="R489" t="s">
        <v>8354</v>
      </c>
      <c r="S489" s="15">
        <f t="shared" si="30"/>
        <v>40731.61037037037</v>
      </c>
      <c r="T489" s="15">
        <f t="shared" si="31"/>
        <v>40761.61037037037</v>
      </c>
    </row>
    <row r="490" spans="1:20" ht="28.5" hidden="1" x14ac:dyDescent="0.4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1" t="s">
        <v>8308</v>
      </c>
      <c r="R490" t="s">
        <v>8315</v>
      </c>
      <c r="S490" s="15">
        <f t="shared" si="30"/>
        <v>42279.792372685188</v>
      </c>
      <c r="T490" s="15">
        <f t="shared" si="31"/>
        <v>42339.834039351852</v>
      </c>
    </row>
    <row r="491" spans="1:20" ht="42.75" hidden="1" x14ac:dyDescent="0.4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1" t="s">
        <v>8323</v>
      </c>
      <c r="R491" t="s">
        <v>8324</v>
      </c>
      <c r="S491" s="15">
        <f t="shared" si="30"/>
        <v>42724.665173611109</v>
      </c>
      <c r="T491" s="15">
        <f t="shared" si="31"/>
        <v>42754.665173611109</v>
      </c>
    </row>
    <row r="492" spans="1:20" ht="42.75" hidden="1" x14ac:dyDescent="0.4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1" t="s">
        <v>8316</v>
      </c>
      <c r="R492" t="s">
        <v>8317</v>
      </c>
      <c r="S492" s="15">
        <f t="shared" si="30"/>
        <v>41879.900752314818</v>
      </c>
      <c r="T492" s="15">
        <f t="shared" si="31"/>
        <v>41914.900752314818</v>
      </c>
    </row>
    <row r="493" spans="1:20" ht="42.75" hidden="1" x14ac:dyDescent="0.4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1" t="s">
        <v>8321</v>
      </c>
      <c r="R493" t="s">
        <v>8322</v>
      </c>
      <c r="S493" s="15">
        <f t="shared" si="30"/>
        <v>41550.456412037034</v>
      </c>
      <c r="T493" s="15">
        <f t="shared" si="31"/>
        <v>41580.456412037034</v>
      </c>
    </row>
    <row r="494" spans="1:20" ht="42.75" x14ac:dyDescent="0.4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1" t="s">
        <v>8323</v>
      </c>
      <c r="R494" t="s">
        <v>8326</v>
      </c>
      <c r="S494" s="15">
        <f t="shared" si="30"/>
        <v>42400.704537037032</v>
      </c>
      <c r="T494" s="15">
        <f t="shared" si="31"/>
        <v>42444.875</v>
      </c>
    </row>
    <row r="495" spans="1:20" ht="42.75" x14ac:dyDescent="0.4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1" t="s">
        <v>8323</v>
      </c>
      <c r="R495" t="s">
        <v>8326</v>
      </c>
      <c r="S495" s="15">
        <f t="shared" si="30"/>
        <v>42270.810995370368</v>
      </c>
      <c r="T495" s="15">
        <f t="shared" si="31"/>
        <v>42309.958333333328</v>
      </c>
    </row>
    <row r="496" spans="1:20" ht="42.75" hidden="1" x14ac:dyDescent="0.4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1" t="s">
        <v>8323</v>
      </c>
      <c r="R496" t="s">
        <v>8324</v>
      </c>
      <c r="S496" s="15">
        <f t="shared" si="30"/>
        <v>42146.836215277777</v>
      </c>
      <c r="T496" s="15">
        <f t="shared" si="31"/>
        <v>42176.836215277777</v>
      </c>
    </row>
    <row r="497" spans="1:20" ht="42.75" x14ac:dyDescent="0.4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1" t="s">
        <v>8323</v>
      </c>
      <c r="R497" t="s">
        <v>8326</v>
      </c>
      <c r="S497" s="15">
        <f t="shared" si="30"/>
        <v>42696.624444444446</v>
      </c>
      <c r="T497" s="15">
        <f t="shared" si="31"/>
        <v>42726.624444444446</v>
      </c>
    </row>
    <row r="498" spans="1:20" ht="42.75" hidden="1" x14ac:dyDescent="0.4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1" t="s">
        <v>8308</v>
      </c>
      <c r="R498" t="s">
        <v>8309</v>
      </c>
      <c r="S498" s="15">
        <f t="shared" si="30"/>
        <v>41871.845601851855</v>
      </c>
      <c r="T498" s="15">
        <f t="shared" si="31"/>
        <v>41913</v>
      </c>
    </row>
    <row r="499" spans="1:20" ht="42.75" hidden="1" x14ac:dyDescent="0.4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1" t="s">
        <v>8313</v>
      </c>
      <c r="R499" t="s">
        <v>8314</v>
      </c>
      <c r="S499" s="15">
        <f t="shared" si="30"/>
        <v>42296.583379629628</v>
      </c>
      <c r="T499" s="15">
        <f t="shared" si="31"/>
        <v>42326.625046296293</v>
      </c>
    </row>
    <row r="500" spans="1:20" ht="42.75" hidden="1" x14ac:dyDescent="0.4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1" t="s">
        <v>8327</v>
      </c>
      <c r="R500" t="s">
        <v>8331</v>
      </c>
      <c r="S500" s="15">
        <f t="shared" si="30"/>
        <v>40963.613032407404</v>
      </c>
      <c r="T500" s="15">
        <f t="shared" si="31"/>
        <v>41006.207638888889</v>
      </c>
    </row>
    <row r="501" spans="1:20" ht="57" hidden="1" x14ac:dyDescent="0.4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1" t="s">
        <v>8327</v>
      </c>
      <c r="R501" t="s">
        <v>8328</v>
      </c>
      <c r="S501" s="15">
        <f t="shared" si="30"/>
        <v>40079.725115740745</v>
      </c>
      <c r="T501" s="15">
        <f t="shared" si="31"/>
        <v>40156.76666666667</v>
      </c>
    </row>
    <row r="502" spans="1:20" ht="28.5" hidden="1" x14ac:dyDescent="0.4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1" t="s">
        <v>8323</v>
      </c>
      <c r="R502" t="s">
        <v>8335</v>
      </c>
      <c r="S502" s="15">
        <f t="shared" si="30"/>
        <v>42425.735416666663</v>
      </c>
      <c r="T502" s="15">
        <f t="shared" si="31"/>
        <v>42455.693750000006</v>
      </c>
    </row>
    <row r="503" spans="1:20" ht="42.75" hidden="1" x14ac:dyDescent="0.4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1" t="s">
        <v>8321</v>
      </c>
      <c r="R503" t="s">
        <v>8322</v>
      </c>
      <c r="S503" s="15">
        <f t="shared" si="30"/>
        <v>41668.606469907405</v>
      </c>
      <c r="T503" s="15">
        <f t="shared" si="31"/>
        <v>41698.606469907405</v>
      </c>
    </row>
    <row r="504" spans="1:20" ht="42.75" hidden="1" x14ac:dyDescent="0.4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1" t="s">
        <v>8327</v>
      </c>
      <c r="R504" t="s">
        <v>8331</v>
      </c>
      <c r="S504" s="15">
        <f t="shared" si="30"/>
        <v>41164.859502314815</v>
      </c>
      <c r="T504" s="15">
        <f t="shared" si="31"/>
        <v>41194.859502314815</v>
      </c>
    </row>
    <row r="505" spans="1:20" ht="42.75" hidden="1" x14ac:dyDescent="0.4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1" t="s">
        <v>8313</v>
      </c>
      <c r="R505" t="s">
        <v>8314</v>
      </c>
      <c r="S505" s="15">
        <f t="shared" si="30"/>
        <v>42211.628611111111</v>
      </c>
      <c r="T505" s="15">
        <f t="shared" si="31"/>
        <v>42241.628611111111</v>
      </c>
    </row>
    <row r="506" spans="1:20" ht="42.75" x14ac:dyDescent="0.4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1" t="s">
        <v>8323</v>
      </c>
      <c r="R506" t="s">
        <v>8326</v>
      </c>
      <c r="S506" s="15">
        <f t="shared" si="30"/>
        <v>42265.022824074069</v>
      </c>
      <c r="T506" s="15">
        <f t="shared" si="31"/>
        <v>42285.022824074069</v>
      </c>
    </row>
    <row r="507" spans="1:20" ht="42.75" hidden="1" x14ac:dyDescent="0.4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1" t="s">
        <v>8313</v>
      </c>
      <c r="R507" t="s">
        <v>8314</v>
      </c>
      <c r="S507" s="15">
        <f t="shared" si="30"/>
        <v>42423.709074074075</v>
      </c>
      <c r="T507" s="15">
        <f t="shared" si="31"/>
        <v>42453.667407407411</v>
      </c>
    </row>
    <row r="508" spans="1:20" ht="42.75" hidden="1" x14ac:dyDescent="0.4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1" t="s">
        <v>8313</v>
      </c>
      <c r="R508" t="s">
        <v>8314</v>
      </c>
      <c r="S508" s="15">
        <f t="shared" si="30"/>
        <v>42278.662037037036</v>
      </c>
      <c r="T508" s="15">
        <f t="shared" si="31"/>
        <v>42309.125</v>
      </c>
    </row>
    <row r="509" spans="1:20" ht="42.75" x14ac:dyDescent="0.4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1" t="s">
        <v>8323</v>
      </c>
      <c r="R509" t="s">
        <v>8326</v>
      </c>
      <c r="S509" s="15">
        <f t="shared" si="30"/>
        <v>42522.347812499997</v>
      </c>
      <c r="T509" s="15">
        <f t="shared" si="31"/>
        <v>42552.347812499997</v>
      </c>
    </row>
    <row r="510" spans="1:20" ht="42.75" x14ac:dyDescent="0.4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1" t="s">
        <v>8323</v>
      </c>
      <c r="R510" t="s">
        <v>8326</v>
      </c>
      <c r="S510" s="15">
        <f t="shared" si="30"/>
        <v>42284.500104166669</v>
      </c>
      <c r="T510" s="15">
        <f t="shared" si="31"/>
        <v>42314.541770833333</v>
      </c>
    </row>
    <row r="511" spans="1:20" ht="42.75" hidden="1" x14ac:dyDescent="0.4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1" t="s">
        <v>8321</v>
      </c>
      <c r="R511" t="s">
        <v>8322</v>
      </c>
      <c r="S511" s="15">
        <f t="shared" si="30"/>
        <v>41312.737673611111</v>
      </c>
      <c r="T511" s="15">
        <f t="shared" si="31"/>
        <v>41352.696006944447</v>
      </c>
    </row>
    <row r="512" spans="1:20" ht="42.75" hidden="1" x14ac:dyDescent="0.4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1" t="s">
        <v>8308</v>
      </c>
      <c r="R512" t="s">
        <v>8310</v>
      </c>
      <c r="S512" s="15">
        <f t="shared" si="30"/>
        <v>41866.931076388886</v>
      </c>
      <c r="T512" s="15">
        <f t="shared" si="31"/>
        <v>41900.083333333336</v>
      </c>
    </row>
    <row r="513" spans="1:20" ht="42.75" x14ac:dyDescent="0.4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1" t="s">
        <v>8323</v>
      </c>
      <c r="R513" t="s">
        <v>8326</v>
      </c>
      <c r="S513" s="15">
        <f t="shared" si="30"/>
        <v>42292.701053240744</v>
      </c>
      <c r="T513" s="15">
        <f t="shared" si="31"/>
        <v>42322.742719907401</v>
      </c>
    </row>
    <row r="514" spans="1:20" ht="28.5" x14ac:dyDescent="0.4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2">ROUND(E514/D514*100,0)</f>
        <v>102</v>
      </c>
      <c r="P514">
        <f t="shared" ref="P514:P577" si="33">IFERROR(ROUND(E514/L514,2),0)</f>
        <v>136.85</v>
      </c>
      <c r="Q514" s="11" t="s">
        <v>8323</v>
      </c>
      <c r="R514" t="s">
        <v>8326</v>
      </c>
      <c r="S514" s="15">
        <f t="shared" ref="S514:S577" si="34">(((J514/60)/60)/24)+DATE(1970,1,1)</f>
        <v>42769.574999999997</v>
      </c>
      <c r="T514" s="15">
        <f t="shared" ref="T514:T577" si="35">(((I514/60)/60)/24)+DATE(1970,1,1)</f>
        <v>42790.574999999997</v>
      </c>
    </row>
    <row r="515" spans="1:20" ht="42.75" hidden="1" x14ac:dyDescent="0.4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2"/>
        <v>102</v>
      </c>
      <c r="P515">
        <f t="shared" si="33"/>
        <v>88.04</v>
      </c>
      <c r="Q515" s="11" t="s">
        <v>8327</v>
      </c>
      <c r="R515" t="s">
        <v>8331</v>
      </c>
      <c r="S515" s="15">
        <f t="shared" si="34"/>
        <v>41388.021261574075</v>
      </c>
      <c r="T515" s="15">
        <f t="shared" si="35"/>
        <v>41418.021261574075</v>
      </c>
    </row>
    <row r="516" spans="1:20" ht="42.75" x14ac:dyDescent="0.4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1" t="s">
        <v>8323</v>
      </c>
      <c r="R516" t="s">
        <v>8326</v>
      </c>
      <c r="S516" s="15">
        <f t="shared" si="34"/>
        <v>42172.757638888885</v>
      </c>
      <c r="T516" s="15">
        <f t="shared" si="35"/>
        <v>42202.757638888885</v>
      </c>
    </row>
    <row r="517" spans="1:20" ht="42.75" hidden="1" x14ac:dyDescent="0.4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1" t="s">
        <v>8321</v>
      </c>
      <c r="R517" t="s">
        <v>8332</v>
      </c>
      <c r="S517" s="15">
        <f t="shared" si="34"/>
        <v>42089.83289351852</v>
      </c>
      <c r="T517" s="15">
        <f t="shared" si="35"/>
        <v>42119.83289351852</v>
      </c>
    </row>
    <row r="518" spans="1:20" ht="28.5" hidden="1" x14ac:dyDescent="0.4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1" t="s">
        <v>8313</v>
      </c>
      <c r="R518" t="s">
        <v>8314</v>
      </c>
      <c r="S518" s="15">
        <f t="shared" si="34"/>
        <v>42189.031041666662</v>
      </c>
      <c r="T518" s="15">
        <f t="shared" si="35"/>
        <v>42226.290972222225</v>
      </c>
    </row>
    <row r="519" spans="1:20" ht="42.75" hidden="1" x14ac:dyDescent="0.4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1" t="s">
        <v>8321</v>
      </c>
      <c r="R519" t="s">
        <v>8322</v>
      </c>
      <c r="S519" s="15">
        <f t="shared" si="34"/>
        <v>40480.363483796296</v>
      </c>
      <c r="T519" s="15">
        <f t="shared" si="35"/>
        <v>40530.405150462961</v>
      </c>
    </row>
    <row r="520" spans="1:20" ht="42.75" x14ac:dyDescent="0.4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1" t="s">
        <v>8323</v>
      </c>
      <c r="R520" t="s">
        <v>8326</v>
      </c>
      <c r="S520" s="15">
        <f t="shared" si="34"/>
        <v>42567.840069444443</v>
      </c>
      <c r="T520" s="15">
        <f t="shared" si="35"/>
        <v>42597.840069444443</v>
      </c>
    </row>
    <row r="521" spans="1:20" ht="42.75" hidden="1" x14ac:dyDescent="0.4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1" t="s">
        <v>8319</v>
      </c>
      <c r="R521" t="s">
        <v>8320</v>
      </c>
      <c r="S521" s="15">
        <f t="shared" si="34"/>
        <v>41902.07240740741</v>
      </c>
      <c r="T521" s="15">
        <f t="shared" si="35"/>
        <v>41940.132638888892</v>
      </c>
    </row>
    <row r="522" spans="1:20" ht="42.75" hidden="1" x14ac:dyDescent="0.4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1" t="s">
        <v>8327</v>
      </c>
      <c r="R522" t="s">
        <v>8331</v>
      </c>
      <c r="S522" s="15">
        <f t="shared" si="34"/>
        <v>41664.684108796297</v>
      </c>
      <c r="T522" s="15">
        <f t="shared" si="35"/>
        <v>41694.684108796297</v>
      </c>
    </row>
    <row r="523" spans="1:20" ht="28.5" hidden="1" x14ac:dyDescent="0.4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1" t="s">
        <v>8311</v>
      </c>
      <c r="R523" t="s">
        <v>8312</v>
      </c>
      <c r="S523" s="15">
        <f t="shared" si="34"/>
        <v>41899.645300925928</v>
      </c>
      <c r="T523" s="15">
        <f t="shared" si="35"/>
        <v>41933</v>
      </c>
    </row>
    <row r="524" spans="1:20" ht="42.75" hidden="1" x14ac:dyDescent="0.4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1" t="s">
        <v>8319</v>
      </c>
      <c r="R524" t="s">
        <v>8320</v>
      </c>
      <c r="S524" s="15">
        <f t="shared" si="34"/>
        <v>41789.896805555552</v>
      </c>
      <c r="T524" s="15">
        <f t="shared" si="35"/>
        <v>41819.896805555552</v>
      </c>
    </row>
    <row r="525" spans="1:20" ht="28.5" x14ac:dyDescent="0.4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1" t="s">
        <v>8323</v>
      </c>
      <c r="R525" t="s">
        <v>8326</v>
      </c>
      <c r="S525" s="15">
        <f t="shared" si="34"/>
        <v>42772.833379629628</v>
      </c>
      <c r="T525" s="15">
        <f t="shared" si="35"/>
        <v>42806.875</v>
      </c>
    </row>
    <row r="526" spans="1:20" ht="42.75" x14ac:dyDescent="0.4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1" t="s">
        <v>8323</v>
      </c>
      <c r="R526" t="s">
        <v>8326</v>
      </c>
      <c r="S526" s="15">
        <f t="shared" si="34"/>
        <v>42473.794710648144</v>
      </c>
      <c r="T526" s="15">
        <f t="shared" si="35"/>
        <v>42503.794710648144</v>
      </c>
    </row>
    <row r="527" spans="1:20" ht="42.75" hidden="1" x14ac:dyDescent="0.4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1" t="s">
        <v>8327</v>
      </c>
      <c r="R527" t="s">
        <v>8331</v>
      </c>
      <c r="S527" s="15">
        <f t="shared" si="34"/>
        <v>40869.675173611111</v>
      </c>
      <c r="T527" s="15">
        <f t="shared" si="35"/>
        <v>40929.342361111114</v>
      </c>
    </row>
    <row r="528" spans="1:20" ht="42.75" hidden="1" x14ac:dyDescent="0.4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1" t="s">
        <v>8323</v>
      </c>
      <c r="R528" t="s">
        <v>8324</v>
      </c>
      <c r="S528" s="15">
        <f t="shared" si="34"/>
        <v>41862.803078703706</v>
      </c>
      <c r="T528" s="15">
        <f t="shared" si="35"/>
        <v>41892.202777777777</v>
      </c>
    </row>
    <row r="529" spans="1:20" ht="42.75" hidden="1" x14ac:dyDescent="0.4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1" t="s">
        <v>8316</v>
      </c>
      <c r="R529" t="s">
        <v>8317</v>
      </c>
      <c r="S529" s="15">
        <f t="shared" si="34"/>
        <v>42371.617164351846</v>
      </c>
      <c r="T529" s="15">
        <f t="shared" si="35"/>
        <v>42401.617164351846</v>
      </c>
    </row>
    <row r="530" spans="1:20" ht="42.75" hidden="1" x14ac:dyDescent="0.4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1" t="s">
        <v>8321</v>
      </c>
      <c r="R530" t="s">
        <v>8322</v>
      </c>
      <c r="S530" s="15">
        <f t="shared" si="34"/>
        <v>40862.492939814816</v>
      </c>
      <c r="T530" s="15">
        <f t="shared" si="35"/>
        <v>40897.492939814816</v>
      </c>
    </row>
    <row r="531" spans="1:20" ht="28.5" hidden="1" x14ac:dyDescent="0.4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1" t="s">
        <v>8321</v>
      </c>
      <c r="R531" t="s">
        <v>8332</v>
      </c>
      <c r="S531" s="15">
        <f t="shared" si="34"/>
        <v>42766.600497685184</v>
      </c>
      <c r="T531" s="15">
        <f t="shared" si="35"/>
        <v>42796.600497685184</v>
      </c>
    </row>
    <row r="532" spans="1:20" ht="42.75" hidden="1" x14ac:dyDescent="0.4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1" t="s">
        <v>8308</v>
      </c>
      <c r="R532" t="s">
        <v>8310</v>
      </c>
      <c r="S532" s="15">
        <f t="shared" si="34"/>
        <v>42262.104780092588</v>
      </c>
      <c r="T532" s="15">
        <f t="shared" si="35"/>
        <v>42292.104780092588</v>
      </c>
    </row>
    <row r="533" spans="1:20" ht="42.75" hidden="1" x14ac:dyDescent="0.4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1" t="s">
        <v>8327</v>
      </c>
      <c r="R533" t="s">
        <v>8331</v>
      </c>
      <c r="S533" s="15">
        <f t="shared" si="34"/>
        <v>41053.80846064815</v>
      </c>
      <c r="T533" s="15">
        <f t="shared" si="35"/>
        <v>41074.80846064815</v>
      </c>
    </row>
    <row r="534" spans="1:20" ht="42.75" x14ac:dyDescent="0.4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1" t="s">
        <v>8323</v>
      </c>
      <c r="R534" t="s">
        <v>8326</v>
      </c>
      <c r="S534" s="15">
        <f t="shared" si="34"/>
        <v>41775.753761574073</v>
      </c>
      <c r="T534" s="15">
        <f t="shared" si="35"/>
        <v>41805.753761574073</v>
      </c>
    </row>
    <row r="535" spans="1:20" ht="42.75" hidden="1" x14ac:dyDescent="0.4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1" t="s">
        <v>8327</v>
      </c>
      <c r="R535" t="s">
        <v>8331</v>
      </c>
      <c r="S535" s="15">
        <f t="shared" si="34"/>
        <v>41276.047905092593</v>
      </c>
      <c r="T535" s="15">
        <f t="shared" si="35"/>
        <v>41306.047905092593</v>
      </c>
    </row>
    <row r="536" spans="1:20" ht="42.75" hidden="1" x14ac:dyDescent="0.45">
      <c r="A536">
        <v>1233</v>
      </c>
      <c r="B536" s="9" t="s">
        <v>1234</v>
      </c>
      <c r="C536" s="3" t="s">
        <v>5343</v>
      </c>
      <c r="D536" s="5">
        <v>1000</v>
      </c>
      <c r="E536" s="7">
        <v>116</v>
      </c>
      <c r="F536" t="s">
        <v>8219</v>
      </c>
      <c r="G536" t="s">
        <v>8223</v>
      </c>
      <c r="H536" t="s">
        <v>8245</v>
      </c>
      <c r="I536">
        <v>1329864374</v>
      </c>
      <c r="J536">
        <v>1328049974</v>
      </c>
      <c r="K536" t="b">
        <v>0</v>
      </c>
      <c r="L536">
        <v>6</v>
      </c>
      <c r="M536" t="b">
        <v>0</v>
      </c>
      <c r="N536" t="s">
        <v>8284</v>
      </c>
      <c r="O536">
        <f t="shared" si="32"/>
        <v>12</v>
      </c>
      <c r="P536">
        <f t="shared" si="33"/>
        <v>19.329999999999998</v>
      </c>
      <c r="Q536" s="11" t="s">
        <v>8327</v>
      </c>
      <c r="R536" t="s">
        <v>8354</v>
      </c>
      <c r="S536" s="15">
        <f t="shared" si="34"/>
        <v>40939.948773148149</v>
      </c>
      <c r="T536" s="15">
        <f t="shared" si="35"/>
        <v>40960.948773148149</v>
      </c>
    </row>
    <row r="537" spans="1:20" ht="42.75" hidden="1" x14ac:dyDescent="0.4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1" t="s">
        <v>8316</v>
      </c>
      <c r="R537" t="s">
        <v>8334</v>
      </c>
      <c r="S537" s="15">
        <f t="shared" si="34"/>
        <v>41948.771168981482</v>
      </c>
      <c r="T537" s="15">
        <f t="shared" si="35"/>
        <v>41978.771168981482</v>
      </c>
    </row>
    <row r="538" spans="1:20" ht="42.75" hidden="1" x14ac:dyDescent="0.4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1" t="s">
        <v>8308</v>
      </c>
      <c r="R538" t="s">
        <v>8309</v>
      </c>
      <c r="S538" s="15">
        <f t="shared" si="34"/>
        <v>41389.808194444442</v>
      </c>
      <c r="T538" s="15">
        <f t="shared" si="35"/>
        <v>41422</v>
      </c>
    </row>
    <row r="539" spans="1:20" ht="42.75" hidden="1" x14ac:dyDescent="0.4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1" t="s">
        <v>8321</v>
      </c>
      <c r="R539" t="s">
        <v>8322</v>
      </c>
      <c r="S539" s="15">
        <f t="shared" si="34"/>
        <v>41330.038784722223</v>
      </c>
      <c r="T539" s="15">
        <f t="shared" si="35"/>
        <v>41359.997118055559</v>
      </c>
    </row>
    <row r="540" spans="1:20" ht="42.75" hidden="1" x14ac:dyDescent="0.4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1" t="s">
        <v>8321</v>
      </c>
      <c r="R540" t="s">
        <v>8332</v>
      </c>
      <c r="S540" s="15">
        <f t="shared" si="34"/>
        <v>42196.928668981483</v>
      </c>
      <c r="T540" s="15">
        <f t="shared" si="35"/>
        <v>42226.928668981483</v>
      </c>
    </row>
    <row r="541" spans="1:20" ht="42.75" hidden="1" x14ac:dyDescent="0.4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1" t="s">
        <v>8308</v>
      </c>
      <c r="R541" t="s">
        <v>8309</v>
      </c>
      <c r="S541" s="15">
        <f t="shared" si="34"/>
        <v>41861.070567129631</v>
      </c>
      <c r="T541" s="15">
        <f t="shared" si="35"/>
        <v>41906.070567129631</v>
      </c>
    </row>
    <row r="542" spans="1:20" ht="28.5" hidden="1" x14ac:dyDescent="0.4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1" t="s">
        <v>8308</v>
      </c>
      <c r="R542" t="s">
        <v>8310</v>
      </c>
      <c r="S542" s="15">
        <f t="shared" si="34"/>
        <v>42742.30332175926</v>
      </c>
      <c r="T542" s="15">
        <f t="shared" si="35"/>
        <v>42775.30332175926</v>
      </c>
    </row>
    <row r="543" spans="1:20" ht="28.5" hidden="1" x14ac:dyDescent="0.4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1" t="s">
        <v>8327</v>
      </c>
      <c r="R543" t="s">
        <v>8331</v>
      </c>
      <c r="S543" s="15">
        <f t="shared" si="34"/>
        <v>41507.845451388886</v>
      </c>
      <c r="T543" s="15">
        <f t="shared" si="35"/>
        <v>41537.845451388886</v>
      </c>
    </row>
    <row r="544" spans="1:20" ht="42.75" hidden="1" x14ac:dyDescent="0.4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1" t="s">
        <v>8327</v>
      </c>
      <c r="R544" t="s">
        <v>8331</v>
      </c>
      <c r="S544" s="15">
        <f t="shared" si="34"/>
        <v>41682.099189814813</v>
      </c>
      <c r="T544" s="15">
        <f t="shared" si="35"/>
        <v>41722.057523148149</v>
      </c>
    </row>
    <row r="545" spans="1:20" ht="28.5" hidden="1" x14ac:dyDescent="0.4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1" t="s">
        <v>8308</v>
      </c>
      <c r="R545" t="s">
        <v>8309</v>
      </c>
      <c r="S545" s="15">
        <f t="shared" si="34"/>
        <v>41438.899594907409</v>
      </c>
      <c r="T545" s="15">
        <f t="shared" si="35"/>
        <v>41468.899594907409</v>
      </c>
    </row>
    <row r="546" spans="1:20" ht="42.75" hidden="1" x14ac:dyDescent="0.4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1" t="s">
        <v>8313</v>
      </c>
      <c r="R546" t="s">
        <v>8314</v>
      </c>
      <c r="S546" s="15">
        <f t="shared" si="34"/>
        <v>41891.780023148152</v>
      </c>
      <c r="T546" s="15">
        <f t="shared" si="35"/>
        <v>41926.780023148152</v>
      </c>
    </row>
    <row r="547" spans="1:20" ht="42.75" hidden="1" x14ac:dyDescent="0.4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1" t="s">
        <v>8321</v>
      </c>
      <c r="R547" t="s">
        <v>8322</v>
      </c>
      <c r="S547" s="15">
        <f t="shared" si="34"/>
        <v>42292.250787037032</v>
      </c>
      <c r="T547" s="15">
        <f t="shared" si="35"/>
        <v>42322.292361111111</v>
      </c>
    </row>
    <row r="548" spans="1:20" ht="42.75" hidden="1" x14ac:dyDescent="0.4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1" t="s">
        <v>8316</v>
      </c>
      <c r="R548" t="s">
        <v>8317</v>
      </c>
      <c r="S548" s="15">
        <f t="shared" si="34"/>
        <v>41484.664247685185</v>
      </c>
      <c r="T548" s="15">
        <f t="shared" si="35"/>
        <v>41520.166666666664</v>
      </c>
    </row>
    <row r="549" spans="1:20" ht="42.75" hidden="1" x14ac:dyDescent="0.4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1" t="s">
        <v>8308</v>
      </c>
      <c r="R549" t="s">
        <v>8342</v>
      </c>
      <c r="S549" s="15">
        <f t="shared" si="34"/>
        <v>42283.592465277776</v>
      </c>
      <c r="T549" s="15">
        <f t="shared" si="35"/>
        <v>42323.634131944447</v>
      </c>
    </row>
    <row r="550" spans="1:20" ht="57" hidden="1" x14ac:dyDescent="0.4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1" t="s">
        <v>8327</v>
      </c>
      <c r="R550" t="s">
        <v>8341</v>
      </c>
      <c r="S550" s="15">
        <f t="shared" si="34"/>
        <v>42269.967835648145</v>
      </c>
      <c r="T550" s="15">
        <f t="shared" si="35"/>
        <v>42290.967835648145</v>
      </c>
    </row>
    <row r="551" spans="1:20" ht="42.75" hidden="1" x14ac:dyDescent="0.4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1" t="s">
        <v>8311</v>
      </c>
      <c r="R551" t="s">
        <v>8333</v>
      </c>
      <c r="S551" s="15">
        <f t="shared" si="34"/>
        <v>42200.578310185185</v>
      </c>
      <c r="T551" s="15">
        <f t="shared" si="35"/>
        <v>42252.165972222225</v>
      </c>
    </row>
    <row r="552" spans="1:20" ht="42.75" hidden="1" x14ac:dyDescent="0.4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1" t="s">
        <v>8316</v>
      </c>
      <c r="R552" t="s">
        <v>8317</v>
      </c>
      <c r="S552" s="15">
        <f t="shared" si="34"/>
        <v>42315.699490740735</v>
      </c>
      <c r="T552" s="15">
        <f t="shared" si="35"/>
        <v>42345.699490740735</v>
      </c>
    </row>
    <row r="553" spans="1:20" ht="42.75" hidden="1" x14ac:dyDescent="0.4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1" t="s">
        <v>8316</v>
      </c>
      <c r="R553" t="s">
        <v>8317</v>
      </c>
      <c r="S553" s="15">
        <f t="shared" si="34"/>
        <v>42452.825740740736</v>
      </c>
      <c r="T553" s="15">
        <f t="shared" si="35"/>
        <v>42482.825740740736</v>
      </c>
    </row>
    <row r="554" spans="1:20" ht="57" hidden="1" x14ac:dyDescent="0.4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1" t="s">
        <v>8313</v>
      </c>
      <c r="R554" t="s">
        <v>8314</v>
      </c>
      <c r="S554" s="15">
        <f t="shared" si="34"/>
        <v>42298.34783564815</v>
      </c>
      <c r="T554" s="15">
        <f t="shared" si="35"/>
        <v>42358.375</v>
      </c>
    </row>
    <row r="555" spans="1:20" ht="42.75" hidden="1" x14ac:dyDescent="0.4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1" t="s">
        <v>8327</v>
      </c>
      <c r="R555" t="s">
        <v>8331</v>
      </c>
      <c r="S555" s="15">
        <f t="shared" si="34"/>
        <v>41600.538657407407</v>
      </c>
      <c r="T555" s="15">
        <f t="shared" si="35"/>
        <v>41645.538657407407</v>
      </c>
    </row>
    <row r="556" spans="1:20" ht="42.75" hidden="1" x14ac:dyDescent="0.4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1" t="s">
        <v>8321</v>
      </c>
      <c r="R556" t="s">
        <v>8322</v>
      </c>
      <c r="S556" s="15">
        <f t="shared" si="34"/>
        <v>41079.877442129626</v>
      </c>
      <c r="T556" s="15">
        <f t="shared" si="35"/>
        <v>41109.877442129626</v>
      </c>
    </row>
    <row r="557" spans="1:20" ht="42.75" hidden="1" x14ac:dyDescent="0.4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1" t="s">
        <v>8313</v>
      </c>
      <c r="R557" t="s">
        <v>8314</v>
      </c>
      <c r="S557" s="15">
        <f t="shared" si="34"/>
        <v>42297.748067129629</v>
      </c>
      <c r="T557" s="15">
        <f t="shared" si="35"/>
        <v>42342.208333333328</v>
      </c>
    </row>
    <row r="558" spans="1:20" ht="42.75" hidden="1" x14ac:dyDescent="0.4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1" t="s">
        <v>8327</v>
      </c>
      <c r="R558" t="s">
        <v>8331</v>
      </c>
      <c r="S558" s="15">
        <f t="shared" si="34"/>
        <v>40487.621365740742</v>
      </c>
      <c r="T558" s="15">
        <f t="shared" si="35"/>
        <v>40544.207638888889</v>
      </c>
    </row>
    <row r="559" spans="1:20" ht="42.75" hidden="1" x14ac:dyDescent="0.45">
      <c r="A559">
        <v>2347</v>
      </c>
      <c r="B559" s="9" t="s">
        <v>2348</v>
      </c>
      <c r="C559" s="3" t="s">
        <v>6457</v>
      </c>
      <c r="D559" s="5">
        <v>1000</v>
      </c>
      <c r="E559" s="7">
        <v>15</v>
      </c>
      <c r="F559" t="s">
        <v>8219</v>
      </c>
      <c r="G559" t="s">
        <v>8223</v>
      </c>
      <c r="H559" t="s">
        <v>8245</v>
      </c>
      <c r="I559">
        <v>1472135676</v>
      </c>
      <c r="J559">
        <v>1469543676</v>
      </c>
      <c r="K559" t="b">
        <v>0</v>
      </c>
      <c r="L559">
        <v>1</v>
      </c>
      <c r="M559" t="b">
        <v>0</v>
      </c>
      <c r="N559" t="s">
        <v>8270</v>
      </c>
      <c r="O559">
        <f t="shared" si="32"/>
        <v>2</v>
      </c>
      <c r="P559">
        <f t="shared" si="33"/>
        <v>15</v>
      </c>
      <c r="Q559" s="11" t="s">
        <v>8308</v>
      </c>
      <c r="R559" t="s">
        <v>8342</v>
      </c>
      <c r="S559" s="15">
        <f t="shared" si="34"/>
        <v>42577.607361111113</v>
      </c>
      <c r="T559" s="15">
        <f t="shared" si="35"/>
        <v>42607.607361111113</v>
      </c>
    </row>
    <row r="560" spans="1:20" ht="28.5" hidden="1" x14ac:dyDescent="0.4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1" t="s">
        <v>8311</v>
      </c>
      <c r="R560" t="s">
        <v>8333</v>
      </c>
      <c r="S560" s="15">
        <f t="shared" si="34"/>
        <v>41401.648217592592</v>
      </c>
      <c r="T560" s="15">
        <f t="shared" si="35"/>
        <v>41436.648217592592</v>
      </c>
    </row>
    <row r="561" spans="1:20" ht="28.5" hidden="1" x14ac:dyDescent="0.4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1" t="s">
        <v>8319</v>
      </c>
      <c r="R561" t="s">
        <v>8320</v>
      </c>
      <c r="S561" s="15">
        <f t="shared" si="34"/>
        <v>41786.640543981484</v>
      </c>
      <c r="T561" s="15">
        <f t="shared" si="35"/>
        <v>41816.640543981484</v>
      </c>
    </row>
    <row r="562" spans="1:20" ht="28.5" hidden="1" x14ac:dyDescent="0.4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1" t="s">
        <v>8316</v>
      </c>
      <c r="R562" t="s">
        <v>8317</v>
      </c>
      <c r="S562" s="15">
        <f t="shared" si="34"/>
        <v>42262.416643518518</v>
      </c>
      <c r="T562" s="15">
        <f t="shared" si="35"/>
        <v>42292.416643518518</v>
      </c>
    </row>
    <row r="563" spans="1:20" ht="57" hidden="1" x14ac:dyDescent="0.4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1" t="s">
        <v>8313</v>
      </c>
      <c r="R563" t="s">
        <v>8314</v>
      </c>
      <c r="S563" s="15">
        <f t="shared" si="34"/>
        <v>42130.865150462967</v>
      </c>
      <c r="T563" s="15">
        <f t="shared" si="35"/>
        <v>42163.166666666672</v>
      </c>
    </row>
    <row r="564" spans="1:20" ht="42.75" x14ac:dyDescent="0.4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1" t="s">
        <v>8323</v>
      </c>
      <c r="R564" t="s">
        <v>8326</v>
      </c>
      <c r="S564" s="15">
        <f t="shared" si="34"/>
        <v>42059.085752314815</v>
      </c>
      <c r="T564" s="15">
        <f t="shared" si="35"/>
        <v>42089.044085648144</v>
      </c>
    </row>
    <row r="565" spans="1:20" ht="42.75" hidden="1" x14ac:dyDescent="0.4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1" t="s">
        <v>8323</v>
      </c>
      <c r="R565" t="s">
        <v>8324</v>
      </c>
      <c r="S565" s="15">
        <f t="shared" si="34"/>
        <v>42387.7268287037</v>
      </c>
      <c r="T565" s="15">
        <f t="shared" si="35"/>
        <v>42402.7268287037</v>
      </c>
    </row>
    <row r="566" spans="1:20" ht="42.75" hidden="1" x14ac:dyDescent="0.4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1" t="s">
        <v>8308</v>
      </c>
      <c r="R566" t="s">
        <v>8309</v>
      </c>
      <c r="S566" s="15">
        <f t="shared" si="34"/>
        <v>40898.089236111111</v>
      </c>
      <c r="T566" s="15">
        <f t="shared" si="35"/>
        <v>40920.041666666664</v>
      </c>
    </row>
    <row r="567" spans="1:20" ht="42.75" hidden="1" x14ac:dyDescent="0.4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1" t="s">
        <v>8313</v>
      </c>
      <c r="R567" t="s">
        <v>8314</v>
      </c>
      <c r="S567" s="15">
        <f t="shared" si="34"/>
        <v>42138.506377314814</v>
      </c>
      <c r="T567" s="15">
        <f t="shared" si="35"/>
        <v>42168.506377314814</v>
      </c>
    </row>
    <row r="568" spans="1:20" ht="42.75" hidden="1" x14ac:dyDescent="0.4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1" t="s">
        <v>8321</v>
      </c>
      <c r="R568" t="s">
        <v>8322</v>
      </c>
      <c r="S568" s="15">
        <f t="shared" si="34"/>
        <v>42043.605578703704</v>
      </c>
      <c r="T568" s="15">
        <f t="shared" si="35"/>
        <v>42078.563912037032</v>
      </c>
    </row>
    <row r="569" spans="1:20" ht="42.75" hidden="1" x14ac:dyDescent="0.4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1" t="s">
        <v>8321</v>
      </c>
      <c r="R569" t="s">
        <v>8322</v>
      </c>
      <c r="S569" s="15">
        <f t="shared" si="34"/>
        <v>41785.452534722222</v>
      </c>
      <c r="T569" s="15">
        <f t="shared" si="35"/>
        <v>41815.452534722222</v>
      </c>
    </row>
    <row r="570" spans="1:20" ht="57" hidden="1" x14ac:dyDescent="0.4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1" t="s">
        <v>8321</v>
      </c>
      <c r="R570" t="s">
        <v>8322</v>
      </c>
      <c r="S570" s="15">
        <f t="shared" si="34"/>
        <v>40379.776435185187</v>
      </c>
      <c r="T570" s="15">
        <f t="shared" si="35"/>
        <v>40422.155555555553</v>
      </c>
    </row>
    <row r="571" spans="1:20" ht="42.75" hidden="1" x14ac:dyDescent="0.45">
      <c r="A571">
        <v>2384</v>
      </c>
      <c r="B571" s="9" t="s">
        <v>2385</v>
      </c>
      <c r="C571" s="3" t="s">
        <v>6494</v>
      </c>
      <c r="D571" s="5">
        <v>1000</v>
      </c>
      <c r="E571" s="7">
        <v>8</v>
      </c>
      <c r="F571" t="s">
        <v>8219</v>
      </c>
      <c r="G571" t="s">
        <v>8223</v>
      </c>
      <c r="H571" t="s">
        <v>8245</v>
      </c>
      <c r="I571">
        <v>1415932643</v>
      </c>
      <c r="J571">
        <v>1413337043</v>
      </c>
      <c r="K571" t="b">
        <v>0</v>
      </c>
      <c r="L571">
        <v>8</v>
      </c>
      <c r="M571" t="b">
        <v>0</v>
      </c>
      <c r="N571" t="s">
        <v>8270</v>
      </c>
      <c r="O571">
        <f t="shared" si="32"/>
        <v>1</v>
      </c>
      <c r="P571">
        <f t="shared" si="33"/>
        <v>1</v>
      </c>
      <c r="Q571" s="11" t="s">
        <v>8308</v>
      </c>
      <c r="R571" t="s">
        <v>8342</v>
      </c>
      <c r="S571" s="15">
        <f t="shared" si="34"/>
        <v>41927.067627314813</v>
      </c>
      <c r="T571" s="15">
        <f t="shared" si="35"/>
        <v>41957.109293981484</v>
      </c>
    </row>
    <row r="572" spans="1:20" ht="42.75" hidden="1" x14ac:dyDescent="0.4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1" t="s">
        <v>8321</v>
      </c>
      <c r="R572" t="s">
        <v>8343</v>
      </c>
      <c r="S572" s="15">
        <f t="shared" si="34"/>
        <v>41583.083981481483</v>
      </c>
      <c r="T572" s="15">
        <f t="shared" si="35"/>
        <v>41618.083981481483</v>
      </c>
    </row>
    <row r="573" spans="1:20" ht="42.75" hidden="1" x14ac:dyDescent="0.45">
      <c r="A573">
        <v>2344</v>
      </c>
      <c r="B573" s="9" t="s">
        <v>2345</v>
      </c>
      <c r="C573" s="3" t="s">
        <v>6454</v>
      </c>
      <c r="D573" s="5">
        <v>1000</v>
      </c>
      <c r="E573" s="7">
        <v>1</v>
      </c>
      <c r="F573" t="s">
        <v>8219</v>
      </c>
      <c r="G573" t="s">
        <v>8228</v>
      </c>
      <c r="H573" t="s">
        <v>8250</v>
      </c>
      <c r="I573">
        <v>1466789269</v>
      </c>
      <c r="J573">
        <v>1464197269</v>
      </c>
      <c r="K573" t="b">
        <v>0</v>
      </c>
      <c r="L573">
        <v>1</v>
      </c>
      <c r="M573" t="b">
        <v>0</v>
      </c>
      <c r="N573" t="s">
        <v>8270</v>
      </c>
      <c r="O573">
        <f t="shared" si="32"/>
        <v>0</v>
      </c>
      <c r="P573">
        <f t="shared" si="33"/>
        <v>1</v>
      </c>
      <c r="Q573" s="11" t="s">
        <v>8308</v>
      </c>
      <c r="R573" t="s">
        <v>8342</v>
      </c>
      <c r="S573" s="15">
        <f t="shared" si="34"/>
        <v>42515.727650462963</v>
      </c>
      <c r="T573" s="15">
        <f t="shared" si="35"/>
        <v>42545.727650462963</v>
      </c>
    </row>
    <row r="574" spans="1:20" ht="42.75" x14ac:dyDescent="0.4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1" t="s">
        <v>8323</v>
      </c>
      <c r="R574" t="s">
        <v>8326</v>
      </c>
      <c r="S574" s="15">
        <f t="shared" si="34"/>
        <v>42144.573807870373</v>
      </c>
      <c r="T574" s="15">
        <f t="shared" si="35"/>
        <v>42166.165972222225</v>
      </c>
    </row>
    <row r="575" spans="1:20" ht="42.75" hidden="1" x14ac:dyDescent="0.4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1" t="s">
        <v>8311</v>
      </c>
      <c r="R575" t="s">
        <v>8333</v>
      </c>
      <c r="S575" s="15">
        <f t="shared" si="34"/>
        <v>42019.590173611112</v>
      </c>
      <c r="T575" s="15">
        <f t="shared" si="35"/>
        <v>42049.590173611112</v>
      </c>
    </row>
    <row r="576" spans="1:20" ht="42.75" x14ac:dyDescent="0.4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1" t="s">
        <v>8323</v>
      </c>
      <c r="R576" t="s">
        <v>8326</v>
      </c>
      <c r="S576" s="15">
        <f t="shared" si="34"/>
        <v>42158.065694444449</v>
      </c>
      <c r="T576" s="15">
        <f t="shared" si="35"/>
        <v>42201</v>
      </c>
    </row>
    <row r="577" spans="1:20" ht="42.75" hidden="1" x14ac:dyDescent="0.4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1" t="s">
        <v>8308</v>
      </c>
      <c r="R577" t="s">
        <v>8310</v>
      </c>
      <c r="S577" s="15">
        <f t="shared" si="34"/>
        <v>42504.403877314813</v>
      </c>
      <c r="T577" s="15">
        <f t="shared" si="35"/>
        <v>42549.403877314813</v>
      </c>
    </row>
    <row r="578" spans="1:20" ht="42.75" hidden="1" x14ac:dyDescent="0.4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6">ROUND(E578/D578*100,0)</f>
        <v>120</v>
      </c>
      <c r="P578">
        <f t="shared" ref="P578:P641" si="37">IFERROR(ROUND(E578/L578,2),0)</f>
        <v>108.24</v>
      </c>
      <c r="Q578" s="11" t="s">
        <v>8323</v>
      </c>
      <c r="R578" t="s">
        <v>8324</v>
      </c>
      <c r="S578" s="15">
        <f t="shared" ref="S578:S641" si="38">(((J578/60)/60)/24)+DATE(1970,1,1)</f>
        <v>41888.674826388888</v>
      </c>
      <c r="T578" s="15">
        <f t="shared" ref="T578:T641" si="39">(((I578/60)/60)/24)+DATE(1970,1,1)</f>
        <v>41918.674826388888</v>
      </c>
    </row>
    <row r="579" spans="1:20" ht="28.5" x14ac:dyDescent="0.4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6"/>
        <v>127</v>
      </c>
      <c r="P579">
        <f t="shared" si="37"/>
        <v>69.569999999999993</v>
      </c>
      <c r="Q579" s="11" t="s">
        <v>8323</v>
      </c>
      <c r="R579" t="s">
        <v>8326</v>
      </c>
      <c r="S579" s="15">
        <f t="shared" si="38"/>
        <v>41871.755694444444</v>
      </c>
      <c r="T579" s="15">
        <f t="shared" si="39"/>
        <v>41901.755694444444</v>
      </c>
    </row>
    <row r="580" spans="1:20" ht="42.75" hidden="1" x14ac:dyDescent="0.4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1" t="s">
        <v>8321</v>
      </c>
      <c r="R580" t="s">
        <v>8322</v>
      </c>
      <c r="S580" s="15">
        <f t="shared" si="38"/>
        <v>40567.694560185184</v>
      </c>
      <c r="T580" s="15">
        <f t="shared" si="39"/>
        <v>40612.694560185184</v>
      </c>
    </row>
    <row r="581" spans="1:20" ht="42.75" hidden="1" x14ac:dyDescent="0.4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1" t="s">
        <v>8308</v>
      </c>
      <c r="R581" t="s">
        <v>8309</v>
      </c>
      <c r="S581" s="15">
        <f t="shared" si="38"/>
        <v>42704.857094907406</v>
      </c>
      <c r="T581" s="15">
        <f t="shared" si="39"/>
        <v>42764.857094907406</v>
      </c>
    </row>
    <row r="582" spans="1:20" ht="28.5" x14ac:dyDescent="0.4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1" t="s">
        <v>8323</v>
      </c>
      <c r="R582" t="s">
        <v>8326</v>
      </c>
      <c r="S582" s="15">
        <f t="shared" si="38"/>
        <v>41964.315532407403</v>
      </c>
      <c r="T582" s="15">
        <f t="shared" si="39"/>
        <v>41995.166666666672</v>
      </c>
    </row>
    <row r="583" spans="1:20" ht="28.5" hidden="1" x14ac:dyDescent="0.4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1" t="s">
        <v>8327</v>
      </c>
      <c r="R583" t="s">
        <v>8331</v>
      </c>
      <c r="S583" s="15">
        <f t="shared" si="38"/>
        <v>41186.306527777779</v>
      </c>
      <c r="T583" s="15">
        <f t="shared" si="39"/>
        <v>41211.306527777779</v>
      </c>
    </row>
    <row r="584" spans="1:20" ht="28.5" x14ac:dyDescent="0.4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1" t="s">
        <v>8323</v>
      </c>
      <c r="R584" t="s">
        <v>8326</v>
      </c>
      <c r="S584" s="15">
        <f t="shared" si="38"/>
        <v>41990.584108796291</v>
      </c>
      <c r="T584" s="15">
        <f t="shared" si="39"/>
        <v>42036.120833333334</v>
      </c>
    </row>
    <row r="585" spans="1:20" ht="42.75" hidden="1" x14ac:dyDescent="0.45">
      <c r="A585">
        <v>1063</v>
      </c>
      <c r="B585" s="9" t="s">
        <v>1064</v>
      </c>
      <c r="C585" s="3" t="s">
        <v>5173</v>
      </c>
      <c r="D585" s="5">
        <v>1000</v>
      </c>
      <c r="E585" s="7">
        <v>0</v>
      </c>
      <c r="F585" t="s">
        <v>8219</v>
      </c>
      <c r="G585" t="s">
        <v>8223</v>
      </c>
      <c r="H585" t="s">
        <v>8245</v>
      </c>
      <c r="I585">
        <v>1472604262</v>
      </c>
      <c r="J585">
        <v>1470012262</v>
      </c>
      <c r="K585" t="b">
        <v>0</v>
      </c>
      <c r="L585">
        <v>0</v>
      </c>
      <c r="M585" t="b">
        <v>0</v>
      </c>
      <c r="N585" t="s">
        <v>8279</v>
      </c>
      <c r="O585">
        <f t="shared" si="36"/>
        <v>0</v>
      </c>
      <c r="P585">
        <f t="shared" si="37"/>
        <v>0</v>
      </c>
      <c r="Q585" s="11" t="s">
        <v>8346</v>
      </c>
      <c r="R585" t="s">
        <v>8347</v>
      </c>
      <c r="S585" s="15">
        <f t="shared" si="38"/>
        <v>42583.030810185184</v>
      </c>
      <c r="T585" s="15">
        <f t="shared" si="39"/>
        <v>42613.030810185184</v>
      </c>
    </row>
    <row r="586" spans="1:20" ht="42.75" hidden="1" x14ac:dyDescent="0.4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1" t="s">
        <v>8327</v>
      </c>
      <c r="R586" t="s">
        <v>8331</v>
      </c>
      <c r="S586" s="15">
        <f t="shared" si="38"/>
        <v>41399.99622685185</v>
      </c>
      <c r="T586" s="15">
        <f t="shared" si="39"/>
        <v>41420.99622685185</v>
      </c>
    </row>
    <row r="587" spans="1:20" ht="28.5" hidden="1" x14ac:dyDescent="0.4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1" t="s">
        <v>8313</v>
      </c>
      <c r="R587" t="s">
        <v>8314</v>
      </c>
      <c r="S587" s="15">
        <f t="shared" si="38"/>
        <v>42758.975937499999</v>
      </c>
      <c r="T587" s="15">
        <f t="shared" si="39"/>
        <v>42795.791666666672</v>
      </c>
    </row>
    <row r="588" spans="1:20" ht="42.75" hidden="1" x14ac:dyDescent="0.4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1" t="s">
        <v>8327</v>
      </c>
      <c r="R588" t="s">
        <v>8331</v>
      </c>
      <c r="S588" s="15">
        <f t="shared" si="38"/>
        <v>40564.994837962964</v>
      </c>
      <c r="T588" s="15">
        <f t="shared" si="39"/>
        <v>40594.994837962964</v>
      </c>
    </row>
    <row r="589" spans="1:20" ht="42.75" hidden="1" x14ac:dyDescent="0.4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1" t="s">
        <v>8308</v>
      </c>
      <c r="R589" t="s">
        <v>8309</v>
      </c>
      <c r="S589" s="15">
        <f t="shared" si="38"/>
        <v>42331.708032407405</v>
      </c>
      <c r="T589" s="15">
        <f t="shared" si="39"/>
        <v>42391.708032407405</v>
      </c>
    </row>
    <row r="590" spans="1:20" ht="42.75" x14ac:dyDescent="0.4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1" t="s">
        <v>8323</v>
      </c>
      <c r="R590" t="s">
        <v>8326</v>
      </c>
      <c r="S590" s="15">
        <f t="shared" si="38"/>
        <v>41802.574282407404</v>
      </c>
      <c r="T590" s="15">
        <f t="shared" si="39"/>
        <v>41823.165972222225</v>
      </c>
    </row>
    <row r="591" spans="1:20" ht="42.75" x14ac:dyDescent="0.4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1" t="s">
        <v>8323</v>
      </c>
      <c r="R591" t="s">
        <v>8326</v>
      </c>
      <c r="S591" s="15">
        <f t="shared" si="38"/>
        <v>42473.007037037038</v>
      </c>
      <c r="T591" s="15">
        <f t="shared" si="39"/>
        <v>42503.007037037038</v>
      </c>
    </row>
    <row r="592" spans="1:20" ht="42.75" hidden="1" x14ac:dyDescent="0.4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1" t="s">
        <v>8323</v>
      </c>
      <c r="R592" t="s">
        <v>8324</v>
      </c>
      <c r="S592" s="15">
        <f t="shared" si="38"/>
        <v>41158.993923611109</v>
      </c>
      <c r="T592" s="15">
        <f t="shared" si="39"/>
        <v>41188.993923611109</v>
      </c>
    </row>
    <row r="593" spans="1:20" ht="42.75" x14ac:dyDescent="0.4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1" t="s">
        <v>8323</v>
      </c>
      <c r="R593" t="s">
        <v>8326</v>
      </c>
      <c r="S593" s="15">
        <f t="shared" si="38"/>
        <v>42337.792511574073</v>
      </c>
      <c r="T593" s="15">
        <f t="shared" si="39"/>
        <v>42374.996527777781</v>
      </c>
    </row>
    <row r="594" spans="1:20" ht="42.75" x14ac:dyDescent="0.4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1" t="s">
        <v>8323</v>
      </c>
      <c r="R594" t="s">
        <v>8326</v>
      </c>
      <c r="S594" s="15">
        <f t="shared" si="38"/>
        <v>41971.002152777779</v>
      </c>
      <c r="T594" s="15">
        <f t="shared" si="39"/>
        <v>42004</v>
      </c>
    </row>
    <row r="595" spans="1:20" ht="42.75" hidden="1" x14ac:dyDescent="0.4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1" t="s">
        <v>8313</v>
      </c>
      <c r="R595" t="s">
        <v>8314</v>
      </c>
      <c r="S595" s="15">
        <f t="shared" si="38"/>
        <v>42636.868518518517</v>
      </c>
      <c r="T595" s="15">
        <f t="shared" si="39"/>
        <v>42666.868518518517</v>
      </c>
    </row>
    <row r="596" spans="1:20" ht="42.75" x14ac:dyDescent="0.4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1" t="s">
        <v>8323</v>
      </c>
      <c r="R596" t="s">
        <v>8326</v>
      </c>
      <c r="S596" s="15">
        <f t="shared" si="38"/>
        <v>42605.765381944439</v>
      </c>
      <c r="T596" s="15">
        <f t="shared" si="39"/>
        <v>42634.125</v>
      </c>
    </row>
    <row r="597" spans="1:20" ht="42.75" hidden="1" x14ac:dyDescent="0.4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1" t="s">
        <v>8321</v>
      </c>
      <c r="R597" t="s">
        <v>8322</v>
      </c>
      <c r="S597" s="15">
        <f t="shared" si="38"/>
        <v>42163.897916666669</v>
      </c>
      <c r="T597" s="15">
        <f t="shared" si="39"/>
        <v>42208.132638888885</v>
      </c>
    </row>
    <row r="598" spans="1:20" ht="42.75" hidden="1" x14ac:dyDescent="0.4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1" t="s">
        <v>8323</v>
      </c>
      <c r="R598" t="s">
        <v>8324</v>
      </c>
      <c r="S598" s="15">
        <f t="shared" si="38"/>
        <v>42654.973703703698</v>
      </c>
      <c r="T598" s="15">
        <f t="shared" si="39"/>
        <v>42674.166666666672</v>
      </c>
    </row>
    <row r="599" spans="1:20" ht="42.75" hidden="1" x14ac:dyDescent="0.4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1" t="s">
        <v>8308</v>
      </c>
      <c r="R599" t="s">
        <v>8309</v>
      </c>
      <c r="S599" s="15">
        <f t="shared" si="38"/>
        <v>41387.171805555554</v>
      </c>
      <c r="T599" s="15">
        <f t="shared" si="39"/>
        <v>41417.171805555554</v>
      </c>
    </row>
    <row r="600" spans="1:20" ht="57" hidden="1" x14ac:dyDescent="0.4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1" t="s">
        <v>8308</v>
      </c>
      <c r="R600" t="s">
        <v>8315</v>
      </c>
      <c r="S600" s="15">
        <f t="shared" si="38"/>
        <v>41726.712754629632</v>
      </c>
      <c r="T600" s="15">
        <f t="shared" si="39"/>
        <v>41758.712754629632</v>
      </c>
    </row>
    <row r="601" spans="1:20" ht="28.5" x14ac:dyDescent="0.4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1" t="s">
        <v>8323</v>
      </c>
      <c r="R601" t="s">
        <v>8326</v>
      </c>
      <c r="S601" s="15">
        <f t="shared" si="38"/>
        <v>42068.888391203705</v>
      </c>
      <c r="T601" s="15">
        <f t="shared" si="39"/>
        <v>42098.846724537041</v>
      </c>
    </row>
    <row r="602" spans="1:20" ht="28.5" hidden="1" x14ac:dyDescent="0.4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1" t="s">
        <v>8321</v>
      </c>
      <c r="R602" t="s">
        <v>8332</v>
      </c>
      <c r="S602" s="15">
        <f t="shared" si="38"/>
        <v>42324.96393518518</v>
      </c>
      <c r="T602" s="15">
        <f t="shared" si="39"/>
        <v>42354.96393518518</v>
      </c>
    </row>
    <row r="603" spans="1:20" ht="42.75" hidden="1" x14ac:dyDescent="0.4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1" t="s">
        <v>8327</v>
      </c>
      <c r="R603" t="s">
        <v>8336</v>
      </c>
      <c r="S603" s="15">
        <f t="shared" si="38"/>
        <v>42607.226701388892</v>
      </c>
      <c r="T603" s="15">
        <f t="shared" si="39"/>
        <v>42637.226701388892</v>
      </c>
    </row>
    <row r="604" spans="1:20" ht="42.75" hidden="1" x14ac:dyDescent="0.4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1" t="s">
        <v>8321</v>
      </c>
      <c r="R604" t="s">
        <v>8332</v>
      </c>
      <c r="S604" s="15">
        <f t="shared" si="38"/>
        <v>41760.796423611115</v>
      </c>
      <c r="T604" s="15">
        <f t="shared" si="39"/>
        <v>41806.229166666664</v>
      </c>
    </row>
    <row r="605" spans="1:20" ht="42.75" hidden="1" x14ac:dyDescent="0.4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1" t="s">
        <v>8321</v>
      </c>
      <c r="R605" t="s">
        <v>8322</v>
      </c>
      <c r="S605" s="15">
        <f t="shared" si="38"/>
        <v>42760.498935185184</v>
      </c>
      <c r="T605" s="15">
        <f t="shared" si="39"/>
        <v>42790.498935185184</v>
      </c>
    </row>
    <row r="606" spans="1:20" ht="42.75" hidden="1" x14ac:dyDescent="0.4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1" t="s">
        <v>8313</v>
      </c>
      <c r="R606" t="s">
        <v>8314</v>
      </c>
      <c r="S606" s="15">
        <f t="shared" si="38"/>
        <v>41806.637337962966</v>
      </c>
      <c r="T606" s="15">
        <f t="shared" si="39"/>
        <v>41836.637337962966</v>
      </c>
    </row>
    <row r="607" spans="1:20" hidden="1" x14ac:dyDescent="0.4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1" t="s">
        <v>8321</v>
      </c>
      <c r="R607" t="s">
        <v>8332</v>
      </c>
      <c r="S607" s="15">
        <f t="shared" si="38"/>
        <v>42271.176446759258</v>
      </c>
      <c r="T607" s="15">
        <f t="shared" si="39"/>
        <v>42301.176446759258</v>
      </c>
    </row>
    <row r="608" spans="1:20" ht="42.75" hidden="1" x14ac:dyDescent="0.45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1" t="s">
        <v>8321</v>
      </c>
      <c r="R608" t="s">
        <v>8322</v>
      </c>
      <c r="S608" s="15">
        <f t="shared" si="38"/>
        <v>41837.210543981484</v>
      </c>
      <c r="T608" s="15">
        <f t="shared" si="39"/>
        <v>41859</v>
      </c>
    </row>
    <row r="609" spans="1:20" ht="57" x14ac:dyDescent="0.45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1" t="s">
        <v>8323</v>
      </c>
      <c r="R609" t="s">
        <v>8326</v>
      </c>
      <c r="S609" s="15">
        <f t="shared" si="38"/>
        <v>41850.400937500002</v>
      </c>
      <c r="T609" s="15">
        <f t="shared" si="39"/>
        <v>41895.400937500002</v>
      </c>
    </row>
    <row r="610" spans="1:20" ht="57" hidden="1" x14ac:dyDescent="0.4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1" t="s">
        <v>8323</v>
      </c>
      <c r="R610" t="s">
        <v>8324</v>
      </c>
      <c r="S610" s="15">
        <f t="shared" si="38"/>
        <v>42255.333252314813</v>
      </c>
      <c r="T610" s="15">
        <f t="shared" si="39"/>
        <v>42285.333252314813</v>
      </c>
    </row>
    <row r="611" spans="1:20" ht="42.75" hidden="1" x14ac:dyDescent="0.4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1" t="s">
        <v>8316</v>
      </c>
      <c r="R611" t="s">
        <v>8317</v>
      </c>
      <c r="S611" s="15">
        <f t="shared" si="38"/>
        <v>40936.678506944445</v>
      </c>
      <c r="T611" s="15">
        <f t="shared" si="39"/>
        <v>40966.678506944445</v>
      </c>
    </row>
    <row r="612" spans="1:20" hidden="1" x14ac:dyDescent="0.4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1" t="s">
        <v>8321</v>
      </c>
      <c r="R612" t="s">
        <v>8325</v>
      </c>
      <c r="S612" s="15">
        <f t="shared" si="38"/>
        <v>41970.64061342593</v>
      </c>
      <c r="T612" s="15">
        <f t="shared" si="39"/>
        <v>42001.64061342593</v>
      </c>
    </row>
    <row r="613" spans="1:20" ht="42.75" hidden="1" x14ac:dyDescent="0.4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1" t="s">
        <v>8313</v>
      </c>
      <c r="R613" t="s">
        <v>8314</v>
      </c>
      <c r="S613" s="15">
        <f t="shared" si="38"/>
        <v>42493.600810185191</v>
      </c>
      <c r="T613" s="15">
        <f t="shared" si="39"/>
        <v>42553.600810185191</v>
      </c>
    </row>
    <row r="614" spans="1:20" ht="42.75" x14ac:dyDescent="0.4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1" t="s">
        <v>8323</v>
      </c>
      <c r="R614" t="s">
        <v>8326</v>
      </c>
      <c r="S614" s="15">
        <f t="shared" si="38"/>
        <v>41989.24754629629</v>
      </c>
      <c r="T614" s="15">
        <f t="shared" si="39"/>
        <v>42006.24754629629</v>
      </c>
    </row>
    <row r="615" spans="1:20" ht="42.75" hidden="1" x14ac:dyDescent="0.4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1" t="s">
        <v>8308</v>
      </c>
      <c r="R615" t="s">
        <v>8310</v>
      </c>
      <c r="S615" s="15">
        <f t="shared" si="38"/>
        <v>41984.692731481482</v>
      </c>
      <c r="T615" s="15">
        <f t="shared" si="39"/>
        <v>42018.166666666672</v>
      </c>
    </row>
    <row r="616" spans="1:20" ht="28.5" hidden="1" x14ac:dyDescent="0.4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1" t="s">
        <v>8327</v>
      </c>
      <c r="R616" t="s">
        <v>8331</v>
      </c>
      <c r="S616" s="15">
        <f t="shared" si="38"/>
        <v>41988.964062500003</v>
      </c>
      <c r="T616" s="15">
        <f t="shared" si="39"/>
        <v>42028.964062500003</v>
      </c>
    </row>
    <row r="617" spans="1:20" ht="42.75" hidden="1" x14ac:dyDescent="0.4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1" t="s">
        <v>8308</v>
      </c>
      <c r="R617" t="s">
        <v>8310</v>
      </c>
      <c r="S617" s="15">
        <f t="shared" si="38"/>
        <v>42045.957314814819</v>
      </c>
      <c r="T617" s="15">
        <f t="shared" si="39"/>
        <v>42075.915648148148</v>
      </c>
    </row>
    <row r="618" spans="1:20" ht="71.25" x14ac:dyDescent="0.4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1" t="s">
        <v>8323</v>
      </c>
      <c r="R618" t="s">
        <v>8326</v>
      </c>
      <c r="S618" s="15">
        <f t="shared" si="38"/>
        <v>41826.871238425927</v>
      </c>
      <c r="T618" s="15">
        <f t="shared" si="39"/>
        <v>41859.57916666667</v>
      </c>
    </row>
    <row r="619" spans="1:20" ht="42.75" hidden="1" x14ac:dyDescent="0.4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1" t="s">
        <v>8308</v>
      </c>
      <c r="R619" t="s">
        <v>8309</v>
      </c>
      <c r="S619" s="15">
        <f t="shared" si="38"/>
        <v>42010.822233796294</v>
      </c>
      <c r="T619" s="15">
        <f t="shared" si="39"/>
        <v>42040.822233796294</v>
      </c>
    </row>
    <row r="620" spans="1:20" ht="42.75" hidden="1" x14ac:dyDescent="0.4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1" t="s">
        <v>8316</v>
      </c>
      <c r="R620" t="s">
        <v>8317</v>
      </c>
      <c r="S620" s="15">
        <f t="shared" si="38"/>
        <v>42202.278194444443</v>
      </c>
      <c r="T620" s="15">
        <f t="shared" si="39"/>
        <v>42232.278194444443</v>
      </c>
    </row>
    <row r="621" spans="1:20" ht="42.75" hidden="1" x14ac:dyDescent="0.4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1" t="s">
        <v>8327</v>
      </c>
      <c r="R621" t="s">
        <v>8329</v>
      </c>
      <c r="S621" s="15">
        <f t="shared" si="38"/>
        <v>42755.627372685187</v>
      </c>
      <c r="T621" s="15">
        <f t="shared" si="39"/>
        <v>42800.833333333328</v>
      </c>
    </row>
    <row r="622" spans="1:20" ht="42.75" hidden="1" x14ac:dyDescent="0.4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1" t="s">
        <v>8308</v>
      </c>
      <c r="R622" t="s">
        <v>8310</v>
      </c>
      <c r="S622" s="15">
        <f t="shared" si="38"/>
        <v>41926.29965277778</v>
      </c>
      <c r="T622" s="15">
        <f t="shared" si="39"/>
        <v>41956.334722222222</v>
      </c>
    </row>
    <row r="623" spans="1:20" ht="42.75" hidden="1" x14ac:dyDescent="0.4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1" t="s">
        <v>8321</v>
      </c>
      <c r="R623" t="s">
        <v>8322</v>
      </c>
      <c r="S623" s="15">
        <f t="shared" si="38"/>
        <v>41890.167453703703</v>
      </c>
      <c r="T623" s="15">
        <f t="shared" si="39"/>
        <v>41920.167453703703</v>
      </c>
    </row>
    <row r="624" spans="1:20" ht="42.75" hidden="1" x14ac:dyDescent="0.4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1" t="s">
        <v>8327</v>
      </c>
      <c r="R624" t="s">
        <v>8331</v>
      </c>
      <c r="S624" s="15">
        <f t="shared" si="38"/>
        <v>41135.699687500004</v>
      </c>
      <c r="T624" s="15">
        <f t="shared" si="39"/>
        <v>41163.699687500004</v>
      </c>
    </row>
    <row r="625" spans="1:20" ht="42.75" hidden="1" x14ac:dyDescent="0.4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1" t="s">
        <v>8321</v>
      </c>
      <c r="R625" t="s">
        <v>8332</v>
      </c>
      <c r="S625" s="15">
        <f t="shared" si="38"/>
        <v>42177.007071759261</v>
      </c>
      <c r="T625" s="15">
        <f t="shared" si="39"/>
        <v>42208.125</v>
      </c>
    </row>
    <row r="626" spans="1:20" ht="42.75" hidden="1" x14ac:dyDescent="0.4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1" t="s">
        <v>8321</v>
      </c>
      <c r="R626" t="s">
        <v>8332</v>
      </c>
      <c r="S626" s="15">
        <f t="shared" si="38"/>
        <v>41807.701921296299</v>
      </c>
      <c r="T626" s="15">
        <f t="shared" si="39"/>
        <v>41837.701921296299</v>
      </c>
    </row>
    <row r="627" spans="1:20" ht="42.75" hidden="1" x14ac:dyDescent="0.4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1" t="s">
        <v>8313</v>
      </c>
      <c r="R627" t="s">
        <v>8314</v>
      </c>
      <c r="S627" s="15">
        <f t="shared" si="38"/>
        <v>42742.680902777778</v>
      </c>
      <c r="T627" s="15">
        <f t="shared" si="39"/>
        <v>42777.680902777778</v>
      </c>
    </row>
    <row r="628" spans="1:20" ht="57" hidden="1" x14ac:dyDescent="0.4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1" t="s">
        <v>8308</v>
      </c>
      <c r="R628" t="s">
        <v>8309</v>
      </c>
      <c r="S628" s="15">
        <f t="shared" si="38"/>
        <v>40347.837800925925</v>
      </c>
      <c r="T628" s="15">
        <f t="shared" si="39"/>
        <v>40414.166666666664</v>
      </c>
    </row>
    <row r="629" spans="1:20" ht="42.75" hidden="1" x14ac:dyDescent="0.4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1" t="s">
        <v>8319</v>
      </c>
      <c r="R629" t="s">
        <v>8320</v>
      </c>
      <c r="S629" s="15">
        <f t="shared" si="38"/>
        <v>41839.005671296298</v>
      </c>
      <c r="T629" s="15">
        <f t="shared" si="39"/>
        <v>41869.005671296298</v>
      </c>
    </row>
    <row r="630" spans="1:20" ht="42.75" hidden="1" x14ac:dyDescent="0.4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1" t="s">
        <v>8319</v>
      </c>
      <c r="R630" t="s">
        <v>8320</v>
      </c>
      <c r="S630" s="15">
        <f t="shared" si="38"/>
        <v>42779.908449074079</v>
      </c>
      <c r="T630" s="15">
        <f t="shared" si="39"/>
        <v>42799.908449074079</v>
      </c>
    </row>
    <row r="631" spans="1:20" ht="42.75" x14ac:dyDescent="0.4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1" t="s">
        <v>8323</v>
      </c>
      <c r="R631" t="s">
        <v>8326</v>
      </c>
      <c r="S631" s="15">
        <f t="shared" si="38"/>
        <v>42134.172071759262</v>
      </c>
      <c r="T631" s="15">
        <f t="shared" si="39"/>
        <v>42155.290972222225</v>
      </c>
    </row>
    <row r="632" spans="1:20" ht="42.75" hidden="1" x14ac:dyDescent="0.4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1" t="s">
        <v>8308</v>
      </c>
      <c r="R632" t="s">
        <v>8315</v>
      </c>
      <c r="S632" s="15">
        <f t="shared" si="38"/>
        <v>42037.950937500005</v>
      </c>
      <c r="T632" s="15">
        <f t="shared" si="39"/>
        <v>42072.909270833334</v>
      </c>
    </row>
    <row r="633" spans="1:20" ht="28.5" hidden="1" x14ac:dyDescent="0.4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1" t="s">
        <v>8327</v>
      </c>
      <c r="R633" t="s">
        <v>8331</v>
      </c>
      <c r="S633" s="15">
        <f t="shared" si="38"/>
        <v>40933.856967592597</v>
      </c>
      <c r="T633" s="15">
        <f t="shared" si="39"/>
        <v>40993.815300925926</v>
      </c>
    </row>
    <row r="634" spans="1:20" ht="42.75" hidden="1" x14ac:dyDescent="0.45">
      <c r="A634">
        <v>2353</v>
      </c>
      <c r="B634" s="9" t="s">
        <v>2354</v>
      </c>
      <c r="C634" s="3" t="s">
        <v>6463</v>
      </c>
      <c r="D634" s="5">
        <v>1000</v>
      </c>
      <c r="E634" s="7">
        <v>0</v>
      </c>
      <c r="F634" t="s">
        <v>8219</v>
      </c>
      <c r="G634" t="s">
        <v>8223</v>
      </c>
      <c r="H634" t="s">
        <v>8245</v>
      </c>
      <c r="I634">
        <v>1429632822</v>
      </c>
      <c r="J634">
        <v>1428596022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8308</v>
      </c>
      <c r="R634" t="s">
        <v>8342</v>
      </c>
      <c r="S634" s="15">
        <f t="shared" si="38"/>
        <v>42103.676180555558</v>
      </c>
      <c r="T634" s="15">
        <f t="shared" si="39"/>
        <v>42115.676180555558</v>
      </c>
    </row>
    <row r="635" spans="1:20" ht="42.75" x14ac:dyDescent="0.4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1" t="s">
        <v>8323</v>
      </c>
      <c r="R635" t="s">
        <v>8326</v>
      </c>
      <c r="S635" s="15">
        <f t="shared" si="38"/>
        <v>42494.563449074078</v>
      </c>
      <c r="T635" s="15">
        <f t="shared" si="39"/>
        <v>42524.563449074078</v>
      </c>
    </row>
    <row r="636" spans="1:20" ht="42.75" hidden="1" x14ac:dyDescent="0.4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1" t="s">
        <v>8323</v>
      </c>
      <c r="R636" t="s">
        <v>8324</v>
      </c>
      <c r="S636" s="15">
        <f t="shared" si="38"/>
        <v>42065.818807870368</v>
      </c>
      <c r="T636" s="15">
        <f t="shared" si="39"/>
        <v>42125.777141203704</v>
      </c>
    </row>
    <row r="637" spans="1:20" ht="42.75" hidden="1" x14ac:dyDescent="0.4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1" t="s">
        <v>8316</v>
      </c>
      <c r="R637" t="s">
        <v>8317</v>
      </c>
      <c r="S637" s="15">
        <f t="shared" si="38"/>
        <v>41846.34579861111</v>
      </c>
      <c r="T637" s="15">
        <f t="shared" si="39"/>
        <v>41867.34579861111</v>
      </c>
    </row>
    <row r="638" spans="1:20" ht="42.75" hidden="1" x14ac:dyDescent="0.4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1" t="s">
        <v>8327</v>
      </c>
      <c r="R638" t="s">
        <v>8331</v>
      </c>
      <c r="S638" s="15">
        <f t="shared" si="38"/>
        <v>42640.917939814812</v>
      </c>
      <c r="T638" s="15">
        <f t="shared" si="39"/>
        <v>42670.888194444444</v>
      </c>
    </row>
    <row r="639" spans="1:20" ht="28.5" hidden="1" x14ac:dyDescent="0.4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1" t="s">
        <v>8327</v>
      </c>
      <c r="R639" t="s">
        <v>8328</v>
      </c>
      <c r="S639" s="15">
        <f t="shared" si="38"/>
        <v>41192.754942129628</v>
      </c>
      <c r="T639" s="15">
        <f t="shared" si="39"/>
        <v>41222.7966087963</v>
      </c>
    </row>
    <row r="640" spans="1:20" ht="42.75" x14ac:dyDescent="0.4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1" t="s">
        <v>8323</v>
      </c>
      <c r="R640" t="s">
        <v>8326</v>
      </c>
      <c r="S640" s="15">
        <f t="shared" si="38"/>
        <v>42233.738564814819</v>
      </c>
      <c r="T640" s="15">
        <f t="shared" si="39"/>
        <v>42263.738564814819</v>
      </c>
    </row>
    <row r="641" spans="1:20" ht="42.75" hidden="1" x14ac:dyDescent="0.4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1" t="s">
        <v>8327</v>
      </c>
      <c r="R641" t="s">
        <v>8331</v>
      </c>
      <c r="S641" s="15">
        <f t="shared" si="38"/>
        <v>41889.004317129627</v>
      </c>
      <c r="T641" s="15">
        <f t="shared" si="39"/>
        <v>41919.004317129627</v>
      </c>
    </row>
    <row r="642" spans="1:20" ht="42.75" hidden="1" x14ac:dyDescent="0.4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0">ROUND(E642/D642*100,0)</f>
        <v>315</v>
      </c>
      <c r="P642">
        <f t="shared" ref="P642:P705" si="41">IFERROR(ROUND(E642/L642,2),0)</f>
        <v>105.05</v>
      </c>
      <c r="Q642" s="11" t="s">
        <v>8311</v>
      </c>
      <c r="R642" t="s">
        <v>8333</v>
      </c>
      <c r="S642" s="15">
        <f t="shared" ref="S642:S705" si="42">(((J642/60)/60)/24)+DATE(1970,1,1)</f>
        <v>41579.734259259261</v>
      </c>
      <c r="T642" s="15">
        <f t="shared" ref="T642:T705" si="43">(((I642/60)/60)/24)+DATE(1970,1,1)</f>
        <v>41599.207638888889</v>
      </c>
    </row>
    <row r="643" spans="1:20" ht="42.75" x14ac:dyDescent="0.4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0"/>
        <v>119</v>
      </c>
      <c r="P643">
        <f t="shared" si="41"/>
        <v>50.16</v>
      </c>
      <c r="Q643" s="11" t="s">
        <v>8323</v>
      </c>
      <c r="R643" t="s">
        <v>8326</v>
      </c>
      <c r="S643" s="15">
        <f t="shared" si="42"/>
        <v>41778.637245370373</v>
      </c>
      <c r="T643" s="15">
        <f t="shared" si="43"/>
        <v>41810.958333333336</v>
      </c>
    </row>
    <row r="644" spans="1:20" ht="28.5" hidden="1" x14ac:dyDescent="0.4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1" t="s">
        <v>8316</v>
      </c>
      <c r="R644" t="s">
        <v>8317</v>
      </c>
      <c r="S644" s="15">
        <f t="shared" si="42"/>
        <v>42467.951979166668</v>
      </c>
      <c r="T644" s="15">
        <f t="shared" si="43"/>
        <v>42497.951979166668</v>
      </c>
    </row>
    <row r="645" spans="1:20" ht="57" hidden="1" x14ac:dyDescent="0.4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1" t="s">
        <v>8321</v>
      </c>
      <c r="R645" t="s">
        <v>8322</v>
      </c>
      <c r="S645" s="15">
        <f t="shared" si="42"/>
        <v>40332.923842592594</v>
      </c>
      <c r="T645" s="15">
        <f t="shared" si="43"/>
        <v>40412.736111111109</v>
      </c>
    </row>
    <row r="646" spans="1:20" ht="42.75" hidden="1" x14ac:dyDescent="0.4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1" t="s">
        <v>8308</v>
      </c>
      <c r="R646" t="s">
        <v>8309</v>
      </c>
      <c r="S646" s="15">
        <f t="shared" si="42"/>
        <v>41689.150011574071</v>
      </c>
      <c r="T646" s="15">
        <f t="shared" si="43"/>
        <v>41749.108344907407</v>
      </c>
    </row>
    <row r="647" spans="1:20" ht="42.75" hidden="1" x14ac:dyDescent="0.4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1" t="s">
        <v>8321</v>
      </c>
      <c r="R647" t="s">
        <v>8322</v>
      </c>
      <c r="S647" s="15">
        <f t="shared" si="42"/>
        <v>41745.635960648149</v>
      </c>
      <c r="T647" s="15">
        <f t="shared" si="43"/>
        <v>41776.145833333336</v>
      </c>
    </row>
    <row r="648" spans="1:20" ht="42.75" hidden="1" x14ac:dyDescent="0.4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1" t="s">
        <v>8323</v>
      </c>
      <c r="R648" t="s">
        <v>8324</v>
      </c>
      <c r="S648" s="15">
        <f t="shared" si="42"/>
        <v>42055.713368055556</v>
      </c>
      <c r="T648" s="15">
        <f t="shared" si="43"/>
        <v>42085.671701388885</v>
      </c>
    </row>
    <row r="649" spans="1:20" ht="28.5" hidden="1" x14ac:dyDescent="0.4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1" t="s">
        <v>8313</v>
      </c>
      <c r="R649" t="s">
        <v>8314</v>
      </c>
      <c r="S649" s="15">
        <f t="shared" si="42"/>
        <v>42430.720451388886</v>
      </c>
      <c r="T649" s="15">
        <f t="shared" si="43"/>
        <v>42461.166666666672</v>
      </c>
    </row>
    <row r="650" spans="1:20" ht="28.5" hidden="1" x14ac:dyDescent="0.4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1" t="s">
        <v>8327</v>
      </c>
      <c r="R650" t="s">
        <v>8329</v>
      </c>
      <c r="S650" s="15">
        <f t="shared" si="42"/>
        <v>42044.711886574078</v>
      </c>
      <c r="T650" s="15">
        <f t="shared" si="43"/>
        <v>42098.915972222225</v>
      </c>
    </row>
    <row r="651" spans="1:20" ht="28.5" hidden="1" x14ac:dyDescent="0.4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1" t="s">
        <v>8327</v>
      </c>
      <c r="R651" t="s">
        <v>8331</v>
      </c>
      <c r="S651" s="15">
        <f t="shared" si="42"/>
        <v>42130.491620370376</v>
      </c>
      <c r="T651" s="15">
        <f t="shared" si="43"/>
        <v>42160.491620370376</v>
      </c>
    </row>
    <row r="652" spans="1:20" ht="42.75" x14ac:dyDescent="0.4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1" t="s">
        <v>8323</v>
      </c>
      <c r="R652" t="s">
        <v>8326</v>
      </c>
      <c r="S652" s="15">
        <f t="shared" si="42"/>
        <v>42230.472222222219</v>
      </c>
      <c r="T652" s="15">
        <f t="shared" si="43"/>
        <v>42259.165972222225</v>
      </c>
    </row>
    <row r="653" spans="1:20" ht="42.75" hidden="1" x14ac:dyDescent="0.4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1" t="s">
        <v>8321</v>
      </c>
      <c r="R653" t="s">
        <v>8343</v>
      </c>
      <c r="S653" s="15">
        <f t="shared" si="42"/>
        <v>40786.187789351854</v>
      </c>
      <c r="T653" s="15">
        <f t="shared" si="43"/>
        <v>40818.290972222225</v>
      </c>
    </row>
    <row r="654" spans="1:20" ht="42.75" hidden="1" x14ac:dyDescent="0.4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1" t="s">
        <v>8321</v>
      </c>
      <c r="R654" t="s">
        <v>8332</v>
      </c>
      <c r="S654" s="15">
        <f t="shared" si="42"/>
        <v>42496.968935185185</v>
      </c>
      <c r="T654" s="15">
        <f t="shared" si="43"/>
        <v>42517.968935185185</v>
      </c>
    </row>
    <row r="655" spans="1:20" ht="42.75" hidden="1" x14ac:dyDescent="0.4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1" t="s">
        <v>8327</v>
      </c>
      <c r="R655" t="s">
        <v>8328</v>
      </c>
      <c r="S655" s="15">
        <f t="shared" si="42"/>
        <v>41313.985046296293</v>
      </c>
      <c r="T655" s="15">
        <f t="shared" si="43"/>
        <v>41343.943379629629</v>
      </c>
    </row>
    <row r="656" spans="1:20" ht="57" x14ac:dyDescent="0.4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1" t="s">
        <v>8323</v>
      </c>
      <c r="R656" t="s">
        <v>8326</v>
      </c>
      <c r="S656" s="15">
        <f t="shared" si="42"/>
        <v>42176.419039351851</v>
      </c>
      <c r="T656" s="15">
        <f t="shared" si="43"/>
        <v>42206.419039351851</v>
      </c>
    </row>
    <row r="657" spans="1:20" ht="42.75" x14ac:dyDescent="0.4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1" t="s">
        <v>8323</v>
      </c>
      <c r="R657" t="s">
        <v>8326</v>
      </c>
      <c r="S657" s="15">
        <f t="shared" si="42"/>
        <v>42037.938206018516</v>
      </c>
      <c r="T657" s="15">
        <f t="shared" si="43"/>
        <v>42068.166666666672</v>
      </c>
    </row>
    <row r="658" spans="1:20" ht="42.75" hidden="1" x14ac:dyDescent="0.4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1" t="s">
        <v>8308</v>
      </c>
      <c r="R658" t="s">
        <v>8340</v>
      </c>
      <c r="S658" s="15">
        <f t="shared" si="42"/>
        <v>41912.541655092595</v>
      </c>
      <c r="T658" s="15">
        <f t="shared" si="43"/>
        <v>41941.947916666664</v>
      </c>
    </row>
    <row r="659" spans="1:20" ht="42.75" hidden="1" x14ac:dyDescent="0.4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1" t="s">
        <v>8308</v>
      </c>
      <c r="R659" t="s">
        <v>8309</v>
      </c>
      <c r="S659" s="15">
        <f t="shared" si="42"/>
        <v>41493.543958333335</v>
      </c>
      <c r="T659" s="15">
        <f t="shared" si="43"/>
        <v>41523.791666666664</v>
      </c>
    </row>
    <row r="660" spans="1:20" ht="42.75" hidden="1" x14ac:dyDescent="0.4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1" t="s">
        <v>8327</v>
      </c>
      <c r="R660" t="s">
        <v>8338</v>
      </c>
      <c r="S660" s="15">
        <f t="shared" si="42"/>
        <v>41175.05972222222</v>
      </c>
      <c r="T660" s="15">
        <f t="shared" si="43"/>
        <v>41235.101388888892</v>
      </c>
    </row>
    <row r="661" spans="1:20" ht="42.75" hidden="1" x14ac:dyDescent="0.4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1" t="s">
        <v>8313</v>
      </c>
      <c r="R661" t="s">
        <v>8314</v>
      </c>
      <c r="S661" s="15">
        <f t="shared" si="42"/>
        <v>42628.288668981477</v>
      </c>
      <c r="T661" s="15">
        <f t="shared" si="43"/>
        <v>42657.666666666672</v>
      </c>
    </row>
    <row r="662" spans="1:20" ht="42.75" hidden="1" x14ac:dyDescent="0.4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1" t="s">
        <v>8316</v>
      </c>
      <c r="R662" t="s">
        <v>8317</v>
      </c>
      <c r="S662" s="15">
        <f t="shared" si="42"/>
        <v>42163.625787037032</v>
      </c>
      <c r="T662" s="15">
        <f t="shared" si="43"/>
        <v>42191.125</v>
      </c>
    </row>
    <row r="663" spans="1:20" ht="42.75" hidden="1" x14ac:dyDescent="0.4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1" t="s">
        <v>8308</v>
      </c>
      <c r="R663" t="s">
        <v>8310</v>
      </c>
      <c r="S663" s="15">
        <f t="shared" si="42"/>
        <v>41974.219490740739</v>
      </c>
      <c r="T663" s="15">
        <f t="shared" si="43"/>
        <v>42005.207638888889</v>
      </c>
    </row>
    <row r="664" spans="1:20" ht="42.75" hidden="1" x14ac:dyDescent="0.4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1" t="s">
        <v>8321</v>
      </c>
      <c r="R664" t="s">
        <v>8322</v>
      </c>
      <c r="S664" s="15">
        <f t="shared" si="42"/>
        <v>40990.909259259257</v>
      </c>
      <c r="T664" s="15">
        <f t="shared" si="43"/>
        <v>41026.897222222222</v>
      </c>
    </row>
    <row r="665" spans="1:20" ht="42.75" hidden="1" x14ac:dyDescent="0.4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1" t="s">
        <v>8316</v>
      </c>
      <c r="R665" t="s">
        <v>8317</v>
      </c>
      <c r="S665" s="15">
        <f t="shared" si="42"/>
        <v>42496.582337962958</v>
      </c>
      <c r="T665" s="15">
        <f t="shared" si="43"/>
        <v>42513.125</v>
      </c>
    </row>
    <row r="666" spans="1:20" ht="42.75" hidden="1" x14ac:dyDescent="0.4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1" t="s">
        <v>8319</v>
      </c>
      <c r="R666" t="s">
        <v>8320</v>
      </c>
      <c r="S666" s="15">
        <f t="shared" si="42"/>
        <v>41943.142534722225</v>
      </c>
      <c r="T666" s="15">
        <f t="shared" si="43"/>
        <v>41973.184201388889</v>
      </c>
    </row>
    <row r="667" spans="1:20" ht="42.75" x14ac:dyDescent="0.4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1" t="s">
        <v>8323</v>
      </c>
      <c r="R667" t="s">
        <v>8326</v>
      </c>
      <c r="S667" s="15">
        <f t="shared" si="42"/>
        <v>41779.657870370371</v>
      </c>
      <c r="T667" s="15">
        <f t="shared" si="43"/>
        <v>41821.25</v>
      </c>
    </row>
    <row r="668" spans="1:20" ht="42.75" hidden="1" x14ac:dyDescent="0.4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1" t="s">
        <v>8327</v>
      </c>
      <c r="R668" t="s">
        <v>8329</v>
      </c>
      <c r="S668" s="15">
        <f t="shared" si="42"/>
        <v>42324.764004629629</v>
      </c>
      <c r="T668" s="15">
        <f t="shared" si="43"/>
        <v>42354.764004629629</v>
      </c>
    </row>
    <row r="669" spans="1:20" ht="42.75" hidden="1" x14ac:dyDescent="0.4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1" t="s">
        <v>8308</v>
      </c>
      <c r="R669" t="s">
        <v>8315</v>
      </c>
      <c r="S669" s="15">
        <f t="shared" si="42"/>
        <v>41730.708472222221</v>
      </c>
      <c r="T669" s="15">
        <f t="shared" si="43"/>
        <v>41759.208333333336</v>
      </c>
    </row>
    <row r="670" spans="1:20" ht="42.75" hidden="1" x14ac:dyDescent="0.4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1" t="s">
        <v>8316</v>
      </c>
      <c r="R670" t="s">
        <v>8317</v>
      </c>
      <c r="S670" s="15">
        <f t="shared" si="42"/>
        <v>41724.881099537037</v>
      </c>
      <c r="T670" s="15">
        <f t="shared" si="43"/>
        <v>41754.881099537037</v>
      </c>
    </row>
    <row r="671" spans="1:20" ht="57" x14ac:dyDescent="0.4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1" t="s">
        <v>8323</v>
      </c>
      <c r="R671" t="s">
        <v>8326</v>
      </c>
      <c r="S671" s="15">
        <f t="shared" si="42"/>
        <v>42157.470185185186</v>
      </c>
      <c r="T671" s="15">
        <f t="shared" si="43"/>
        <v>42187.470185185186</v>
      </c>
    </row>
    <row r="672" spans="1:20" ht="42.75" hidden="1" x14ac:dyDescent="0.4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1" t="s">
        <v>8319</v>
      </c>
      <c r="R672" t="s">
        <v>8320</v>
      </c>
      <c r="S672" s="15">
        <f t="shared" si="42"/>
        <v>42654.469826388886</v>
      </c>
      <c r="T672" s="15">
        <f t="shared" si="43"/>
        <v>42686.166666666672</v>
      </c>
    </row>
    <row r="673" spans="1:20" ht="42.75" hidden="1" x14ac:dyDescent="0.4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1" t="s">
        <v>8308</v>
      </c>
      <c r="R673" t="s">
        <v>8310</v>
      </c>
      <c r="S673" s="15">
        <f t="shared" si="42"/>
        <v>42417.804618055554</v>
      </c>
      <c r="T673" s="15">
        <f t="shared" si="43"/>
        <v>42477.762951388882</v>
      </c>
    </row>
    <row r="674" spans="1:20" ht="28.5" hidden="1" x14ac:dyDescent="0.4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1" t="s">
        <v>8311</v>
      </c>
      <c r="R674" t="s">
        <v>8333</v>
      </c>
      <c r="S674" s="15">
        <f t="shared" si="42"/>
        <v>42102.164583333331</v>
      </c>
      <c r="T674" s="15">
        <f t="shared" si="43"/>
        <v>42133.208333333328</v>
      </c>
    </row>
    <row r="675" spans="1:20" ht="42.75" hidden="1" x14ac:dyDescent="0.4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1" t="s">
        <v>8321</v>
      </c>
      <c r="R675" t="s">
        <v>8322</v>
      </c>
      <c r="S675" s="15">
        <f t="shared" si="42"/>
        <v>40330.755543981482</v>
      </c>
      <c r="T675" s="15">
        <f t="shared" si="43"/>
        <v>40376.415972222225</v>
      </c>
    </row>
    <row r="676" spans="1:20" ht="42.75" hidden="1" x14ac:dyDescent="0.4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1" t="s">
        <v>8327</v>
      </c>
      <c r="R676" t="s">
        <v>8331</v>
      </c>
      <c r="S676" s="15">
        <f t="shared" si="42"/>
        <v>40939.837673611109</v>
      </c>
      <c r="T676" s="15">
        <f t="shared" si="43"/>
        <v>40970.290972222225</v>
      </c>
    </row>
    <row r="677" spans="1:20" ht="42.75" x14ac:dyDescent="0.4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1" t="s">
        <v>8323</v>
      </c>
      <c r="R677" t="s">
        <v>8326</v>
      </c>
      <c r="S677" s="15">
        <f t="shared" si="42"/>
        <v>42250.598217592589</v>
      </c>
      <c r="T677" s="15">
        <f t="shared" si="43"/>
        <v>42270.598217592589</v>
      </c>
    </row>
    <row r="678" spans="1:20" ht="42.75" hidden="1" x14ac:dyDescent="0.4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1" t="s">
        <v>8311</v>
      </c>
      <c r="R678" t="s">
        <v>8333</v>
      </c>
      <c r="S678" s="15">
        <f t="shared" si="42"/>
        <v>42733.94131944445</v>
      </c>
      <c r="T678" s="15">
        <f t="shared" si="43"/>
        <v>42763.94131944445</v>
      </c>
    </row>
    <row r="679" spans="1:20" ht="57" hidden="1" x14ac:dyDescent="0.4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1" t="s">
        <v>8327</v>
      </c>
      <c r="R679" t="s">
        <v>8328</v>
      </c>
      <c r="S679" s="15">
        <f t="shared" si="42"/>
        <v>40335.798078703701</v>
      </c>
      <c r="T679" s="15">
        <f t="shared" si="43"/>
        <v>40381.25</v>
      </c>
    </row>
    <row r="680" spans="1:20" ht="42.75" x14ac:dyDescent="0.4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1" t="s">
        <v>8323</v>
      </c>
      <c r="R680" t="s">
        <v>8326</v>
      </c>
      <c r="S680" s="15">
        <f t="shared" si="42"/>
        <v>41800.380428240744</v>
      </c>
      <c r="T680" s="15">
        <f t="shared" si="43"/>
        <v>41830.380428240744</v>
      </c>
    </row>
    <row r="681" spans="1:20" ht="42.75" hidden="1" x14ac:dyDescent="0.4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1" t="s">
        <v>8327</v>
      </c>
      <c r="R681" t="s">
        <v>8329</v>
      </c>
      <c r="S681" s="15">
        <f t="shared" si="42"/>
        <v>42271.251979166671</v>
      </c>
      <c r="T681" s="15">
        <f t="shared" si="43"/>
        <v>42294.166666666672</v>
      </c>
    </row>
    <row r="682" spans="1:20" ht="42.75" hidden="1" x14ac:dyDescent="0.4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1" t="s">
        <v>8321</v>
      </c>
      <c r="R682" t="s">
        <v>8322</v>
      </c>
      <c r="S682" s="15">
        <f t="shared" si="42"/>
        <v>42291.46674768519</v>
      </c>
      <c r="T682" s="15">
        <f t="shared" si="43"/>
        <v>42315.166666666672</v>
      </c>
    </row>
    <row r="683" spans="1:20" ht="42.75" hidden="1" x14ac:dyDescent="0.4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1" t="s">
        <v>8321</v>
      </c>
      <c r="R683" t="s">
        <v>8322</v>
      </c>
      <c r="S683" s="15">
        <f t="shared" si="42"/>
        <v>41360.970601851855</v>
      </c>
      <c r="T683" s="15">
        <f t="shared" si="43"/>
        <v>41372.189583333333</v>
      </c>
    </row>
    <row r="684" spans="1:20" ht="28.5" hidden="1" x14ac:dyDescent="0.4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1" t="s">
        <v>8327</v>
      </c>
      <c r="R684" t="s">
        <v>8331</v>
      </c>
      <c r="S684" s="15">
        <f t="shared" si="42"/>
        <v>42704.95177083333</v>
      </c>
      <c r="T684" s="15">
        <f t="shared" si="43"/>
        <v>42734.95177083333</v>
      </c>
    </row>
    <row r="685" spans="1:20" ht="42.75" x14ac:dyDescent="0.4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1" t="s">
        <v>8323</v>
      </c>
      <c r="R685" t="s">
        <v>8326</v>
      </c>
      <c r="S685" s="15">
        <f t="shared" si="42"/>
        <v>42491.92288194444</v>
      </c>
      <c r="T685" s="15">
        <f t="shared" si="43"/>
        <v>42521.92288194444</v>
      </c>
    </row>
    <row r="686" spans="1:20" ht="42.75" hidden="1" x14ac:dyDescent="0.4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1" t="s">
        <v>8327</v>
      </c>
      <c r="R686" t="s">
        <v>8331</v>
      </c>
      <c r="S686" s="15">
        <f t="shared" si="42"/>
        <v>40927.731782407405</v>
      </c>
      <c r="T686" s="15">
        <f t="shared" si="43"/>
        <v>40962.731782407405</v>
      </c>
    </row>
    <row r="687" spans="1:20" ht="42.75" hidden="1" x14ac:dyDescent="0.4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1" t="s">
        <v>8308</v>
      </c>
      <c r="R687" t="s">
        <v>8309</v>
      </c>
      <c r="S687" s="15">
        <f t="shared" si="42"/>
        <v>41604.022418981483</v>
      </c>
      <c r="T687" s="15">
        <f t="shared" si="43"/>
        <v>41634.022418981483</v>
      </c>
    </row>
    <row r="688" spans="1:20" ht="42.75" hidden="1" x14ac:dyDescent="0.4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1" t="s">
        <v>8327</v>
      </c>
      <c r="R688" t="s">
        <v>8331</v>
      </c>
      <c r="S688" s="15">
        <f t="shared" si="42"/>
        <v>41194.715520833335</v>
      </c>
      <c r="T688" s="15">
        <f t="shared" si="43"/>
        <v>41235.916666666664</v>
      </c>
    </row>
    <row r="689" spans="1:20" ht="28.5" hidden="1" x14ac:dyDescent="0.4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1" t="s">
        <v>8321</v>
      </c>
      <c r="R689" t="s">
        <v>8332</v>
      </c>
      <c r="S689" s="15">
        <f t="shared" si="42"/>
        <v>41828.515127314815</v>
      </c>
      <c r="T689" s="15">
        <f t="shared" si="43"/>
        <v>41858.515127314815</v>
      </c>
    </row>
    <row r="690" spans="1:20" ht="42.75" hidden="1" x14ac:dyDescent="0.4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1" t="s">
        <v>8323</v>
      </c>
      <c r="R690" t="s">
        <v>8324</v>
      </c>
      <c r="S690" s="15">
        <f t="shared" si="42"/>
        <v>42775.733715277776</v>
      </c>
      <c r="T690" s="15">
        <f t="shared" si="43"/>
        <v>42793.207638888889</v>
      </c>
    </row>
    <row r="691" spans="1:20" ht="42.75" hidden="1" x14ac:dyDescent="0.4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1" t="s">
        <v>8327</v>
      </c>
      <c r="R691" t="s">
        <v>8328</v>
      </c>
      <c r="S691" s="15">
        <f t="shared" si="42"/>
        <v>41879.130868055552</v>
      </c>
      <c r="T691" s="15">
        <f t="shared" si="43"/>
        <v>41909.130868055552</v>
      </c>
    </row>
    <row r="692" spans="1:20" ht="42.75" x14ac:dyDescent="0.4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1" t="s">
        <v>8323</v>
      </c>
      <c r="R692" t="s">
        <v>8326</v>
      </c>
      <c r="S692" s="15">
        <f t="shared" si="42"/>
        <v>42612.918807870374</v>
      </c>
      <c r="T692" s="15">
        <f t="shared" si="43"/>
        <v>42654.165972222225</v>
      </c>
    </row>
    <row r="693" spans="1:20" ht="42.75" hidden="1" x14ac:dyDescent="0.4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1" t="s">
        <v>8321</v>
      </c>
      <c r="R693" t="s">
        <v>8322</v>
      </c>
      <c r="S693" s="15">
        <f t="shared" si="42"/>
        <v>41355.577291666668</v>
      </c>
      <c r="T693" s="15">
        <f t="shared" si="43"/>
        <v>41395.207638888889</v>
      </c>
    </row>
    <row r="694" spans="1:20" ht="42.75" hidden="1" x14ac:dyDescent="0.4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1" t="s">
        <v>8321</v>
      </c>
      <c r="R694" t="s">
        <v>8322</v>
      </c>
      <c r="S694" s="15">
        <f t="shared" si="42"/>
        <v>42207.58699074074</v>
      </c>
      <c r="T694" s="15">
        <f t="shared" si="43"/>
        <v>42237.58699074074</v>
      </c>
    </row>
    <row r="695" spans="1:20" ht="42.75" x14ac:dyDescent="0.4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1" t="s">
        <v>8323</v>
      </c>
      <c r="R695" t="s">
        <v>8326</v>
      </c>
      <c r="S695" s="15">
        <f t="shared" si="42"/>
        <v>41878.878379629627</v>
      </c>
      <c r="T695" s="15">
        <f t="shared" si="43"/>
        <v>41908.878379629627</v>
      </c>
    </row>
    <row r="696" spans="1:20" ht="42.75" x14ac:dyDescent="0.4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1" t="s">
        <v>8323</v>
      </c>
      <c r="R696" t="s">
        <v>8326</v>
      </c>
      <c r="S696" s="15">
        <f t="shared" si="42"/>
        <v>41932.311099537037</v>
      </c>
      <c r="T696" s="15">
        <f t="shared" si="43"/>
        <v>41962.352766203709</v>
      </c>
    </row>
    <row r="697" spans="1:20" ht="42.75" hidden="1" x14ac:dyDescent="0.4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1" t="s">
        <v>8321</v>
      </c>
      <c r="R697" t="s">
        <v>8332</v>
      </c>
      <c r="S697" s="15">
        <f t="shared" si="42"/>
        <v>41932.745046296295</v>
      </c>
      <c r="T697" s="15">
        <f t="shared" si="43"/>
        <v>41962.786712962959</v>
      </c>
    </row>
    <row r="698" spans="1:20" ht="28.5" hidden="1" x14ac:dyDescent="0.4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1" t="s">
        <v>8313</v>
      </c>
      <c r="R698" t="s">
        <v>8314</v>
      </c>
      <c r="S698" s="15">
        <f t="shared" si="42"/>
        <v>42052.7815162037</v>
      </c>
      <c r="T698" s="15">
        <f t="shared" si="43"/>
        <v>42082.739849537036</v>
      </c>
    </row>
    <row r="699" spans="1:20" ht="42.75" hidden="1" x14ac:dyDescent="0.4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1" t="s">
        <v>8323</v>
      </c>
      <c r="R699" t="s">
        <v>8335</v>
      </c>
      <c r="S699" s="15">
        <f t="shared" si="42"/>
        <v>41788.167187500003</v>
      </c>
      <c r="T699" s="15">
        <f t="shared" si="43"/>
        <v>41823.167187500003</v>
      </c>
    </row>
    <row r="700" spans="1:20" hidden="1" x14ac:dyDescent="0.4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1" t="s">
        <v>8327</v>
      </c>
      <c r="R700" t="s">
        <v>8331</v>
      </c>
      <c r="S700" s="15">
        <f t="shared" si="42"/>
        <v>42553.681979166664</v>
      </c>
      <c r="T700" s="15">
        <f t="shared" si="43"/>
        <v>42583.681979166664</v>
      </c>
    </row>
    <row r="701" spans="1:20" ht="42.75" x14ac:dyDescent="0.4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1" t="s">
        <v>8323</v>
      </c>
      <c r="R701" t="s">
        <v>8326</v>
      </c>
      <c r="S701" s="15">
        <f t="shared" si="42"/>
        <v>42118.556331018524</v>
      </c>
      <c r="T701" s="15">
        <f t="shared" si="43"/>
        <v>42150.165972222225</v>
      </c>
    </row>
    <row r="702" spans="1:20" ht="42.75" hidden="1" x14ac:dyDescent="0.45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1" t="s">
        <v>8311</v>
      </c>
      <c r="R702" t="s">
        <v>8333</v>
      </c>
      <c r="S702" s="15">
        <f t="shared" si="42"/>
        <v>42317.33258101852</v>
      </c>
      <c r="T702" s="15">
        <f t="shared" si="43"/>
        <v>42354.290972222225</v>
      </c>
    </row>
    <row r="703" spans="1:20" ht="28.5" hidden="1" x14ac:dyDescent="0.45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1" t="s">
        <v>8327</v>
      </c>
      <c r="R703" t="s">
        <v>8331</v>
      </c>
      <c r="S703" s="15">
        <f t="shared" si="42"/>
        <v>41546.664212962962</v>
      </c>
      <c r="T703" s="15">
        <f t="shared" si="43"/>
        <v>41579.791666666664</v>
      </c>
    </row>
    <row r="704" spans="1:20" ht="42.75" hidden="1" x14ac:dyDescent="0.4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1" t="s">
        <v>8327</v>
      </c>
      <c r="R704" t="s">
        <v>8328</v>
      </c>
      <c r="S704" s="15">
        <f t="shared" si="42"/>
        <v>41257.950381944444</v>
      </c>
      <c r="T704" s="15">
        <f t="shared" si="43"/>
        <v>41287.950381944444</v>
      </c>
    </row>
    <row r="705" spans="1:20" ht="57" hidden="1" x14ac:dyDescent="0.4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1" t="s">
        <v>8327</v>
      </c>
      <c r="R705" t="s">
        <v>8328</v>
      </c>
      <c r="S705" s="15">
        <f t="shared" si="42"/>
        <v>40354.11550925926</v>
      </c>
      <c r="T705" s="15">
        <f t="shared" si="43"/>
        <v>40425.043749999997</v>
      </c>
    </row>
    <row r="706" spans="1:20" ht="42.75" x14ac:dyDescent="0.4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4">ROUND(E706/D706*100,0)</f>
        <v>102</v>
      </c>
      <c r="P706">
        <f t="shared" ref="P706:P769" si="45">IFERROR(ROUND(E706/L706,2),0)</f>
        <v>141.29</v>
      </c>
      <c r="Q706" s="11" t="s">
        <v>8323</v>
      </c>
      <c r="R706" t="s">
        <v>8326</v>
      </c>
      <c r="S706" s="15">
        <f t="shared" ref="S706:S769" si="46">(((J706/60)/60)/24)+DATE(1970,1,1)</f>
        <v>42239.957962962959</v>
      </c>
      <c r="T706" s="15">
        <f t="shared" ref="T706:T769" si="47">(((I706/60)/60)/24)+DATE(1970,1,1)</f>
        <v>42260</v>
      </c>
    </row>
    <row r="707" spans="1:20" ht="42.75" x14ac:dyDescent="0.4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4"/>
        <v>102</v>
      </c>
      <c r="P707">
        <f t="shared" si="45"/>
        <v>137.24</v>
      </c>
      <c r="Q707" s="11" t="s">
        <v>8323</v>
      </c>
      <c r="R707" t="s">
        <v>8326</v>
      </c>
      <c r="S707" s="15">
        <f t="shared" si="46"/>
        <v>41880.76357638889</v>
      </c>
      <c r="T707" s="15">
        <f t="shared" si="47"/>
        <v>41895.166666666664</v>
      </c>
    </row>
    <row r="708" spans="1:20" ht="57" hidden="1" x14ac:dyDescent="0.4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1" t="s">
        <v>8327</v>
      </c>
      <c r="R708" t="s">
        <v>8331</v>
      </c>
      <c r="S708" s="15">
        <f t="shared" si="46"/>
        <v>41502.882928240739</v>
      </c>
      <c r="T708" s="15">
        <f t="shared" si="47"/>
        <v>41532.881944444445</v>
      </c>
    </row>
    <row r="709" spans="1:20" ht="42.75" x14ac:dyDescent="0.4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1" t="s">
        <v>8323</v>
      </c>
      <c r="R709" t="s">
        <v>8326</v>
      </c>
      <c r="S709" s="15">
        <f t="shared" si="46"/>
        <v>42561.783877314811</v>
      </c>
      <c r="T709" s="15">
        <f t="shared" si="47"/>
        <v>42593.165972222225</v>
      </c>
    </row>
    <row r="710" spans="1:20" ht="42.75" hidden="1" x14ac:dyDescent="0.4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1" t="s">
        <v>8321</v>
      </c>
      <c r="R710" t="s">
        <v>8322</v>
      </c>
      <c r="S710" s="15">
        <f t="shared" si="46"/>
        <v>42101.682372685187</v>
      </c>
      <c r="T710" s="15">
        <f t="shared" si="47"/>
        <v>42139.791666666672</v>
      </c>
    </row>
    <row r="711" spans="1:20" ht="42.75" x14ac:dyDescent="0.4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1" t="s">
        <v>8323</v>
      </c>
      <c r="R711" t="s">
        <v>8326</v>
      </c>
      <c r="S711" s="15">
        <f t="shared" si="46"/>
        <v>42037.791238425925</v>
      </c>
      <c r="T711" s="15">
        <f t="shared" si="47"/>
        <v>42067.791238425925</v>
      </c>
    </row>
    <row r="712" spans="1:20" ht="42.75" hidden="1" x14ac:dyDescent="0.4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1" t="s">
        <v>8321</v>
      </c>
      <c r="R712" t="s">
        <v>8332</v>
      </c>
      <c r="S712" s="15">
        <f t="shared" si="46"/>
        <v>42333.713206018518</v>
      </c>
      <c r="T712" s="15">
        <f t="shared" si="47"/>
        <v>42363.713206018518</v>
      </c>
    </row>
    <row r="713" spans="1:20" ht="42.75" hidden="1" x14ac:dyDescent="0.4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1" t="s">
        <v>8323</v>
      </c>
      <c r="R713" t="s">
        <v>8335</v>
      </c>
      <c r="S713" s="15">
        <f t="shared" si="46"/>
        <v>42101.584074074075</v>
      </c>
      <c r="T713" s="15">
        <f t="shared" si="47"/>
        <v>42131.584074074075</v>
      </c>
    </row>
    <row r="714" spans="1:20" ht="42.75" hidden="1" x14ac:dyDescent="0.4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1" t="s">
        <v>8323</v>
      </c>
      <c r="R714" t="s">
        <v>8324</v>
      </c>
      <c r="S714" s="15">
        <f t="shared" si="46"/>
        <v>42564.95380787037</v>
      </c>
      <c r="T714" s="15">
        <f t="shared" si="47"/>
        <v>42609.95380787037</v>
      </c>
    </row>
    <row r="715" spans="1:20" ht="57" x14ac:dyDescent="0.4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1" t="s">
        <v>8323</v>
      </c>
      <c r="R715" t="s">
        <v>8326</v>
      </c>
      <c r="S715" s="15">
        <f t="shared" si="46"/>
        <v>42753.205625000002</v>
      </c>
      <c r="T715" s="15">
        <f t="shared" si="47"/>
        <v>42783.670138888891</v>
      </c>
    </row>
    <row r="716" spans="1:20" ht="42.75" hidden="1" x14ac:dyDescent="0.4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1" t="s">
        <v>8327</v>
      </c>
      <c r="R716" t="s">
        <v>8338</v>
      </c>
      <c r="S716" s="15">
        <f t="shared" si="46"/>
        <v>42569.605393518519</v>
      </c>
      <c r="T716" s="15">
        <f t="shared" si="47"/>
        <v>42600.290972222225</v>
      </c>
    </row>
    <row r="717" spans="1:20" ht="42.75" hidden="1" x14ac:dyDescent="0.4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1" t="s">
        <v>8313</v>
      </c>
      <c r="R717" t="s">
        <v>8314</v>
      </c>
      <c r="S717" s="15">
        <f t="shared" si="46"/>
        <v>42454.836851851855</v>
      </c>
      <c r="T717" s="15">
        <f t="shared" si="47"/>
        <v>42479.836851851855</v>
      </c>
    </row>
    <row r="718" spans="1:20" ht="42.75" hidden="1" x14ac:dyDescent="0.4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1" t="s">
        <v>8327</v>
      </c>
      <c r="R718" t="s">
        <v>8331</v>
      </c>
      <c r="S718" s="15">
        <f t="shared" si="46"/>
        <v>41786.555162037039</v>
      </c>
      <c r="T718" s="15">
        <f t="shared" si="47"/>
        <v>41815.083333333336</v>
      </c>
    </row>
    <row r="719" spans="1:20" ht="42.75" x14ac:dyDescent="0.4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1" t="s">
        <v>8323</v>
      </c>
      <c r="R719" t="s">
        <v>8326</v>
      </c>
      <c r="S719" s="15">
        <f t="shared" si="46"/>
        <v>40633.154363425929</v>
      </c>
      <c r="T719" s="15">
        <f t="shared" si="47"/>
        <v>40664.207638888889</v>
      </c>
    </row>
    <row r="720" spans="1:20" ht="42.75" x14ac:dyDescent="0.4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1" t="s">
        <v>8323</v>
      </c>
      <c r="R720" t="s">
        <v>8326</v>
      </c>
      <c r="S720" s="15">
        <f t="shared" si="46"/>
        <v>42626.7503125</v>
      </c>
      <c r="T720" s="15">
        <f t="shared" si="47"/>
        <v>42656.7503125</v>
      </c>
    </row>
    <row r="721" spans="1:20" ht="57" hidden="1" x14ac:dyDescent="0.4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1" t="s">
        <v>8321</v>
      </c>
      <c r="R721" t="s">
        <v>8322</v>
      </c>
      <c r="S721" s="15">
        <f t="shared" si="46"/>
        <v>40933.856921296298</v>
      </c>
      <c r="T721" s="15">
        <f t="shared" si="47"/>
        <v>40963.856921296298</v>
      </c>
    </row>
    <row r="722" spans="1:20" ht="42.75" hidden="1" x14ac:dyDescent="0.4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1" t="s">
        <v>8308</v>
      </c>
      <c r="R722" t="s">
        <v>8309</v>
      </c>
      <c r="S722" s="15">
        <f t="shared" si="46"/>
        <v>41946.674108796295</v>
      </c>
      <c r="T722" s="15">
        <f t="shared" si="47"/>
        <v>41976.166666666672</v>
      </c>
    </row>
    <row r="723" spans="1:20" ht="42.75" hidden="1" x14ac:dyDescent="0.4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1" t="s">
        <v>8327</v>
      </c>
      <c r="R723" t="s">
        <v>8330</v>
      </c>
      <c r="S723" s="15">
        <f t="shared" si="46"/>
        <v>42795.701481481476</v>
      </c>
      <c r="T723" s="15">
        <f t="shared" si="47"/>
        <v>42828.041666666672</v>
      </c>
    </row>
    <row r="724" spans="1:20" ht="42.75" x14ac:dyDescent="0.4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1" t="s">
        <v>8323</v>
      </c>
      <c r="R724" t="s">
        <v>8326</v>
      </c>
      <c r="S724" s="15">
        <f t="shared" si="46"/>
        <v>41834.953865740739</v>
      </c>
      <c r="T724" s="15">
        <f t="shared" si="47"/>
        <v>41879.953865740739</v>
      </c>
    </row>
    <row r="725" spans="1:20" ht="28.5" x14ac:dyDescent="0.4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1" t="s">
        <v>8323</v>
      </c>
      <c r="R725" t="s">
        <v>8326</v>
      </c>
      <c r="S725" s="15">
        <f t="shared" si="46"/>
        <v>41791.492777777778</v>
      </c>
      <c r="T725" s="15">
        <f t="shared" si="47"/>
        <v>41836.492777777778</v>
      </c>
    </row>
    <row r="726" spans="1:20" ht="42.75" x14ac:dyDescent="0.4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1" t="s">
        <v>8323</v>
      </c>
      <c r="R726" t="s">
        <v>8326</v>
      </c>
      <c r="S726" s="15">
        <f t="shared" si="46"/>
        <v>42028.496562500004</v>
      </c>
      <c r="T726" s="15">
        <f t="shared" si="47"/>
        <v>42058.496562500004</v>
      </c>
    </row>
    <row r="727" spans="1:20" ht="42.75" x14ac:dyDescent="0.4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1" t="s">
        <v>8323</v>
      </c>
      <c r="R727" t="s">
        <v>8326</v>
      </c>
      <c r="S727" s="15">
        <f t="shared" si="46"/>
        <v>42505.774479166663</v>
      </c>
      <c r="T727" s="15">
        <f t="shared" si="47"/>
        <v>42541.958333333328</v>
      </c>
    </row>
    <row r="728" spans="1:20" ht="42.75" hidden="1" x14ac:dyDescent="0.4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1" t="s">
        <v>8327</v>
      </c>
      <c r="R728" t="s">
        <v>8341</v>
      </c>
      <c r="S728" s="15">
        <f t="shared" si="46"/>
        <v>41977.902222222227</v>
      </c>
      <c r="T728" s="15">
        <f t="shared" si="47"/>
        <v>42037.902222222227</v>
      </c>
    </row>
    <row r="729" spans="1:20" hidden="1" x14ac:dyDescent="0.4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1" t="s">
        <v>8327</v>
      </c>
      <c r="R729" t="s">
        <v>8331</v>
      </c>
      <c r="S729" s="15">
        <f t="shared" si="46"/>
        <v>41305.809363425928</v>
      </c>
      <c r="T729" s="15">
        <f t="shared" si="47"/>
        <v>41322.809363425928</v>
      </c>
    </row>
    <row r="730" spans="1:20" ht="57" hidden="1" x14ac:dyDescent="0.4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1" t="s">
        <v>8311</v>
      </c>
      <c r="R730" t="s">
        <v>8333</v>
      </c>
      <c r="S730" s="15">
        <f t="shared" si="46"/>
        <v>41807.571840277778</v>
      </c>
      <c r="T730" s="15">
        <f t="shared" si="47"/>
        <v>41852.571840277778</v>
      </c>
    </row>
    <row r="731" spans="1:20" ht="42.75" hidden="1" x14ac:dyDescent="0.4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1" t="s">
        <v>8327</v>
      </c>
      <c r="R731" t="s">
        <v>8331</v>
      </c>
      <c r="S731" s="15">
        <f t="shared" si="46"/>
        <v>40896.883750000001</v>
      </c>
      <c r="T731" s="15">
        <f t="shared" si="47"/>
        <v>40924.208333333336</v>
      </c>
    </row>
    <row r="732" spans="1:20" ht="42.75" hidden="1" x14ac:dyDescent="0.4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1" t="s">
        <v>8323</v>
      </c>
      <c r="R732" t="s">
        <v>8324</v>
      </c>
      <c r="S732" s="15">
        <f t="shared" si="46"/>
        <v>42341.57430555555</v>
      </c>
      <c r="T732" s="15">
        <f t="shared" si="47"/>
        <v>42376.57430555555</v>
      </c>
    </row>
    <row r="733" spans="1:20" ht="42.75" hidden="1" x14ac:dyDescent="0.4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1" t="s">
        <v>8316</v>
      </c>
      <c r="R733" t="s">
        <v>8344</v>
      </c>
      <c r="S733" s="15">
        <f t="shared" si="46"/>
        <v>42453.819687499999</v>
      </c>
      <c r="T733" s="15">
        <f t="shared" si="47"/>
        <v>42483.819687499999</v>
      </c>
    </row>
    <row r="734" spans="1:20" ht="57" hidden="1" x14ac:dyDescent="0.4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1" t="s">
        <v>8308</v>
      </c>
      <c r="R734" t="s">
        <v>8309</v>
      </c>
      <c r="S734" s="15">
        <f t="shared" si="46"/>
        <v>41722.666354166664</v>
      </c>
      <c r="T734" s="15">
        <f t="shared" si="47"/>
        <v>41752.666354166664</v>
      </c>
    </row>
    <row r="735" spans="1:20" ht="57" x14ac:dyDescent="0.4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1" t="s">
        <v>8323</v>
      </c>
      <c r="R735" t="s">
        <v>8326</v>
      </c>
      <c r="S735" s="15">
        <f t="shared" si="46"/>
        <v>41893.324884259258</v>
      </c>
      <c r="T735" s="15">
        <f t="shared" si="47"/>
        <v>41926.290972222225</v>
      </c>
    </row>
    <row r="736" spans="1:20" ht="42.75" hidden="1" x14ac:dyDescent="0.4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1" t="s">
        <v>8321</v>
      </c>
      <c r="R736" t="s">
        <v>8322</v>
      </c>
      <c r="S736" s="15">
        <f t="shared" si="46"/>
        <v>40948.630196759259</v>
      </c>
      <c r="T736" s="15">
        <f t="shared" si="47"/>
        <v>40978.630196759259</v>
      </c>
    </row>
    <row r="737" spans="1:20" ht="42.75" hidden="1" x14ac:dyDescent="0.4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1" t="s">
        <v>8311</v>
      </c>
      <c r="R737" t="s">
        <v>8312</v>
      </c>
      <c r="S737" s="15">
        <f t="shared" si="46"/>
        <v>40646.014456018522</v>
      </c>
      <c r="T737" s="15">
        <f t="shared" si="47"/>
        <v>40706.014456018522</v>
      </c>
    </row>
    <row r="738" spans="1:20" ht="42.75" hidden="1" x14ac:dyDescent="0.4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1" t="s">
        <v>8313</v>
      </c>
      <c r="R738" t="s">
        <v>8314</v>
      </c>
      <c r="S738" s="15">
        <f t="shared" si="46"/>
        <v>42529.979108796295</v>
      </c>
      <c r="T738" s="15">
        <f t="shared" si="47"/>
        <v>42550.979108796295</v>
      </c>
    </row>
    <row r="739" spans="1:20" ht="28.5" hidden="1" x14ac:dyDescent="0.4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1" t="s">
        <v>8327</v>
      </c>
      <c r="R739" t="s">
        <v>8331</v>
      </c>
      <c r="S739" s="15">
        <f t="shared" si="46"/>
        <v>41620.87667824074</v>
      </c>
      <c r="T739" s="15">
        <f t="shared" si="47"/>
        <v>41650.87667824074</v>
      </c>
    </row>
    <row r="740" spans="1:20" ht="42.75" x14ac:dyDescent="0.4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1" t="s">
        <v>8323</v>
      </c>
      <c r="R740" t="s">
        <v>8326</v>
      </c>
      <c r="S740" s="15">
        <f t="shared" si="46"/>
        <v>42254.264687499999</v>
      </c>
      <c r="T740" s="15">
        <f t="shared" si="47"/>
        <v>42279.958333333328</v>
      </c>
    </row>
    <row r="741" spans="1:20" ht="42.75" x14ac:dyDescent="0.4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1" t="s">
        <v>8323</v>
      </c>
      <c r="R741" t="s">
        <v>8326</v>
      </c>
      <c r="S741" s="15">
        <f t="shared" si="46"/>
        <v>41776.063136574077</v>
      </c>
      <c r="T741" s="15">
        <f t="shared" si="47"/>
        <v>41807.125</v>
      </c>
    </row>
    <row r="742" spans="1:20" ht="42.75" hidden="1" x14ac:dyDescent="0.4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1" t="s">
        <v>8311</v>
      </c>
      <c r="R742" t="s">
        <v>8333</v>
      </c>
      <c r="S742" s="15">
        <f t="shared" si="46"/>
        <v>41829.502650462964</v>
      </c>
      <c r="T742" s="15">
        <f t="shared" si="47"/>
        <v>41862.502650462964</v>
      </c>
    </row>
    <row r="743" spans="1:20" hidden="1" x14ac:dyDescent="0.4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1" t="s">
        <v>8327</v>
      </c>
      <c r="R743" t="s">
        <v>8331</v>
      </c>
      <c r="S743" s="15">
        <f t="shared" si="46"/>
        <v>41924.996099537035</v>
      </c>
      <c r="T743" s="15">
        <f t="shared" si="47"/>
        <v>41970.037766203706</v>
      </c>
    </row>
    <row r="744" spans="1:20" ht="42.75" hidden="1" x14ac:dyDescent="0.4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1" t="s">
        <v>8313</v>
      </c>
      <c r="R744" t="s">
        <v>8314</v>
      </c>
      <c r="S744" s="15">
        <f t="shared" si="46"/>
        <v>42115.949976851851</v>
      </c>
      <c r="T744" s="15">
        <f t="shared" si="47"/>
        <v>42145.949976851851</v>
      </c>
    </row>
    <row r="745" spans="1:20" ht="42.75" hidden="1" x14ac:dyDescent="0.4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1" t="s">
        <v>8313</v>
      </c>
      <c r="R745" t="s">
        <v>8314</v>
      </c>
      <c r="S745" s="15">
        <f t="shared" si="46"/>
        <v>42623.606134259258</v>
      </c>
      <c r="T745" s="15">
        <f t="shared" si="47"/>
        <v>42653.606134259258</v>
      </c>
    </row>
    <row r="746" spans="1:20" ht="42.75" hidden="1" x14ac:dyDescent="0.4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1" t="s">
        <v>8313</v>
      </c>
      <c r="R746" t="s">
        <v>8314</v>
      </c>
      <c r="S746" s="15">
        <f t="shared" si="46"/>
        <v>42292.435532407413</v>
      </c>
      <c r="T746" s="15">
        <f t="shared" si="47"/>
        <v>42321.625</v>
      </c>
    </row>
    <row r="747" spans="1:20" ht="42.75" x14ac:dyDescent="0.4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1" t="s">
        <v>8323</v>
      </c>
      <c r="R747" t="s">
        <v>8326</v>
      </c>
      <c r="S747" s="15">
        <f t="shared" si="46"/>
        <v>41233.499131944445</v>
      </c>
      <c r="T747" s="15">
        <f t="shared" si="47"/>
        <v>41263.499131944445</v>
      </c>
    </row>
    <row r="748" spans="1:20" ht="28.5" hidden="1" x14ac:dyDescent="0.4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1" t="s">
        <v>8313</v>
      </c>
      <c r="R748" t="s">
        <v>8314</v>
      </c>
      <c r="S748" s="15">
        <f t="shared" si="46"/>
        <v>42705.662118055552</v>
      </c>
      <c r="T748" s="15">
        <f t="shared" si="47"/>
        <v>42765.290972222225</v>
      </c>
    </row>
    <row r="749" spans="1:20" ht="42.75" hidden="1" x14ac:dyDescent="0.4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1" t="s">
        <v>8313</v>
      </c>
      <c r="R749" t="s">
        <v>8314</v>
      </c>
      <c r="S749" s="15">
        <f t="shared" si="46"/>
        <v>42067.876770833333</v>
      </c>
      <c r="T749" s="15">
        <f t="shared" si="47"/>
        <v>42097.835104166668</v>
      </c>
    </row>
    <row r="750" spans="1:20" ht="42.75" hidden="1" x14ac:dyDescent="0.4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1" t="s">
        <v>8321</v>
      </c>
      <c r="R750" t="s">
        <v>8322</v>
      </c>
      <c r="S750" s="15">
        <f t="shared" si="46"/>
        <v>42078.793124999997</v>
      </c>
      <c r="T750" s="15">
        <f t="shared" si="47"/>
        <v>42123.793124999997</v>
      </c>
    </row>
    <row r="751" spans="1:20" ht="42.75" hidden="1" x14ac:dyDescent="0.4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1" t="s">
        <v>8327</v>
      </c>
      <c r="R751" t="s">
        <v>8328</v>
      </c>
      <c r="S751" s="15">
        <f t="shared" si="46"/>
        <v>41736.004502314812</v>
      </c>
      <c r="T751" s="15">
        <f t="shared" si="47"/>
        <v>41766.004502314812</v>
      </c>
    </row>
    <row r="752" spans="1:20" ht="28.5" hidden="1" x14ac:dyDescent="0.4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1" t="s">
        <v>8327</v>
      </c>
      <c r="R752" t="s">
        <v>8331</v>
      </c>
      <c r="S752" s="15">
        <f t="shared" si="46"/>
        <v>42677.669050925921</v>
      </c>
      <c r="T752" s="15">
        <f t="shared" si="47"/>
        <v>42707.710717592592</v>
      </c>
    </row>
    <row r="753" spans="1:20" ht="42.75" hidden="1" x14ac:dyDescent="0.4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1" t="s">
        <v>8313</v>
      </c>
      <c r="R753" t="s">
        <v>8314</v>
      </c>
      <c r="S753" s="15">
        <f t="shared" si="46"/>
        <v>41782.741701388892</v>
      </c>
      <c r="T753" s="15">
        <f t="shared" si="47"/>
        <v>41810.915972222225</v>
      </c>
    </row>
    <row r="754" spans="1:20" ht="42.75" hidden="1" x14ac:dyDescent="0.4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1" t="s">
        <v>8316</v>
      </c>
      <c r="R754" t="s">
        <v>8317</v>
      </c>
      <c r="S754" s="15">
        <f t="shared" si="46"/>
        <v>42800.751041666663</v>
      </c>
      <c r="T754" s="15">
        <f t="shared" si="47"/>
        <v>42807.125</v>
      </c>
    </row>
    <row r="755" spans="1:20" ht="42.75" hidden="1" x14ac:dyDescent="0.45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1" t="s">
        <v>8321</v>
      </c>
      <c r="R755" t="s">
        <v>8322</v>
      </c>
      <c r="S755" s="15">
        <f t="shared" si="46"/>
        <v>40266.662708333337</v>
      </c>
      <c r="T755" s="15">
        <f t="shared" si="47"/>
        <v>40330.165972222225</v>
      </c>
    </row>
    <row r="756" spans="1:20" ht="57" hidden="1" x14ac:dyDescent="0.45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1" t="s">
        <v>8327</v>
      </c>
      <c r="R756" t="s">
        <v>8328</v>
      </c>
      <c r="S756" s="15">
        <f t="shared" si="46"/>
        <v>42267.746782407412</v>
      </c>
      <c r="T756" s="15">
        <f t="shared" si="47"/>
        <v>42297.746782407412</v>
      </c>
    </row>
    <row r="757" spans="1:20" ht="42.75" hidden="1" x14ac:dyDescent="0.4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1" t="s">
        <v>8327</v>
      </c>
      <c r="R757" t="s">
        <v>8328</v>
      </c>
      <c r="S757" s="15">
        <f t="shared" si="46"/>
        <v>41299.381423611114</v>
      </c>
      <c r="T757" s="15">
        <f t="shared" si="47"/>
        <v>41329.381423611114</v>
      </c>
    </row>
    <row r="758" spans="1:20" ht="28.5" hidden="1" x14ac:dyDescent="0.4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1" t="s">
        <v>8323</v>
      </c>
      <c r="R758" t="s">
        <v>8324</v>
      </c>
      <c r="S758" s="15">
        <f t="shared" si="46"/>
        <v>42359.868611111116</v>
      </c>
      <c r="T758" s="15">
        <f t="shared" si="47"/>
        <v>42389.868611111116</v>
      </c>
    </row>
    <row r="759" spans="1:20" ht="42.75" hidden="1" x14ac:dyDescent="0.4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1" t="s">
        <v>8327</v>
      </c>
      <c r="R759" t="s">
        <v>8331</v>
      </c>
      <c r="S759" s="15">
        <f t="shared" si="46"/>
        <v>41800.959490740745</v>
      </c>
      <c r="T759" s="15">
        <f t="shared" si="47"/>
        <v>41830.959490740745</v>
      </c>
    </row>
    <row r="760" spans="1:20" ht="42.75" hidden="1" x14ac:dyDescent="0.4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1" t="s">
        <v>8327</v>
      </c>
      <c r="R760" t="s">
        <v>8331</v>
      </c>
      <c r="S760" s="15">
        <f t="shared" si="46"/>
        <v>40845.050879629627</v>
      </c>
      <c r="T760" s="15">
        <f t="shared" si="47"/>
        <v>40890.092546296299</v>
      </c>
    </row>
    <row r="761" spans="1:20" ht="28.5" x14ac:dyDescent="0.4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1" t="s">
        <v>8323</v>
      </c>
      <c r="R761" t="s">
        <v>8326</v>
      </c>
      <c r="S761" s="15">
        <f t="shared" si="46"/>
        <v>42697.082673611112</v>
      </c>
      <c r="T761" s="15">
        <f t="shared" si="47"/>
        <v>42718.665972222225</v>
      </c>
    </row>
    <row r="762" spans="1:20" ht="42.75" hidden="1" x14ac:dyDescent="0.4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1" t="s">
        <v>8313</v>
      </c>
      <c r="R762" t="s">
        <v>8314</v>
      </c>
      <c r="S762" s="15">
        <f t="shared" si="46"/>
        <v>42333.619050925925</v>
      </c>
      <c r="T762" s="15">
        <f t="shared" si="47"/>
        <v>42369.125</v>
      </c>
    </row>
    <row r="763" spans="1:20" ht="42.75" hidden="1" x14ac:dyDescent="0.4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1" t="s">
        <v>8313</v>
      </c>
      <c r="R763" t="s">
        <v>8314</v>
      </c>
      <c r="S763" s="15">
        <f t="shared" si="46"/>
        <v>42109.894942129627</v>
      </c>
      <c r="T763" s="15">
        <f t="shared" si="47"/>
        <v>42141.75</v>
      </c>
    </row>
    <row r="764" spans="1:20" ht="42.75" hidden="1" x14ac:dyDescent="0.4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1" t="s">
        <v>8321</v>
      </c>
      <c r="R764" t="s">
        <v>8332</v>
      </c>
      <c r="S764" s="15">
        <f t="shared" si="46"/>
        <v>42516.047071759262</v>
      </c>
      <c r="T764" s="15">
        <f t="shared" si="47"/>
        <v>42556.047071759262</v>
      </c>
    </row>
    <row r="765" spans="1:20" ht="42.75" hidden="1" x14ac:dyDescent="0.4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1" t="s">
        <v>8321</v>
      </c>
      <c r="R765" t="s">
        <v>8322</v>
      </c>
      <c r="S765" s="15">
        <f t="shared" si="46"/>
        <v>40255.744629629626</v>
      </c>
      <c r="T765" s="15">
        <f t="shared" si="47"/>
        <v>40300.806944444441</v>
      </c>
    </row>
    <row r="766" spans="1:20" ht="42.75" hidden="1" x14ac:dyDescent="0.4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1" t="s">
        <v>8308</v>
      </c>
      <c r="R766" t="s">
        <v>8309</v>
      </c>
      <c r="S766" s="15">
        <f t="shared" si="46"/>
        <v>41848.021770833337</v>
      </c>
      <c r="T766" s="15">
        <f t="shared" si="47"/>
        <v>41878.021770833337</v>
      </c>
    </row>
    <row r="767" spans="1:20" ht="42.75" hidden="1" x14ac:dyDescent="0.4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1" t="s">
        <v>8316</v>
      </c>
      <c r="R767" t="s">
        <v>8317</v>
      </c>
      <c r="S767" s="15">
        <f t="shared" si="46"/>
        <v>42296.631331018521</v>
      </c>
      <c r="T767" s="15">
        <f t="shared" si="47"/>
        <v>42326.672997685186</v>
      </c>
    </row>
    <row r="768" spans="1:20" ht="42.75" hidden="1" x14ac:dyDescent="0.4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1" t="s">
        <v>8321</v>
      </c>
      <c r="R768" t="s">
        <v>8322</v>
      </c>
      <c r="S768" s="15">
        <f t="shared" si="46"/>
        <v>41348.877685185187</v>
      </c>
      <c r="T768" s="15">
        <f t="shared" si="47"/>
        <v>41378.877685185187</v>
      </c>
    </row>
    <row r="769" spans="1:20" ht="42.75" hidden="1" x14ac:dyDescent="0.4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1" t="s">
        <v>8308</v>
      </c>
      <c r="R769" t="s">
        <v>8310</v>
      </c>
      <c r="S769" s="15">
        <f t="shared" si="46"/>
        <v>41835.581018518518</v>
      </c>
      <c r="T769" s="15">
        <f t="shared" si="47"/>
        <v>41895.581018518518</v>
      </c>
    </row>
    <row r="770" spans="1:20" ht="42.75" hidden="1" x14ac:dyDescent="0.4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48">ROUND(E770/D770*100,0)</f>
        <v>110</v>
      </c>
      <c r="P770">
        <f t="shared" ref="P770:P833" si="49">IFERROR(ROUND(E770/L770,2),0)</f>
        <v>65.91</v>
      </c>
      <c r="Q770" s="11" t="s">
        <v>8327</v>
      </c>
      <c r="R770" t="s">
        <v>8331</v>
      </c>
      <c r="S770" s="15">
        <f t="shared" ref="S770:S833" si="50">(((J770/60)/60)/24)+DATE(1970,1,1)</f>
        <v>42433.688900462963</v>
      </c>
      <c r="T770" s="15">
        <f t="shared" ref="T770:T833" si="51">(((I770/60)/60)/24)+DATE(1970,1,1)</f>
        <v>42489.507638888885</v>
      </c>
    </row>
    <row r="771" spans="1:20" ht="42.75" hidden="1" x14ac:dyDescent="0.4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48"/>
        <v>15</v>
      </c>
      <c r="P771">
        <f t="shared" si="49"/>
        <v>93.9</v>
      </c>
      <c r="Q771" s="11" t="s">
        <v>8308</v>
      </c>
      <c r="R771" t="s">
        <v>8310</v>
      </c>
      <c r="S771" s="15">
        <f t="shared" si="50"/>
        <v>42556.695706018523</v>
      </c>
      <c r="T771" s="15">
        <f t="shared" si="51"/>
        <v>42616.695706018523</v>
      </c>
    </row>
    <row r="772" spans="1:20" ht="28.5" hidden="1" x14ac:dyDescent="0.4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1" t="s">
        <v>8321</v>
      </c>
      <c r="R772" t="s">
        <v>8325</v>
      </c>
      <c r="S772" s="15">
        <f t="shared" si="50"/>
        <v>42429.326678240745</v>
      </c>
      <c r="T772" s="15">
        <f t="shared" si="51"/>
        <v>42461.290972222225</v>
      </c>
    </row>
    <row r="773" spans="1:20" ht="42.75" hidden="1" x14ac:dyDescent="0.4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1" t="s">
        <v>8316</v>
      </c>
      <c r="R773" t="s">
        <v>8317</v>
      </c>
      <c r="S773" s="15">
        <f t="shared" si="50"/>
        <v>42745.365474537044</v>
      </c>
      <c r="T773" s="15">
        <f t="shared" si="51"/>
        <v>42775.208333333328</v>
      </c>
    </row>
    <row r="774" spans="1:20" ht="28.5" hidden="1" x14ac:dyDescent="0.4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1" t="s">
        <v>8327</v>
      </c>
      <c r="R774" t="s">
        <v>8328</v>
      </c>
      <c r="S774" s="15">
        <f t="shared" si="50"/>
        <v>41002.958634259259</v>
      </c>
      <c r="T774" s="15">
        <f t="shared" si="51"/>
        <v>41032.958634259259</v>
      </c>
    </row>
    <row r="775" spans="1:20" ht="42.75" hidden="1" x14ac:dyDescent="0.4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1" t="s">
        <v>8323</v>
      </c>
      <c r="R775" t="s">
        <v>8324</v>
      </c>
      <c r="S775" s="15">
        <f t="shared" si="50"/>
        <v>42740.837152777778</v>
      </c>
      <c r="T775" s="15">
        <f t="shared" si="51"/>
        <v>42762.837152777778</v>
      </c>
    </row>
    <row r="776" spans="1:20" ht="42.75" hidden="1" x14ac:dyDescent="0.4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1" t="s">
        <v>8321</v>
      </c>
      <c r="R776" t="s">
        <v>8332</v>
      </c>
      <c r="S776" s="15">
        <f t="shared" si="50"/>
        <v>42323.964976851858</v>
      </c>
      <c r="T776" s="15">
        <f t="shared" si="51"/>
        <v>42353.964976851858</v>
      </c>
    </row>
    <row r="777" spans="1:20" ht="42.75" x14ac:dyDescent="0.4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1" t="s">
        <v>8323</v>
      </c>
      <c r="R777" t="s">
        <v>8326</v>
      </c>
      <c r="S777" s="15">
        <f t="shared" si="50"/>
        <v>42341.818379629629</v>
      </c>
      <c r="T777" s="15">
        <f t="shared" si="51"/>
        <v>42370.166666666672</v>
      </c>
    </row>
    <row r="778" spans="1:20" ht="42.75" hidden="1" x14ac:dyDescent="0.4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1" t="s">
        <v>8327</v>
      </c>
      <c r="R778" t="s">
        <v>8328</v>
      </c>
      <c r="S778" s="15">
        <f t="shared" si="50"/>
        <v>40852.889699074076</v>
      </c>
      <c r="T778" s="15">
        <f t="shared" si="51"/>
        <v>40883.249305555553</v>
      </c>
    </row>
    <row r="779" spans="1:20" ht="42.75" hidden="1" x14ac:dyDescent="0.4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1" t="s">
        <v>8321</v>
      </c>
      <c r="R779" t="s">
        <v>8322</v>
      </c>
      <c r="S779" s="15">
        <f t="shared" si="50"/>
        <v>42101.737442129626</v>
      </c>
      <c r="T779" s="15">
        <f t="shared" si="51"/>
        <v>42132.916666666672</v>
      </c>
    </row>
    <row r="780" spans="1:20" ht="28.5" hidden="1" x14ac:dyDescent="0.4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1" t="s">
        <v>8327</v>
      </c>
      <c r="R780" t="s">
        <v>8330</v>
      </c>
      <c r="S780" s="15">
        <f t="shared" si="50"/>
        <v>42783.815289351856</v>
      </c>
      <c r="T780" s="15">
        <f t="shared" si="51"/>
        <v>42811.773622685185</v>
      </c>
    </row>
    <row r="781" spans="1:20" ht="42.75" hidden="1" x14ac:dyDescent="0.4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1" t="s">
        <v>8323</v>
      </c>
      <c r="R781" t="s">
        <v>8335</v>
      </c>
      <c r="S781" s="15">
        <f t="shared" si="50"/>
        <v>41880.753437499996</v>
      </c>
      <c r="T781" s="15">
        <f t="shared" si="51"/>
        <v>41905.165972222225</v>
      </c>
    </row>
    <row r="782" spans="1:20" ht="42.75" hidden="1" x14ac:dyDescent="0.4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1" t="s">
        <v>8323</v>
      </c>
      <c r="R782" t="s">
        <v>8324</v>
      </c>
      <c r="S782" s="15">
        <f t="shared" si="50"/>
        <v>41778.548055555555</v>
      </c>
      <c r="T782" s="15">
        <f t="shared" si="51"/>
        <v>41838.548055555555</v>
      </c>
    </row>
    <row r="783" spans="1:20" ht="42.75" hidden="1" x14ac:dyDescent="0.4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1" t="s">
        <v>8327</v>
      </c>
      <c r="R783" t="s">
        <v>8338</v>
      </c>
      <c r="S783" s="15">
        <f t="shared" si="50"/>
        <v>40626.834444444445</v>
      </c>
      <c r="T783" s="15">
        <f t="shared" si="51"/>
        <v>40657.834444444445</v>
      </c>
    </row>
    <row r="784" spans="1:20" x14ac:dyDescent="0.4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1" t="s">
        <v>8323</v>
      </c>
      <c r="R784" t="s">
        <v>8326</v>
      </c>
      <c r="S784" s="15">
        <f t="shared" si="50"/>
        <v>42681.35157407407</v>
      </c>
      <c r="T784" s="15">
        <f t="shared" si="51"/>
        <v>42711.35157407407</v>
      </c>
    </row>
    <row r="785" spans="1:20" ht="42.75" hidden="1" x14ac:dyDescent="0.4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1" t="s">
        <v>8316</v>
      </c>
      <c r="R785" t="s">
        <v>8317</v>
      </c>
      <c r="S785" s="15">
        <f t="shared" si="50"/>
        <v>42014.832326388889</v>
      </c>
      <c r="T785" s="15">
        <f t="shared" si="51"/>
        <v>42035.832326388889</v>
      </c>
    </row>
    <row r="786" spans="1:20" ht="57" hidden="1" x14ac:dyDescent="0.4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1" t="s">
        <v>8319</v>
      </c>
      <c r="R786" t="s">
        <v>8320</v>
      </c>
      <c r="S786" s="15">
        <f t="shared" si="50"/>
        <v>42243.190057870372</v>
      </c>
      <c r="T786" s="15">
        <f t="shared" si="51"/>
        <v>42273.190057870372</v>
      </c>
    </row>
    <row r="787" spans="1:20" ht="42.75" hidden="1" x14ac:dyDescent="0.4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1" t="s">
        <v>8321</v>
      </c>
      <c r="R787" t="s">
        <v>8322</v>
      </c>
      <c r="S787" s="15">
        <f t="shared" si="50"/>
        <v>42184.626250000001</v>
      </c>
      <c r="T787" s="15">
        <f t="shared" si="51"/>
        <v>42217.626250000001</v>
      </c>
    </row>
    <row r="788" spans="1:20" ht="42.75" hidden="1" x14ac:dyDescent="0.45">
      <c r="A788">
        <v>2365</v>
      </c>
      <c r="B788" s="9" t="s">
        <v>2366</v>
      </c>
      <c r="C788" s="3" t="s">
        <v>6475</v>
      </c>
      <c r="D788" s="5">
        <v>1000</v>
      </c>
      <c r="E788" s="7">
        <v>0</v>
      </c>
      <c r="F788" t="s">
        <v>8219</v>
      </c>
      <c r="G788" t="s">
        <v>8236</v>
      </c>
      <c r="H788" t="s">
        <v>8248</v>
      </c>
      <c r="I788">
        <v>1453071600</v>
      </c>
      <c r="J788">
        <v>1449596425</v>
      </c>
      <c r="K788" t="b">
        <v>0</v>
      </c>
      <c r="L788">
        <v>0</v>
      </c>
      <c r="M788" t="b">
        <v>0</v>
      </c>
      <c r="N788" t="s">
        <v>8270</v>
      </c>
      <c r="O788">
        <f t="shared" si="48"/>
        <v>0</v>
      </c>
      <c r="P788">
        <f t="shared" si="49"/>
        <v>0</v>
      </c>
      <c r="Q788" s="11" t="s">
        <v>8308</v>
      </c>
      <c r="R788" t="s">
        <v>8342</v>
      </c>
      <c r="S788" s="15">
        <f t="shared" si="50"/>
        <v>42346.736400462964</v>
      </c>
      <c r="T788" s="15">
        <f t="shared" si="51"/>
        <v>42386.958333333328</v>
      </c>
    </row>
    <row r="789" spans="1:20" ht="28.5" hidden="1" x14ac:dyDescent="0.4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1" t="s">
        <v>8323</v>
      </c>
      <c r="R789" t="s">
        <v>8324</v>
      </c>
      <c r="S789" s="15">
        <f t="shared" si="50"/>
        <v>41957.756840277783</v>
      </c>
      <c r="T789" s="15">
        <f t="shared" si="51"/>
        <v>41987.756840277783</v>
      </c>
    </row>
    <row r="790" spans="1:20" ht="42.75" hidden="1" x14ac:dyDescent="0.4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1" t="s">
        <v>8319</v>
      </c>
      <c r="R790" t="s">
        <v>8345</v>
      </c>
      <c r="S790" s="15">
        <f t="shared" si="50"/>
        <v>42113.105046296296</v>
      </c>
      <c r="T790" s="15">
        <f t="shared" si="51"/>
        <v>42158.105046296296</v>
      </c>
    </row>
    <row r="791" spans="1:20" ht="28.5" hidden="1" x14ac:dyDescent="0.4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1" t="s">
        <v>8321</v>
      </c>
      <c r="R791" t="s">
        <v>8332</v>
      </c>
      <c r="S791" s="15">
        <f t="shared" si="50"/>
        <v>42149.548888888887</v>
      </c>
      <c r="T791" s="15">
        <f t="shared" si="51"/>
        <v>42163.666666666672</v>
      </c>
    </row>
    <row r="792" spans="1:20" ht="42.75" hidden="1" x14ac:dyDescent="0.4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1" t="s">
        <v>8319</v>
      </c>
      <c r="R792" t="s">
        <v>8320</v>
      </c>
      <c r="S792" s="15">
        <f t="shared" si="50"/>
        <v>42704.187118055561</v>
      </c>
      <c r="T792" s="15">
        <f t="shared" si="51"/>
        <v>42738.178472222222</v>
      </c>
    </row>
    <row r="793" spans="1:20" ht="28.5" hidden="1" x14ac:dyDescent="0.4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1" t="s">
        <v>8321</v>
      </c>
      <c r="R793" t="s">
        <v>8322</v>
      </c>
      <c r="S793" s="15">
        <f t="shared" si="50"/>
        <v>40588.526412037041</v>
      </c>
      <c r="T793" s="15">
        <f t="shared" si="51"/>
        <v>40618.48474537037</v>
      </c>
    </row>
    <row r="794" spans="1:20" hidden="1" x14ac:dyDescent="0.45">
      <c r="A794">
        <v>1059</v>
      </c>
      <c r="B794" s="9" t="s">
        <v>1060</v>
      </c>
      <c r="C794" s="3" t="s">
        <v>5169</v>
      </c>
      <c r="D794" s="5">
        <v>1100</v>
      </c>
      <c r="E794" s="7">
        <v>0</v>
      </c>
      <c r="F794" t="s">
        <v>8219</v>
      </c>
      <c r="G794" t="s">
        <v>8223</v>
      </c>
      <c r="H794" t="s">
        <v>8245</v>
      </c>
      <c r="I794">
        <v>1426269456</v>
      </c>
      <c r="J794">
        <v>1423681056</v>
      </c>
      <c r="K794" t="b">
        <v>0</v>
      </c>
      <c r="L794">
        <v>0</v>
      </c>
      <c r="M794" t="b">
        <v>0</v>
      </c>
      <c r="N794" t="s">
        <v>8279</v>
      </c>
      <c r="O794">
        <f t="shared" si="48"/>
        <v>0</v>
      </c>
      <c r="P794">
        <f t="shared" si="49"/>
        <v>0</v>
      </c>
      <c r="Q794" s="11" t="s">
        <v>8346</v>
      </c>
      <c r="R794" t="s">
        <v>8347</v>
      </c>
      <c r="S794" s="15">
        <f t="shared" si="50"/>
        <v>42046.79</v>
      </c>
      <c r="T794" s="15">
        <f t="shared" si="51"/>
        <v>42076.748333333337</v>
      </c>
    </row>
    <row r="795" spans="1:20" ht="57" hidden="1" x14ac:dyDescent="0.4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1" t="s">
        <v>8323</v>
      </c>
      <c r="R795" t="s">
        <v>8335</v>
      </c>
      <c r="S795" s="15">
        <f t="shared" si="50"/>
        <v>41814.367800925924</v>
      </c>
      <c r="T795" s="15">
        <f t="shared" si="51"/>
        <v>41852.041666666664</v>
      </c>
    </row>
    <row r="796" spans="1:20" ht="28.5" hidden="1" x14ac:dyDescent="0.4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1" t="s">
        <v>8321</v>
      </c>
      <c r="R796" t="s">
        <v>8332</v>
      </c>
      <c r="S796" s="15">
        <f t="shared" si="50"/>
        <v>42068.307002314818</v>
      </c>
      <c r="T796" s="15">
        <f t="shared" si="51"/>
        <v>42098.265335648146</v>
      </c>
    </row>
    <row r="797" spans="1:20" ht="42.75" hidden="1" x14ac:dyDescent="0.4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1" t="s">
        <v>8321</v>
      </c>
      <c r="R797" t="s">
        <v>8332</v>
      </c>
      <c r="S797" s="15">
        <f t="shared" si="50"/>
        <v>41794.072337962964</v>
      </c>
      <c r="T797" s="15">
        <f t="shared" si="51"/>
        <v>41804.072337962964</v>
      </c>
    </row>
    <row r="798" spans="1:20" ht="28.5" hidden="1" x14ac:dyDescent="0.4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1" t="s">
        <v>8323</v>
      </c>
      <c r="R798" t="s">
        <v>8324</v>
      </c>
      <c r="S798" s="15">
        <f t="shared" si="50"/>
        <v>42299.130162037036</v>
      </c>
      <c r="T798" s="15">
        <f t="shared" si="51"/>
        <v>42330.290972222225</v>
      </c>
    </row>
    <row r="799" spans="1:20" ht="28.5" hidden="1" x14ac:dyDescent="0.4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1" t="s">
        <v>8313</v>
      </c>
      <c r="R799" t="s">
        <v>8314</v>
      </c>
      <c r="S799" s="15">
        <f t="shared" si="50"/>
        <v>42736.732893518521</v>
      </c>
      <c r="T799" s="15">
        <f t="shared" si="51"/>
        <v>42767</v>
      </c>
    </row>
    <row r="800" spans="1:20" ht="42.75" hidden="1" x14ac:dyDescent="0.4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1" t="s">
        <v>8327</v>
      </c>
      <c r="R800" t="s">
        <v>8331</v>
      </c>
      <c r="S800" s="15">
        <f t="shared" si="50"/>
        <v>40736.115011574075</v>
      </c>
      <c r="T800" s="15">
        <f t="shared" si="51"/>
        <v>40791.712500000001</v>
      </c>
    </row>
    <row r="801" spans="1:20" ht="28.5" hidden="1" x14ac:dyDescent="0.4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1" t="s">
        <v>8323</v>
      </c>
      <c r="R801" t="s">
        <v>8324</v>
      </c>
      <c r="S801" s="15">
        <f t="shared" si="50"/>
        <v>42567.264178240745</v>
      </c>
      <c r="T801" s="15">
        <f t="shared" si="51"/>
        <v>42597.264178240745</v>
      </c>
    </row>
    <row r="802" spans="1:20" ht="42.75" hidden="1" x14ac:dyDescent="0.4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1" t="s">
        <v>8319</v>
      </c>
      <c r="R802" t="s">
        <v>8320</v>
      </c>
      <c r="S802" s="15">
        <f t="shared" si="50"/>
        <v>42670.602673611109</v>
      </c>
      <c r="T802" s="15">
        <f t="shared" si="51"/>
        <v>42700.64434027778</v>
      </c>
    </row>
    <row r="803" spans="1:20" hidden="1" x14ac:dyDescent="0.4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1" t="s">
        <v>8327</v>
      </c>
      <c r="R803" t="s">
        <v>8331</v>
      </c>
      <c r="S803" s="15">
        <f t="shared" si="50"/>
        <v>40763.691423611112</v>
      </c>
      <c r="T803" s="15">
        <f t="shared" si="51"/>
        <v>40793.691423611112</v>
      </c>
    </row>
    <row r="804" spans="1:20" ht="42.75" hidden="1" x14ac:dyDescent="0.4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1" t="s">
        <v>8327</v>
      </c>
      <c r="R804" t="s">
        <v>8331</v>
      </c>
      <c r="S804" s="15">
        <f t="shared" si="50"/>
        <v>41370.800185185188</v>
      </c>
      <c r="T804" s="15">
        <f t="shared" si="51"/>
        <v>41400.800185185188</v>
      </c>
    </row>
    <row r="805" spans="1:20" ht="28.5" x14ac:dyDescent="0.4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1" t="s">
        <v>8323</v>
      </c>
      <c r="R805" t="s">
        <v>8326</v>
      </c>
      <c r="S805" s="15">
        <f t="shared" si="50"/>
        <v>42549.665717592594</v>
      </c>
      <c r="T805" s="15">
        <f t="shared" si="51"/>
        <v>42579.665717592594</v>
      </c>
    </row>
    <row r="806" spans="1:20" ht="42.75" hidden="1" x14ac:dyDescent="0.4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1" t="s">
        <v>8323</v>
      </c>
      <c r="R806" t="s">
        <v>8324</v>
      </c>
      <c r="S806" s="15">
        <f t="shared" si="50"/>
        <v>41975.901180555549</v>
      </c>
      <c r="T806" s="15">
        <f t="shared" si="51"/>
        <v>42004.890277777777</v>
      </c>
    </row>
    <row r="807" spans="1:20" ht="28.5" hidden="1" x14ac:dyDescent="0.4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1" t="s">
        <v>8321</v>
      </c>
      <c r="R807" t="s">
        <v>8339</v>
      </c>
      <c r="S807" s="15">
        <f t="shared" si="50"/>
        <v>41381.50577546296</v>
      </c>
      <c r="T807" s="15">
        <f t="shared" si="51"/>
        <v>41411.50577546296</v>
      </c>
    </row>
    <row r="808" spans="1:20" ht="42.75" hidden="1" x14ac:dyDescent="0.4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1" t="s">
        <v>8308</v>
      </c>
      <c r="R808" t="s">
        <v>8309</v>
      </c>
      <c r="S808" s="15">
        <f t="shared" si="50"/>
        <v>40638.828009259261</v>
      </c>
      <c r="T808" s="15">
        <f t="shared" si="51"/>
        <v>40728.828009259261</v>
      </c>
    </row>
    <row r="809" spans="1:20" ht="42.75" hidden="1" x14ac:dyDescent="0.4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1" t="s">
        <v>8316</v>
      </c>
      <c r="R809" t="s">
        <v>8317</v>
      </c>
      <c r="S809" s="15">
        <f t="shared" si="50"/>
        <v>42331.378923611104</v>
      </c>
      <c r="T809" s="15">
        <f t="shared" si="51"/>
        <v>42352</v>
      </c>
    </row>
    <row r="810" spans="1:20" ht="42.75" hidden="1" x14ac:dyDescent="0.4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1" t="s">
        <v>8327</v>
      </c>
      <c r="R810" t="s">
        <v>8341</v>
      </c>
      <c r="S810" s="15">
        <f t="shared" si="50"/>
        <v>41304.751284722224</v>
      </c>
      <c r="T810" s="15">
        <f t="shared" si="51"/>
        <v>41334.750787037039</v>
      </c>
    </row>
    <row r="811" spans="1:20" ht="42.75" hidden="1" x14ac:dyDescent="0.4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1" t="s">
        <v>8313</v>
      </c>
      <c r="R811" t="s">
        <v>8314</v>
      </c>
      <c r="S811" s="15">
        <f t="shared" si="50"/>
        <v>42405.67260416667</v>
      </c>
      <c r="T811" s="15">
        <f t="shared" si="51"/>
        <v>42425.67260416667</v>
      </c>
    </row>
    <row r="812" spans="1:20" ht="42.75" hidden="1" x14ac:dyDescent="0.4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1" t="s">
        <v>8319</v>
      </c>
      <c r="R812" t="s">
        <v>8345</v>
      </c>
      <c r="S812" s="15">
        <f t="shared" si="50"/>
        <v>41828.664456018516</v>
      </c>
      <c r="T812" s="15">
        <f t="shared" si="51"/>
        <v>41858.664456018516</v>
      </c>
    </row>
    <row r="813" spans="1:20" ht="28.5" x14ac:dyDescent="0.4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1" t="s">
        <v>8323</v>
      </c>
      <c r="R813" t="s">
        <v>8326</v>
      </c>
      <c r="S813" s="15">
        <f t="shared" si="50"/>
        <v>41591.737974537034</v>
      </c>
      <c r="T813" s="15">
        <f t="shared" si="51"/>
        <v>41621.207638888889</v>
      </c>
    </row>
    <row r="814" spans="1:20" ht="42.75" hidden="1" x14ac:dyDescent="0.4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1" t="s">
        <v>8323</v>
      </c>
      <c r="R814" t="s">
        <v>8335</v>
      </c>
      <c r="S814" s="15">
        <f t="shared" si="50"/>
        <v>41845.809166666666</v>
      </c>
      <c r="T814" s="15">
        <f t="shared" si="51"/>
        <v>41879.041666666664</v>
      </c>
    </row>
    <row r="815" spans="1:20" ht="42.75" x14ac:dyDescent="0.4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1" t="s">
        <v>8323</v>
      </c>
      <c r="R815" t="s">
        <v>8326</v>
      </c>
      <c r="S815" s="15">
        <f t="shared" si="50"/>
        <v>42262.096782407403</v>
      </c>
      <c r="T815" s="15">
        <f t="shared" si="51"/>
        <v>42286</v>
      </c>
    </row>
    <row r="816" spans="1:20" ht="42.75" x14ac:dyDescent="0.4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1" t="s">
        <v>8323</v>
      </c>
      <c r="R816" t="s">
        <v>8326</v>
      </c>
      <c r="S816" s="15">
        <f t="shared" si="50"/>
        <v>41798.94027777778</v>
      </c>
      <c r="T816" s="15">
        <f t="shared" si="51"/>
        <v>41828.94027777778</v>
      </c>
    </row>
    <row r="817" spans="1:20" ht="42.75" hidden="1" x14ac:dyDescent="0.4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1" t="s">
        <v>8327</v>
      </c>
      <c r="R817" t="s">
        <v>8338</v>
      </c>
      <c r="S817" s="15">
        <f t="shared" si="50"/>
        <v>40848.198333333334</v>
      </c>
      <c r="T817" s="15">
        <f t="shared" si="51"/>
        <v>40908.239999999998</v>
      </c>
    </row>
    <row r="818" spans="1:20" ht="42.75" hidden="1" x14ac:dyDescent="0.4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1" t="s">
        <v>8327</v>
      </c>
      <c r="R818" t="s">
        <v>8338</v>
      </c>
      <c r="S818" s="15">
        <f t="shared" si="50"/>
        <v>40845.14975694444</v>
      </c>
      <c r="T818" s="15">
        <f t="shared" si="51"/>
        <v>40875.191423611112</v>
      </c>
    </row>
    <row r="819" spans="1:20" x14ac:dyDescent="0.4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1" t="s">
        <v>8323</v>
      </c>
      <c r="R819" t="s">
        <v>8326</v>
      </c>
      <c r="S819" s="15">
        <f t="shared" si="50"/>
        <v>42576.697569444441</v>
      </c>
      <c r="T819" s="15">
        <f t="shared" si="51"/>
        <v>42636.697569444441</v>
      </c>
    </row>
    <row r="820" spans="1:20" ht="42.75" hidden="1" x14ac:dyDescent="0.4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1" t="s">
        <v>8313</v>
      </c>
      <c r="R820" t="s">
        <v>8314</v>
      </c>
      <c r="S820" s="15">
        <f t="shared" si="50"/>
        <v>42247.803912037038</v>
      </c>
      <c r="T820" s="15">
        <f t="shared" si="51"/>
        <v>42279.75</v>
      </c>
    </row>
    <row r="821" spans="1:20" ht="42.75" hidden="1" x14ac:dyDescent="0.4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1" t="s">
        <v>8311</v>
      </c>
      <c r="R821" t="s">
        <v>8348</v>
      </c>
      <c r="S821" s="15">
        <f t="shared" si="50"/>
        <v>42142.767106481479</v>
      </c>
      <c r="T821" s="15">
        <f t="shared" si="51"/>
        <v>42163.625</v>
      </c>
    </row>
    <row r="822" spans="1:20" ht="42.75" hidden="1" x14ac:dyDescent="0.4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1" t="s">
        <v>8316</v>
      </c>
      <c r="R822" t="s">
        <v>8317</v>
      </c>
      <c r="S822" s="15">
        <f t="shared" si="50"/>
        <v>41695.016782407409</v>
      </c>
      <c r="T822" s="15">
        <f t="shared" si="51"/>
        <v>41724.975115740745</v>
      </c>
    </row>
    <row r="823" spans="1:20" ht="42.75" hidden="1" x14ac:dyDescent="0.4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1" t="s">
        <v>8323</v>
      </c>
      <c r="R823" t="s">
        <v>8335</v>
      </c>
      <c r="S823" s="15">
        <f t="shared" si="50"/>
        <v>41754.564328703702</v>
      </c>
      <c r="T823" s="15">
        <f t="shared" si="51"/>
        <v>41784.564328703702</v>
      </c>
    </row>
    <row r="824" spans="1:20" hidden="1" x14ac:dyDescent="0.4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1" t="s">
        <v>8311</v>
      </c>
      <c r="R824" t="s">
        <v>8312</v>
      </c>
      <c r="S824" s="15">
        <f t="shared" si="50"/>
        <v>41291.661550925928</v>
      </c>
      <c r="T824" s="15">
        <f t="shared" si="51"/>
        <v>41321.661550925928</v>
      </c>
    </row>
    <row r="825" spans="1:20" ht="42.75" hidden="1" x14ac:dyDescent="0.4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1" t="s">
        <v>8327</v>
      </c>
      <c r="R825" t="s">
        <v>8331</v>
      </c>
      <c r="S825" s="15">
        <f t="shared" si="50"/>
        <v>41656.762638888889</v>
      </c>
      <c r="T825" s="15">
        <f t="shared" si="51"/>
        <v>41686.762638888889</v>
      </c>
    </row>
    <row r="826" spans="1:20" ht="42.75" hidden="1" x14ac:dyDescent="0.4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1" t="s">
        <v>8308</v>
      </c>
      <c r="R826" t="s">
        <v>8309</v>
      </c>
      <c r="S826" s="15">
        <f t="shared" si="50"/>
        <v>40765.876886574071</v>
      </c>
      <c r="T826" s="15">
        <f t="shared" si="51"/>
        <v>40795.876886574071</v>
      </c>
    </row>
    <row r="827" spans="1:20" ht="42.75" x14ac:dyDescent="0.4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1" t="s">
        <v>8323</v>
      </c>
      <c r="R827" t="s">
        <v>8326</v>
      </c>
      <c r="S827" s="15">
        <f t="shared" si="50"/>
        <v>42137.395798611105</v>
      </c>
      <c r="T827" s="15">
        <f t="shared" si="51"/>
        <v>42171.458333333328</v>
      </c>
    </row>
    <row r="828" spans="1:20" ht="42.75" x14ac:dyDescent="0.4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1" t="s">
        <v>8323</v>
      </c>
      <c r="R828" t="s">
        <v>8326</v>
      </c>
      <c r="S828" s="15">
        <f t="shared" si="50"/>
        <v>42064.220069444447</v>
      </c>
      <c r="T828" s="15">
        <f t="shared" si="51"/>
        <v>42094.178402777776</v>
      </c>
    </row>
    <row r="829" spans="1:20" ht="42.75" x14ac:dyDescent="0.4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1" t="s">
        <v>8323</v>
      </c>
      <c r="R829" t="s">
        <v>8326</v>
      </c>
      <c r="S829" s="15">
        <f t="shared" si="50"/>
        <v>42041.714178240742</v>
      </c>
      <c r="T829" s="15">
        <f t="shared" si="51"/>
        <v>42071.67251157407</v>
      </c>
    </row>
    <row r="830" spans="1:20" ht="42.75" hidden="1" x14ac:dyDescent="0.4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1" t="s">
        <v>8316</v>
      </c>
      <c r="R830" t="s">
        <v>8317</v>
      </c>
      <c r="S830" s="15">
        <f t="shared" si="50"/>
        <v>42452.666770833333</v>
      </c>
      <c r="T830" s="15">
        <f t="shared" si="51"/>
        <v>42483</v>
      </c>
    </row>
    <row r="831" spans="1:20" ht="42.75" hidden="1" x14ac:dyDescent="0.4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1" t="s">
        <v>8327</v>
      </c>
      <c r="R831" t="s">
        <v>8328</v>
      </c>
      <c r="S831" s="15">
        <f t="shared" si="50"/>
        <v>41226.648576388885</v>
      </c>
      <c r="T831" s="15">
        <f t="shared" si="51"/>
        <v>41274.75</v>
      </c>
    </row>
    <row r="832" spans="1:20" ht="57" hidden="1" x14ac:dyDescent="0.4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1" t="s">
        <v>8327</v>
      </c>
      <c r="R832" t="s">
        <v>8338</v>
      </c>
      <c r="S832" s="15">
        <f t="shared" si="50"/>
        <v>42343.998043981483</v>
      </c>
      <c r="T832" s="15">
        <f t="shared" si="51"/>
        <v>42386.875</v>
      </c>
    </row>
    <row r="833" spans="1:20" ht="42.75" hidden="1" x14ac:dyDescent="0.4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1" t="s">
        <v>8327</v>
      </c>
      <c r="R833" t="s">
        <v>8331</v>
      </c>
      <c r="S833" s="15">
        <f t="shared" si="50"/>
        <v>41579.847997685189</v>
      </c>
      <c r="T833" s="15">
        <f t="shared" si="51"/>
        <v>41609.889664351853</v>
      </c>
    </row>
    <row r="834" spans="1:20" ht="28.5" hidden="1" x14ac:dyDescent="0.4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2">ROUND(E834/D834*100,0)</f>
        <v>108</v>
      </c>
      <c r="P834">
        <f t="shared" ref="P834:P897" si="53">IFERROR(ROUND(E834/L834,2),0)</f>
        <v>74.23</v>
      </c>
      <c r="Q834" s="11" t="s">
        <v>8319</v>
      </c>
      <c r="R834" t="s">
        <v>8320</v>
      </c>
      <c r="S834" s="15">
        <f t="shared" ref="S834:S897" si="54">(((J834/60)/60)/24)+DATE(1970,1,1)</f>
        <v>42187.125625000001</v>
      </c>
      <c r="T834" s="15">
        <f t="shared" ref="T834:T897" si="55">(((I834/60)/60)/24)+DATE(1970,1,1)</f>
        <v>42208.207638888889</v>
      </c>
    </row>
    <row r="835" spans="1:20" ht="42.75" x14ac:dyDescent="0.4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2"/>
        <v>101</v>
      </c>
      <c r="P835">
        <f t="shared" si="53"/>
        <v>104.99</v>
      </c>
      <c r="Q835" s="11" t="s">
        <v>8323</v>
      </c>
      <c r="R835" t="s">
        <v>8326</v>
      </c>
      <c r="S835" s="15">
        <f t="shared" si="54"/>
        <v>42053.732627314821</v>
      </c>
      <c r="T835" s="15">
        <f t="shared" si="55"/>
        <v>42083.705555555556</v>
      </c>
    </row>
    <row r="836" spans="1:20" ht="42.75" hidden="1" x14ac:dyDescent="0.4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1" t="s">
        <v>8327</v>
      </c>
      <c r="R836" t="s">
        <v>8331</v>
      </c>
      <c r="S836" s="15">
        <f t="shared" si="54"/>
        <v>40536.111550925925</v>
      </c>
      <c r="T836" s="15">
        <f t="shared" si="55"/>
        <v>40626.069884259261</v>
      </c>
    </row>
    <row r="837" spans="1:20" ht="42.75" hidden="1" x14ac:dyDescent="0.4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1" t="s">
        <v>8316</v>
      </c>
      <c r="R837" t="s">
        <v>8334</v>
      </c>
      <c r="S837" s="15">
        <f t="shared" si="54"/>
        <v>41417.228043981479</v>
      </c>
      <c r="T837" s="15">
        <f t="shared" si="55"/>
        <v>41462.228043981479</v>
      </c>
    </row>
    <row r="838" spans="1:20" ht="28.5" hidden="1" x14ac:dyDescent="0.4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1" t="s">
        <v>8316</v>
      </c>
      <c r="R838" t="s">
        <v>8334</v>
      </c>
      <c r="S838" s="15">
        <f t="shared" si="54"/>
        <v>42045.50535879629</v>
      </c>
      <c r="T838" s="15">
        <f t="shared" si="55"/>
        <v>42075.463692129633</v>
      </c>
    </row>
    <row r="839" spans="1:20" ht="42.75" hidden="1" x14ac:dyDescent="0.4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1" t="s">
        <v>8327</v>
      </c>
      <c r="R839" t="s">
        <v>8328</v>
      </c>
      <c r="S839" s="15">
        <f t="shared" si="54"/>
        <v>41591.964537037034</v>
      </c>
      <c r="T839" s="15">
        <f t="shared" si="55"/>
        <v>41640.964537037034</v>
      </c>
    </row>
    <row r="840" spans="1:20" ht="42.75" hidden="1" x14ac:dyDescent="0.4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1" t="s">
        <v>8316</v>
      </c>
      <c r="R840" t="s">
        <v>8317</v>
      </c>
      <c r="S840" s="15">
        <f t="shared" si="54"/>
        <v>42766.827546296292</v>
      </c>
      <c r="T840" s="15">
        <f t="shared" si="55"/>
        <v>42796.827546296292</v>
      </c>
    </row>
    <row r="841" spans="1:20" ht="28.5" hidden="1" x14ac:dyDescent="0.4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1" t="s">
        <v>8327</v>
      </c>
      <c r="R841" t="s">
        <v>8331</v>
      </c>
      <c r="S841" s="15">
        <f t="shared" si="54"/>
        <v>41341.870868055557</v>
      </c>
      <c r="T841" s="15">
        <f t="shared" si="55"/>
        <v>41373.270833333336</v>
      </c>
    </row>
    <row r="842" spans="1:20" ht="42.75" hidden="1" x14ac:dyDescent="0.4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1" t="s">
        <v>8327</v>
      </c>
      <c r="R842" t="s">
        <v>8331</v>
      </c>
      <c r="S842" s="15">
        <f t="shared" si="54"/>
        <v>40555.325937499998</v>
      </c>
      <c r="T842" s="15">
        <f t="shared" si="55"/>
        <v>40605.325937499998</v>
      </c>
    </row>
    <row r="843" spans="1:20" ht="42.75" hidden="1" x14ac:dyDescent="0.4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1" t="s">
        <v>8321</v>
      </c>
      <c r="R843" t="s">
        <v>8322</v>
      </c>
      <c r="S843" s="15">
        <f t="shared" si="54"/>
        <v>41394.842442129629</v>
      </c>
      <c r="T843" s="15">
        <f t="shared" si="55"/>
        <v>41454.842442129629</v>
      </c>
    </row>
    <row r="844" spans="1:20" ht="42.75" hidden="1" x14ac:dyDescent="0.4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1" t="s">
        <v>8327</v>
      </c>
      <c r="R844" t="s">
        <v>8341</v>
      </c>
      <c r="S844" s="15">
        <f t="shared" si="54"/>
        <v>41058.844571759262</v>
      </c>
      <c r="T844" s="15">
        <f t="shared" si="55"/>
        <v>41088.844571759262</v>
      </c>
    </row>
    <row r="845" spans="1:20" ht="42.75" hidden="1" x14ac:dyDescent="0.4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8327</v>
      </c>
      <c r="R845" t="s">
        <v>8336</v>
      </c>
      <c r="S845" s="15">
        <f t="shared" si="54"/>
        <v>42695.257870370369</v>
      </c>
      <c r="T845" s="15">
        <f t="shared" si="55"/>
        <v>42712.333333333328</v>
      </c>
    </row>
    <row r="846" spans="1:20" ht="42.75" x14ac:dyDescent="0.4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1" t="s">
        <v>8323</v>
      </c>
      <c r="R846" t="s">
        <v>8326</v>
      </c>
      <c r="S846" s="15">
        <f t="shared" si="54"/>
        <v>41941.683865740742</v>
      </c>
      <c r="T846" s="15">
        <f t="shared" si="55"/>
        <v>41970.125</v>
      </c>
    </row>
    <row r="847" spans="1:20" ht="42.75" hidden="1" x14ac:dyDescent="0.4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1" t="s">
        <v>8313</v>
      </c>
      <c r="R847" t="s">
        <v>8314</v>
      </c>
      <c r="S847" s="15">
        <f t="shared" si="54"/>
        <v>42123.86336805555</v>
      </c>
      <c r="T847" s="15">
        <f t="shared" si="55"/>
        <v>42156.945833333331</v>
      </c>
    </row>
    <row r="848" spans="1:20" ht="42.75" x14ac:dyDescent="0.4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1" t="s">
        <v>8323</v>
      </c>
      <c r="R848" t="s">
        <v>8326</v>
      </c>
      <c r="S848" s="15">
        <f t="shared" si="54"/>
        <v>42059.701319444444</v>
      </c>
      <c r="T848" s="15">
        <f t="shared" si="55"/>
        <v>42119.659652777773</v>
      </c>
    </row>
    <row r="849" spans="1:20" ht="42.75" hidden="1" x14ac:dyDescent="0.4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1" t="s">
        <v>8321</v>
      </c>
      <c r="R849" t="s">
        <v>8322</v>
      </c>
      <c r="S849" s="15">
        <f t="shared" si="54"/>
        <v>41078.91201388889</v>
      </c>
      <c r="T849" s="15">
        <f t="shared" si="55"/>
        <v>41108.91201388889</v>
      </c>
    </row>
    <row r="850" spans="1:20" ht="42.75" hidden="1" x14ac:dyDescent="0.4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1" t="s">
        <v>8313</v>
      </c>
      <c r="R850" t="s">
        <v>8314</v>
      </c>
      <c r="S850" s="15">
        <f t="shared" si="54"/>
        <v>42690.259699074071</v>
      </c>
      <c r="T850" s="15">
        <f t="shared" si="55"/>
        <v>42726.083333333328</v>
      </c>
    </row>
    <row r="851" spans="1:20" ht="42.75" hidden="1" x14ac:dyDescent="0.4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1" t="s">
        <v>8323</v>
      </c>
      <c r="R851" t="s">
        <v>8335</v>
      </c>
      <c r="S851" s="15">
        <f t="shared" si="54"/>
        <v>41820.776412037041</v>
      </c>
      <c r="T851" s="15">
        <f t="shared" si="55"/>
        <v>41850.776412037041</v>
      </c>
    </row>
    <row r="852" spans="1:20" ht="42.75" hidden="1" x14ac:dyDescent="0.4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1" t="s">
        <v>8327</v>
      </c>
      <c r="R852" t="s">
        <v>8338</v>
      </c>
      <c r="S852" s="15">
        <f t="shared" si="54"/>
        <v>41223.22184027778</v>
      </c>
      <c r="T852" s="15">
        <f t="shared" si="55"/>
        <v>41261.597222222219</v>
      </c>
    </row>
    <row r="853" spans="1:20" ht="42.75" hidden="1" x14ac:dyDescent="0.4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1" t="s">
        <v>8311</v>
      </c>
      <c r="R853" t="s">
        <v>8333</v>
      </c>
      <c r="S853" s="15">
        <f t="shared" si="54"/>
        <v>40731.837465277778</v>
      </c>
      <c r="T853" s="15">
        <f t="shared" si="55"/>
        <v>40776.837465277778</v>
      </c>
    </row>
    <row r="854" spans="1:20" ht="42.75" hidden="1" x14ac:dyDescent="0.4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1" t="s">
        <v>8323</v>
      </c>
      <c r="R854" t="s">
        <v>8324</v>
      </c>
      <c r="S854" s="15">
        <f t="shared" si="54"/>
        <v>42128.814247685179</v>
      </c>
      <c r="T854" s="15">
        <f t="shared" si="55"/>
        <v>42135.814247685179</v>
      </c>
    </row>
    <row r="855" spans="1:20" ht="42.75" x14ac:dyDescent="0.4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1" t="s">
        <v>8323</v>
      </c>
      <c r="R855" t="s">
        <v>8326</v>
      </c>
      <c r="S855" s="15">
        <f t="shared" si="54"/>
        <v>40970.875671296293</v>
      </c>
      <c r="T855" s="15">
        <f t="shared" si="55"/>
        <v>41000.834004629629</v>
      </c>
    </row>
    <row r="856" spans="1:20" ht="42.75" x14ac:dyDescent="0.4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1" t="s">
        <v>8323</v>
      </c>
      <c r="R856" t="s">
        <v>8326</v>
      </c>
      <c r="S856" s="15">
        <f t="shared" si="54"/>
        <v>42136.536134259266</v>
      </c>
      <c r="T856" s="15">
        <f t="shared" si="55"/>
        <v>42167.875</v>
      </c>
    </row>
    <row r="857" spans="1:20" ht="28.5" hidden="1" x14ac:dyDescent="0.4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1" t="s">
        <v>8321</v>
      </c>
      <c r="R857" t="s">
        <v>8322</v>
      </c>
      <c r="S857" s="15">
        <f t="shared" si="54"/>
        <v>41114.094872685186</v>
      </c>
      <c r="T857" s="15">
        <f t="shared" si="55"/>
        <v>41153.083333333336</v>
      </c>
    </row>
    <row r="858" spans="1:20" ht="28.5" hidden="1" x14ac:dyDescent="0.45">
      <c r="A858">
        <v>2955</v>
      </c>
      <c r="B858" s="9" t="s">
        <v>2955</v>
      </c>
      <c r="C858" s="3" t="s">
        <v>7065</v>
      </c>
      <c r="D858" s="5">
        <v>1200</v>
      </c>
      <c r="E858" s="7">
        <v>715</v>
      </c>
      <c r="F858" t="s">
        <v>8219</v>
      </c>
      <c r="G858" t="s">
        <v>8223</v>
      </c>
      <c r="H858" t="s">
        <v>8245</v>
      </c>
      <c r="I858">
        <v>1434476849</v>
      </c>
      <c r="J858">
        <v>1431884849</v>
      </c>
      <c r="K858" t="b">
        <v>0</v>
      </c>
      <c r="L858">
        <v>11</v>
      </c>
      <c r="M858" t="b">
        <v>0</v>
      </c>
      <c r="N858" t="s">
        <v>8301</v>
      </c>
      <c r="O858">
        <f t="shared" si="52"/>
        <v>60</v>
      </c>
      <c r="P858">
        <f t="shared" si="53"/>
        <v>65</v>
      </c>
      <c r="Q858" s="11" t="s">
        <v>8323</v>
      </c>
      <c r="R858" t="s">
        <v>8324</v>
      </c>
      <c r="S858" s="15">
        <f t="shared" si="54"/>
        <v>42141.741307870368</v>
      </c>
      <c r="T858" s="15">
        <f t="shared" si="55"/>
        <v>42171.741307870368</v>
      </c>
    </row>
    <row r="859" spans="1:20" ht="42.75" x14ac:dyDescent="0.4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1" t="s">
        <v>8323</v>
      </c>
      <c r="R859" t="s">
        <v>8326</v>
      </c>
      <c r="S859" s="15">
        <f t="shared" si="54"/>
        <v>41851.771354166667</v>
      </c>
      <c r="T859" s="15">
        <f t="shared" si="55"/>
        <v>41870.666666666664</v>
      </c>
    </row>
    <row r="860" spans="1:20" ht="42.75" hidden="1" x14ac:dyDescent="0.4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1" t="s">
        <v>8321</v>
      </c>
      <c r="R860" t="s">
        <v>8322</v>
      </c>
      <c r="S860" s="15">
        <f t="shared" si="54"/>
        <v>40757.889247685183</v>
      </c>
      <c r="T860" s="15">
        <f t="shared" si="55"/>
        <v>40802.889247685183</v>
      </c>
    </row>
    <row r="861" spans="1:20" ht="42.75" hidden="1" x14ac:dyDescent="0.4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1" t="s">
        <v>8327</v>
      </c>
      <c r="R861" t="s">
        <v>8328</v>
      </c>
      <c r="S861" s="15">
        <f t="shared" si="54"/>
        <v>42496.981597222228</v>
      </c>
      <c r="T861" s="15">
        <f t="shared" si="55"/>
        <v>42526.981597222228</v>
      </c>
    </row>
    <row r="862" spans="1:20" ht="28.5" hidden="1" x14ac:dyDescent="0.4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1" t="s">
        <v>8308</v>
      </c>
      <c r="R862" t="s">
        <v>8309</v>
      </c>
      <c r="S862" s="15">
        <f t="shared" si="54"/>
        <v>42095.240706018521</v>
      </c>
      <c r="T862" s="15">
        <f t="shared" si="55"/>
        <v>42125.240706018521</v>
      </c>
    </row>
    <row r="863" spans="1:20" ht="28.5" x14ac:dyDescent="0.4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1" t="s">
        <v>8323</v>
      </c>
      <c r="R863" t="s">
        <v>8326</v>
      </c>
      <c r="S863" s="15">
        <f t="shared" si="54"/>
        <v>42243.6252662037</v>
      </c>
      <c r="T863" s="15">
        <f t="shared" si="55"/>
        <v>42278.6252662037</v>
      </c>
    </row>
    <row r="864" spans="1:20" ht="42.75" hidden="1" x14ac:dyDescent="0.4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1" t="s">
        <v>8316</v>
      </c>
      <c r="R864" t="s">
        <v>8317</v>
      </c>
      <c r="S864" s="15">
        <f t="shared" si="54"/>
        <v>42759.724768518514</v>
      </c>
      <c r="T864" s="15">
        <f t="shared" si="55"/>
        <v>42780.724768518514</v>
      </c>
    </row>
    <row r="865" spans="1:20" hidden="1" x14ac:dyDescent="0.45">
      <c r="A865">
        <v>131</v>
      </c>
      <c r="B865" s="9" t="s">
        <v>133</v>
      </c>
      <c r="C865" s="3" t="s">
        <v>4242</v>
      </c>
      <c r="D865" s="5">
        <v>1200</v>
      </c>
      <c r="E865" s="7">
        <v>0</v>
      </c>
      <c r="F865" t="s">
        <v>8219</v>
      </c>
      <c r="G865" t="s">
        <v>8223</v>
      </c>
      <c r="H865" t="s">
        <v>8245</v>
      </c>
      <c r="I865">
        <v>1467763200</v>
      </c>
      <c r="J865">
        <v>1466453161</v>
      </c>
      <c r="K865" t="b">
        <v>0</v>
      </c>
      <c r="L865">
        <v>0</v>
      </c>
      <c r="M865" t="b">
        <v>0</v>
      </c>
      <c r="N865" t="s">
        <v>8265</v>
      </c>
      <c r="O865">
        <f t="shared" si="52"/>
        <v>0</v>
      </c>
      <c r="P865">
        <f t="shared" si="53"/>
        <v>0</v>
      </c>
      <c r="Q865" s="11" t="s">
        <v>8321</v>
      </c>
      <c r="R865" t="s">
        <v>8337</v>
      </c>
      <c r="S865" s="15">
        <f t="shared" si="54"/>
        <v>42541.837511574078</v>
      </c>
      <c r="T865" s="15">
        <f t="shared" si="55"/>
        <v>42557</v>
      </c>
    </row>
    <row r="866" spans="1:20" ht="42.75" hidden="1" x14ac:dyDescent="0.4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1" t="s">
        <v>8327</v>
      </c>
      <c r="R866" t="s">
        <v>8331</v>
      </c>
      <c r="S866" s="15">
        <f t="shared" si="54"/>
        <v>41557.780624999999</v>
      </c>
      <c r="T866" s="15">
        <f t="shared" si="55"/>
        <v>41591.249305555553</v>
      </c>
    </row>
    <row r="867" spans="1:20" ht="42.75" hidden="1" x14ac:dyDescent="0.4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1" t="s">
        <v>8327</v>
      </c>
      <c r="R867" t="s">
        <v>8328</v>
      </c>
      <c r="S867" s="15">
        <f t="shared" si="54"/>
        <v>40784.012696759259</v>
      </c>
      <c r="T867" s="15">
        <f t="shared" si="55"/>
        <v>40817.125</v>
      </c>
    </row>
    <row r="868" spans="1:20" ht="42.75" hidden="1" x14ac:dyDescent="0.4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1" t="s">
        <v>8321</v>
      </c>
      <c r="R868" t="s">
        <v>8339</v>
      </c>
      <c r="S868" s="15">
        <f t="shared" si="54"/>
        <v>41465.500173611108</v>
      </c>
      <c r="T868" s="15">
        <f t="shared" si="55"/>
        <v>41495.500173611108</v>
      </c>
    </row>
    <row r="869" spans="1:20" ht="42.75" hidden="1" x14ac:dyDescent="0.4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1" t="s">
        <v>8327</v>
      </c>
      <c r="R869" t="s">
        <v>8331</v>
      </c>
      <c r="S869" s="15">
        <f t="shared" si="54"/>
        <v>41463.743472222224</v>
      </c>
      <c r="T869" s="15">
        <f t="shared" si="55"/>
        <v>41483.743472222224</v>
      </c>
    </row>
    <row r="870" spans="1:20" ht="42.75" hidden="1" x14ac:dyDescent="0.4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1" t="s">
        <v>8327</v>
      </c>
      <c r="R870" t="s">
        <v>8329</v>
      </c>
      <c r="S870" s="15">
        <f t="shared" si="54"/>
        <v>41905.034108796295</v>
      </c>
      <c r="T870" s="15">
        <f t="shared" si="55"/>
        <v>41935.034108796295</v>
      </c>
    </row>
    <row r="871" spans="1:20" ht="42.75" hidden="1" x14ac:dyDescent="0.4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1" t="s">
        <v>8321</v>
      </c>
      <c r="R871" t="s">
        <v>8322</v>
      </c>
      <c r="S871" s="15">
        <f t="shared" si="54"/>
        <v>41780.859629629631</v>
      </c>
      <c r="T871" s="15">
        <f t="shared" si="55"/>
        <v>41811.165972222225</v>
      </c>
    </row>
    <row r="872" spans="1:20" ht="28.5" hidden="1" x14ac:dyDescent="0.4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1" t="s">
        <v>8321</v>
      </c>
      <c r="R872" t="s">
        <v>8322</v>
      </c>
      <c r="S872" s="15">
        <f t="shared" si="54"/>
        <v>42415.803159722222</v>
      </c>
      <c r="T872" s="15">
        <f t="shared" si="55"/>
        <v>42445.761493055557</v>
      </c>
    </row>
    <row r="873" spans="1:20" ht="42.75" hidden="1" x14ac:dyDescent="0.4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1" t="s">
        <v>8321</v>
      </c>
      <c r="R873" t="s">
        <v>8343</v>
      </c>
      <c r="S873" s="15">
        <f t="shared" si="54"/>
        <v>40635.982488425929</v>
      </c>
      <c r="T873" s="15">
        <f t="shared" si="55"/>
        <v>40657.982488425929</v>
      </c>
    </row>
    <row r="874" spans="1:20" ht="57" x14ac:dyDescent="0.4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1" t="s">
        <v>8323</v>
      </c>
      <c r="R874" t="s">
        <v>8326</v>
      </c>
      <c r="S874" s="15">
        <f t="shared" si="54"/>
        <v>42768.425370370373</v>
      </c>
      <c r="T874" s="15">
        <f t="shared" si="55"/>
        <v>42798.425370370373</v>
      </c>
    </row>
    <row r="875" spans="1:20" ht="42.75" hidden="1" x14ac:dyDescent="0.4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1" t="s">
        <v>8321</v>
      </c>
      <c r="R875" t="s">
        <v>8343</v>
      </c>
      <c r="S875" s="15">
        <f t="shared" si="54"/>
        <v>40505.131168981483</v>
      </c>
      <c r="T875" s="15">
        <f t="shared" si="55"/>
        <v>40535.131168981483</v>
      </c>
    </row>
    <row r="876" spans="1:20" ht="28.5" hidden="1" x14ac:dyDescent="0.45">
      <c r="A876">
        <v>154</v>
      </c>
      <c r="B876" s="9" t="s">
        <v>156</v>
      </c>
      <c r="C876" s="3" t="s">
        <v>4264</v>
      </c>
      <c r="D876" s="5">
        <v>1500</v>
      </c>
      <c r="E876" s="7">
        <v>40</v>
      </c>
      <c r="F876" t="s">
        <v>8219</v>
      </c>
      <c r="G876" t="s">
        <v>8223</v>
      </c>
      <c r="H876" t="s">
        <v>8245</v>
      </c>
      <c r="I876">
        <v>1433336895</v>
      </c>
      <c r="J876">
        <v>1429621695</v>
      </c>
      <c r="K876" t="b">
        <v>0</v>
      </c>
      <c r="L876">
        <v>3</v>
      </c>
      <c r="M876" t="b">
        <v>0</v>
      </c>
      <c r="N876" t="s">
        <v>8265</v>
      </c>
      <c r="O876">
        <f t="shared" si="52"/>
        <v>3</v>
      </c>
      <c r="P876">
        <f t="shared" si="53"/>
        <v>13.33</v>
      </c>
      <c r="Q876" s="11" t="s">
        <v>8321</v>
      </c>
      <c r="R876" t="s">
        <v>8337</v>
      </c>
      <c r="S876" s="15">
        <f t="shared" si="54"/>
        <v>42115.547395833331</v>
      </c>
      <c r="T876" s="15">
        <f t="shared" si="55"/>
        <v>42158.547395833331</v>
      </c>
    </row>
    <row r="877" spans="1:20" ht="42.75" hidden="1" x14ac:dyDescent="0.4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1" t="s">
        <v>8327</v>
      </c>
      <c r="R877" t="s">
        <v>8331</v>
      </c>
      <c r="S877" s="15">
        <f t="shared" si="54"/>
        <v>41561.683553240742</v>
      </c>
      <c r="T877" s="15">
        <f t="shared" si="55"/>
        <v>41591.725219907406</v>
      </c>
    </row>
    <row r="878" spans="1:20" ht="28.5" hidden="1" x14ac:dyDescent="0.4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1" t="s">
        <v>8327</v>
      </c>
      <c r="R878" t="s">
        <v>8341</v>
      </c>
      <c r="S878" s="15">
        <f t="shared" si="54"/>
        <v>41961.807372685187</v>
      </c>
      <c r="T878" s="15">
        <f t="shared" si="55"/>
        <v>41994.1875</v>
      </c>
    </row>
    <row r="879" spans="1:20" ht="42.75" x14ac:dyDescent="0.4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1" t="s">
        <v>8323</v>
      </c>
      <c r="R879" t="s">
        <v>8326</v>
      </c>
      <c r="S879" s="15">
        <f t="shared" si="54"/>
        <v>42466.608310185184</v>
      </c>
      <c r="T879" s="15">
        <f t="shared" si="55"/>
        <v>42496.608310185184</v>
      </c>
    </row>
    <row r="880" spans="1:20" ht="28.5" hidden="1" x14ac:dyDescent="0.4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1" t="s">
        <v>8323</v>
      </c>
      <c r="R880" t="s">
        <v>8324</v>
      </c>
      <c r="S880" s="15">
        <f t="shared" si="54"/>
        <v>41239.83625</v>
      </c>
      <c r="T880" s="15">
        <f t="shared" si="55"/>
        <v>41269.83625</v>
      </c>
    </row>
    <row r="881" spans="1:20" ht="42.75" hidden="1" x14ac:dyDescent="0.4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1" t="s">
        <v>8308</v>
      </c>
      <c r="R881" t="s">
        <v>8315</v>
      </c>
      <c r="S881" s="15">
        <f t="shared" si="54"/>
        <v>41143.81821759259</v>
      </c>
      <c r="T881" s="15">
        <f t="shared" si="55"/>
        <v>41173.81821759259</v>
      </c>
    </row>
    <row r="882" spans="1:20" ht="42.75" hidden="1" x14ac:dyDescent="0.4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1" t="s">
        <v>8311</v>
      </c>
      <c r="R882" t="s">
        <v>8333</v>
      </c>
      <c r="S882" s="15">
        <f t="shared" si="54"/>
        <v>41781.717268518521</v>
      </c>
      <c r="T882" s="15">
        <f t="shared" si="55"/>
        <v>41811.717268518521</v>
      </c>
    </row>
    <row r="883" spans="1:20" ht="42.75" hidden="1" x14ac:dyDescent="0.4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1" t="s">
        <v>8323</v>
      </c>
      <c r="R883" t="s">
        <v>8324</v>
      </c>
      <c r="S883" s="15">
        <f t="shared" si="54"/>
        <v>41761.509409722225</v>
      </c>
      <c r="T883" s="15">
        <f t="shared" si="55"/>
        <v>41789.666666666664</v>
      </c>
    </row>
    <row r="884" spans="1:20" ht="57" x14ac:dyDescent="0.4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1" t="s">
        <v>8323</v>
      </c>
      <c r="R884" t="s">
        <v>8326</v>
      </c>
      <c r="S884" s="15">
        <f t="shared" si="54"/>
        <v>42796.538275462968</v>
      </c>
      <c r="T884" s="15">
        <f t="shared" si="55"/>
        <v>42813.25</v>
      </c>
    </row>
    <row r="885" spans="1:20" ht="42.75" hidden="1" x14ac:dyDescent="0.4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1" t="s">
        <v>8321</v>
      </c>
      <c r="R885" t="s">
        <v>8339</v>
      </c>
      <c r="S885" s="15">
        <f t="shared" si="54"/>
        <v>41243.197592592594</v>
      </c>
      <c r="T885" s="15">
        <f t="shared" si="55"/>
        <v>41303.197592592594</v>
      </c>
    </row>
    <row r="886" spans="1:20" ht="42.75" hidden="1" x14ac:dyDescent="0.4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1" t="s">
        <v>8321</v>
      </c>
      <c r="R886" t="s">
        <v>8343</v>
      </c>
      <c r="S886" s="15">
        <f t="shared" si="54"/>
        <v>41835.821226851855</v>
      </c>
      <c r="T886" s="15">
        <f t="shared" si="55"/>
        <v>41862.249305555553</v>
      </c>
    </row>
    <row r="887" spans="1:20" ht="57" hidden="1" x14ac:dyDescent="0.4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1" t="s">
        <v>8327</v>
      </c>
      <c r="R887" t="s">
        <v>8338</v>
      </c>
      <c r="S887" s="15">
        <f t="shared" si="54"/>
        <v>41226.928842592592</v>
      </c>
      <c r="T887" s="15">
        <f t="shared" si="55"/>
        <v>41256.928842592592</v>
      </c>
    </row>
    <row r="888" spans="1:20" ht="42.75" hidden="1" x14ac:dyDescent="0.4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1" t="s">
        <v>8327</v>
      </c>
      <c r="R888" t="s">
        <v>8331</v>
      </c>
      <c r="S888" s="15">
        <f t="shared" si="54"/>
        <v>42049.733240740738</v>
      </c>
      <c r="T888" s="15">
        <f t="shared" si="55"/>
        <v>42079.691574074073</v>
      </c>
    </row>
    <row r="889" spans="1:20" ht="42.75" hidden="1" x14ac:dyDescent="0.4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1" t="s">
        <v>8316</v>
      </c>
      <c r="R889" t="s">
        <v>8317</v>
      </c>
      <c r="S889" s="15">
        <f t="shared" si="54"/>
        <v>42688.875902777778</v>
      </c>
      <c r="T889" s="15">
        <f t="shared" si="55"/>
        <v>42718.875902777778</v>
      </c>
    </row>
    <row r="890" spans="1:20" ht="57" x14ac:dyDescent="0.4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1" t="s">
        <v>8323</v>
      </c>
      <c r="R890" t="s">
        <v>8326</v>
      </c>
      <c r="S890" s="15">
        <f t="shared" si="54"/>
        <v>42726.920081018514</v>
      </c>
      <c r="T890" s="15">
        <f t="shared" si="55"/>
        <v>42786.75</v>
      </c>
    </row>
    <row r="891" spans="1:20" ht="42.75" hidden="1" x14ac:dyDescent="0.4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1" t="s">
        <v>8327</v>
      </c>
      <c r="R891" t="s">
        <v>8331</v>
      </c>
      <c r="S891" s="15">
        <f t="shared" si="54"/>
        <v>42101.758587962962</v>
      </c>
      <c r="T891" s="15">
        <f t="shared" si="55"/>
        <v>42131.758587962962</v>
      </c>
    </row>
    <row r="892" spans="1:20" ht="28.5" hidden="1" x14ac:dyDescent="0.4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1" t="s">
        <v>8308</v>
      </c>
      <c r="R892" t="s">
        <v>8309</v>
      </c>
      <c r="S892" s="15">
        <f t="shared" si="54"/>
        <v>41578.927118055559</v>
      </c>
      <c r="T892" s="15">
        <f t="shared" si="55"/>
        <v>41593.968784722223</v>
      </c>
    </row>
    <row r="893" spans="1:20" ht="42.75" hidden="1" x14ac:dyDescent="0.4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1" t="s">
        <v>8313</v>
      </c>
      <c r="R893" t="s">
        <v>8314</v>
      </c>
      <c r="S893" s="15">
        <f t="shared" si="54"/>
        <v>41834.980462962965</v>
      </c>
      <c r="T893" s="15">
        <f t="shared" si="55"/>
        <v>41864.980462962965</v>
      </c>
    </row>
    <row r="894" spans="1:20" ht="42.75" hidden="1" x14ac:dyDescent="0.4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1" t="s">
        <v>8321</v>
      </c>
      <c r="R894" t="s">
        <v>8343</v>
      </c>
      <c r="S894" s="15">
        <f t="shared" si="54"/>
        <v>41409.814317129632</v>
      </c>
      <c r="T894" s="15">
        <f t="shared" si="55"/>
        <v>41431.814317129632</v>
      </c>
    </row>
    <row r="895" spans="1:20" ht="42.75" hidden="1" x14ac:dyDescent="0.4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1" t="s">
        <v>8327</v>
      </c>
      <c r="R895" t="s">
        <v>8328</v>
      </c>
      <c r="S895" s="15">
        <f t="shared" si="54"/>
        <v>41075.835497685184</v>
      </c>
      <c r="T895" s="15">
        <f t="shared" si="55"/>
        <v>41105.835497685184</v>
      </c>
    </row>
    <row r="896" spans="1:20" ht="42.75" hidden="1" x14ac:dyDescent="0.4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1" t="s">
        <v>8308</v>
      </c>
      <c r="R896" t="s">
        <v>8309</v>
      </c>
      <c r="S896" s="15">
        <f t="shared" si="54"/>
        <v>42620.143564814818</v>
      </c>
      <c r="T896" s="15">
        <f t="shared" si="55"/>
        <v>42680.143564814818</v>
      </c>
    </row>
    <row r="897" spans="1:20" ht="42.75" hidden="1" x14ac:dyDescent="0.4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1" t="s">
        <v>8311</v>
      </c>
      <c r="R897" t="s">
        <v>8333</v>
      </c>
      <c r="S897" s="15">
        <f t="shared" si="54"/>
        <v>40694.638460648144</v>
      </c>
      <c r="T897" s="15">
        <f t="shared" si="55"/>
        <v>40724.638460648144</v>
      </c>
    </row>
    <row r="898" spans="1:20" ht="28.5" x14ac:dyDescent="0.4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56">ROUND(E898/D898*100,0)</f>
        <v>105</v>
      </c>
      <c r="P898">
        <f t="shared" ref="P898:P961" si="57">IFERROR(ROUND(E898/L898,2),0)</f>
        <v>98.2</v>
      </c>
      <c r="Q898" s="11" t="s">
        <v>8323</v>
      </c>
      <c r="R898" t="s">
        <v>8326</v>
      </c>
      <c r="S898" s="15">
        <f t="shared" ref="S898:S961" si="58">(((J898/60)/60)/24)+DATE(1970,1,1)</f>
        <v>41982.887280092589</v>
      </c>
      <c r="T898" s="15">
        <f t="shared" ref="T898:T961" si="59">(((I898/60)/60)/24)+DATE(1970,1,1)</f>
        <v>42012.887280092589</v>
      </c>
    </row>
    <row r="899" spans="1:20" ht="42.75" hidden="1" x14ac:dyDescent="0.4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56"/>
        <v>29</v>
      </c>
      <c r="P899">
        <f t="shared" si="57"/>
        <v>43.98</v>
      </c>
      <c r="Q899" s="11" t="s">
        <v>8316</v>
      </c>
      <c r="R899" t="s">
        <v>8334</v>
      </c>
      <c r="S899" s="15">
        <f t="shared" si="58"/>
        <v>42353.16679398148</v>
      </c>
      <c r="T899" s="15">
        <f t="shared" si="59"/>
        <v>42383.16679398148</v>
      </c>
    </row>
    <row r="900" spans="1:20" ht="28.5" hidden="1" x14ac:dyDescent="0.4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1" t="s">
        <v>8327</v>
      </c>
      <c r="R900" t="s">
        <v>8328</v>
      </c>
      <c r="S900" s="15">
        <f t="shared" si="58"/>
        <v>41870.86546296296</v>
      </c>
      <c r="T900" s="15">
        <f t="shared" si="59"/>
        <v>41905.86546296296</v>
      </c>
    </row>
    <row r="901" spans="1:20" ht="42.75" hidden="1" x14ac:dyDescent="0.4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1" t="s">
        <v>8308</v>
      </c>
      <c r="R901" t="s">
        <v>8309</v>
      </c>
      <c r="S901" s="15">
        <f t="shared" si="58"/>
        <v>41316.120949074073</v>
      </c>
      <c r="T901" s="15">
        <f t="shared" si="59"/>
        <v>41346.833333333336</v>
      </c>
    </row>
    <row r="902" spans="1:20" ht="42.75" hidden="1" x14ac:dyDescent="0.4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1" t="s">
        <v>8308</v>
      </c>
      <c r="R902" t="s">
        <v>8309</v>
      </c>
      <c r="S902" s="15">
        <f t="shared" si="58"/>
        <v>42199.32707175926</v>
      </c>
      <c r="T902" s="15">
        <f t="shared" si="59"/>
        <v>42231.32707175926</v>
      </c>
    </row>
    <row r="903" spans="1:20" ht="42.75" hidden="1" x14ac:dyDescent="0.4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1" t="s">
        <v>8327</v>
      </c>
      <c r="R903" t="s">
        <v>8331</v>
      </c>
      <c r="S903" s="15">
        <f t="shared" si="58"/>
        <v>41264.72314814815</v>
      </c>
      <c r="T903" s="15">
        <f t="shared" si="59"/>
        <v>41294.72314814815</v>
      </c>
    </row>
    <row r="904" spans="1:20" ht="42.75" hidden="1" x14ac:dyDescent="0.4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1" t="s">
        <v>8323</v>
      </c>
      <c r="R904" t="s">
        <v>8324</v>
      </c>
      <c r="S904" s="15">
        <f t="shared" si="58"/>
        <v>41432.062037037038</v>
      </c>
      <c r="T904" s="15">
        <f t="shared" si="59"/>
        <v>41468.75</v>
      </c>
    </row>
    <row r="905" spans="1:20" ht="42.75" x14ac:dyDescent="0.4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1" t="s">
        <v>8323</v>
      </c>
      <c r="R905" t="s">
        <v>8326</v>
      </c>
      <c r="S905" s="15">
        <f t="shared" si="58"/>
        <v>41789.726979166669</v>
      </c>
      <c r="T905" s="15">
        <f t="shared" si="59"/>
        <v>41799.726979166669</v>
      </c>
    </row>
    <row r="906" spans="1:20" ht="42.75" hidden="1" x14ac:dyDescent="0.4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1" t="s">
        <v>8311</v>
      </c>
      <c r="R906" t="s">
        <v>8333</v>
      </c>
      <c r="S906" s="15">
        <f t="shared" si="58"/>
        <v>41422.075821759259</v>
      </c>
      <c r="T906" s="15">
        <f t="shared" si="59"/>
        <v>41452.075821759259</v>
      </c>
    </row>
    <row r="907" spans="1:20" ht="42.75" hidden="1" x14ac:dyDescent="0.4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1" t="s">
        <v>8327</v>
      </c>
      <c r="R907" t="s">
        <v>8331</v>
      </c>
      <c r="S907" s="15">
        <f t="shared" si="58"/>
        <v>41422.822824074072</v>
      </c>
      <c r="T907" s="15">
        <f t="shared" si="59"/>
        <v>41456.165972222225</v>
      </c>
    </row>
    <row r="908" spans="1:20" ht="42.75" hidden="1" x14ac:dyDescent="0.4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1" t="s">
        <v>8313</v>
      </c>
      <c r="R908" t="s">
        <v>8314</v>
      </c>
      <c r="S908" s="15">
        <f t="shared" si="58"/>
        <v>41981.782060185185</v>
      </c>
      <c r="T908" s="15">
        <f t="shared" si="59"/>
        <v>42026.782060185185</v>
      </c>
    </row>
    <row r="909" spans="1:20" ht="42.75" hidden="1" x14ac:dyDescent="0.4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1" t="s">
        <v>8323</v>
      </c>
      <c r="R909" t="s">
        <v>8324</v>
      </c>
      <c r="S909" s="15">
        <f t="shared" si="58"/>
        <v>42097.732418981483</v>
      </c>
      <c r="T909" s="15">
        <f t="shared" si="59"/>
        <v>42115.249305555553</v>
      </c>
    </row>
    <row r="910" spans="1:20" ht="28.5" x14ac:dyDescent="0.4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1" t="s">
        <v>8323</v>
      </c>
      <c r="R910" t="s">
        <v>8326</v>
      </c>
      <c r="S910" s="15">
        <f t="shared" si="58"/>
        <v>42323.70930555556</v>
      </c>
      <c r="T910" s="15">
        <f t="shared" si="59"/>
        <v>42355.207638888889</v>
      </c>
    </row>
    <row r="911" spans="1:20" ht="42.75" hidden="1" x14ac:dyDescent="0.4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1" t="s">
        <v>8321</v>
      </c>
      <c r="R911" t="s">
        <v>8322</v>
      </c>
      <c r="S911" s="15">
        <f t="shared" si="58"/>
        <v>40893.551724537036</v>
      </c>
      <c r="T911" s="15">
        <f t="shared" si="59"/>
        <v>40923.551724537036</v>
      </c>
    </row>
    <row r="912" spans="1:20" ht="42.75" hidden="1" x14ac:dyDescent="0.45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1" t="s">
        <v>8327</v>
      </c>
      <c r="R912" t="s">
        <v>8331</v>
      </c>
      <c r="S912" s="15">
        <f t="shared" si="58"/>
        <v>40983.055949074071</v>
      </c>
      <c r="T912" s="15">
        <f t="shared" si="59"/>
        <v>41040.657638888886</v>
      </c>
    </row>
    <row r="913" spans="1:20" ht="42.75" x14ac:dyDescent="0.45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1" t="s">
        <v>8323</v>
      </c>
      <c r="R913" t="s">
        <v>8326</v>
      </c>
      <c r="S913" s="15">
        <f t="shared" si="58"/>
        <v>41920.787534722222</v>
      </c>
      <c r="T913" s="15">
        <f t="shared" si="59"/>
        <v>41941.787534722222</v>
      </c>
    </row>
    <row r="914" spans="1:20" ht="57" x14ac:dyDescent="0.4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1" t="s">
        <v>8323</v>
      </c>
      <c r="R914" t="s">
        <v>8326</v>
      </c>
      <c r="S914" s="15">
        <f t="shared" si="58"/>
        <v>40883.949317129627</v>
      </c>
      <c r="T914" s="15">
        <f t="shared" si="59"/>
        <v>40939.708333333336</v>
      </c>
    </row>
    <row r="915" spans="1:20" ht="42.75" hidden="1" x14ac:dyDescent="0.4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1" t="s">
        <v>8327</v>
      </c>
      <c r="R915" t="s">
        <v>8328</v>
      </c>
      <c r="S915" s="15">
        <f t="shared" si="58"/>
        <v>40850.111064814817</v>
      </c>
      <c r="T915" s="15">
        <f t="shared" si="59"/>
        <v>40890.152731481481</v>
      </c>
    </row>
    <row r="916" spans="1:20" ht="28.5" hidden="1" x14ac:dyDescent="0.4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1" t="s">
        <v>8321</v>
      </c>
      <c r="R916" t="s">
        <v>8343</v>
      </c>
      <c r="S916" s="15">
        <f t="shared" si="58"/>
        <v>40753.758425925924</v>
      </c>
      <c r="T916" s="15">
        <f t="shared" si="59"/>
        <v>40761.625</v>
      </c>
    </row>
    <row r="917" spans="1:20" ht="42.75" hidden="1" x14ac:dyDescent="0.4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1" t="s">
        <v>8323</v>
      </c>
      <c r="R917" t="s">
        <v>8324</v>
      </c>
      <c r="S917" s="15">
        <f t="shared" si="58"/>
        <v>42170.846446759257</v>
      </c>
      <c r="T917" s="15">
        <f t="shared" si="59"/>
        <v>42230.846446759257</v>
      </c>
    </row>
    <row r="918" spans="1:20" ht="42.75" hidden="1" x14ac:dyDescent="0.4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1" t="s">
        <v>8327</v>
      </c>
      <c r="R918" t="s">
        <v>8331</v>
      </c>
      <c r="S918" s="15">
        <f t="shared" si="58"/>
        <v>41950.29483796296</v>
      </c>
      <c r="T918" s="15">
        <f t="shared" si="59"/>
        <v>41990.332638888889</v>
      </c>
    </row>
    <row r="919" spans="1:20" ht="42.75" x14ac:dyDescent="0.4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1" t="s">
        <v>8323</v>
      </c>
      <c r="R919" t="s">
        <v>8326</v>
      </c>
      <c r="S919" s="15">
        <f t="shared" si="58"/>
        <v>42167.023206018523</v>
      </c>
      <c r="T919" s="15">
        <f t="shared" si="59"/>
        <v>42196.165972222225</v>
      </c>
    </row>
    <row r="920" spans="1:20" ht="42.75" hidden="1" x14ac:dyDescent="0.4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1" t="s">
        <v>8308</v>
      </c>
      <c r="R920" t="s">
        <v>8309</v>
      </c>
      <c r="S920" s="15">
        <f t="shared" si="58"/>
        <v>42661.176817129628</v>
      </c>
      <c r="T920" s="15">
        <f t="shared" si="59"/>
        <v>42715.207638888889</v>
      </c>
    </row>
    <row r="921" spans="1:20" ht="42.75" hidden="1" x14ac:dyDescent="0.4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1" t="s">
        <v>8311</v>
      </c>
      <c r="R921" t="s">
        <v>8333</v>
      </c>
      <c r="S921" s="15">
        <f t="shared" si="58"/>
        <v>41988.548831018517</v>
      </c>
      <c r="T921" s="15">
        <f t="shared" si="59"/>
        <v>42019.454166666663</v>
      </c>
    </row>
    <row r="922" spans="1:20" ht="42.75" hidden="1" x14ac:dyDescent="0.4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1" t="s">
        <v>8327</v>
      </c>
      <c r="R922" t="s">
        <v>8329</v>
      </c>
      <c r="S922" s="15">
        <f t="shared" si="58"/>
        <v>42426.407592592594</v>
      </c>
      <c r="T922" s="15">
        <f t="shared" si="59"/>
        <v>42460.365925925929</v>
      </c>
    </row>
    <row r="923" spans="1:20" ht="28.5" hidden="1" x14ac:dyDescent="0.4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1" t="s">
        <v>8321</v>
      </c>
      <c r="R923" t="s">
        <v>8339</v>
      </c>
      <c r="S923" s="15">
        <f t="shared" si="58"/>
        <v>42552.653993055559</v>
      </c>
      <c r="T923" s="15">
        <f t="shared" si="59"/>
        <v>42597.291666666672</v>
      </c>
    </row>
    <row r="924" spans="1:20" ht="42.75" hidden="1" x14ac:dyDescent="0.4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1" t="s">
        <v>8308</v>
      </c>
      <c r="R924" t="s">
        <v>8310</v>
      </c>
      <c r="S924" s="15">
        <f t="shared" si="58"/>
        <v>41856.865717592591</v>
      </c>
      <c r="T924" s="15">
        <f t="shared" si="59"/>
        <v>41886.290972222225</v>
      </c>
    </row>
    <row r="925" spans="1:20" ht="42.75" hidden="1" x14ac:dyDescent="0.4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1" t="s">
        <v>8321</v>
      </c>
      <c r="R925" t="s">
        <v>8343</v>
      </c>
      <c r="S925" s="15">
        <f t="shared" si="58"/>
        <v>41402.752222222225</v>
      </c>
      <c r="T925" s="15">
        <f t="shared" si="59"/>
        <v>41427.752222222225</v>
      </c>
    </row>
    <row r="926" spans="1:20" ht="42.75" hidden="1" x14ac:dyDescent="0.4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1" t="s">
        <v>8327</v>
      </c>
      <c r="R926" t="s">
        <v>8329</v>
      </c>
      <c r="S926" s="15">
        <f t="shared" si="58"/>
        <v>41548.747418981482</v>
      </c>
      <c r="T926" s="15">
        <f t="shared" si="59"/>
        <v>41582.041666666664</v>
      </c>
    </row>
    <row r="927" spans="1:20" ht="42.75" hidden="1" x14ac:dyDescent="0.4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1" t="s">
        <v>8327</v>
      </c>
      <c r="R927" t="s">
        <v>8331</v>
      </c>
      <c r="S927" s="15">
        <f t="shared" si="58"/>
        <v>42720.066192129627</v>
      </c>
      <c r="T927" s="15">
        <f t="shared" si="59"/>
        <v>42750.066192129627</v>
      </c>
    </row>
    <row r="928" spans="1:20" ht="28.5" hidden="1" x14ac:dyDescent="0.4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1" t="s">
        <v>8327</v>
      </c>
      <c r="R928" t="s">
        <v>8329</v>
      </c>
      <c r="S928" s="15">
        <f t="shared" si="58"/>
        <v>42611.483206018514</v>
      </c>
      <c r="T928" s="15">
        <f t="shared" si="59"/>
        <v>42625.483206018514</v>
      </c>
    </row>
    <row r="929" spans="1:20" ht="57" hidden="1" x14ac:dyDescent="0.4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1" t="s">
        <v>8323</v>
      </c>
      <c r="R929" t="s">
        <v>8335</v>
      </c>
      <c r="S929" s="15">
        <f t="shared" si="58"/>
        <v>42118.346435185187</v>
      </c>
      <c r="T929" s="15">
        <f t="shared" si="59"/>
        <v>42148.346435185187</v>
      </c>
    </row>
    <row r="930" spans="1:20" ht="42.75" hidden="1" x14ac:dyDescent="0.4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1" t="s">
        <v>8313</v>
      </c>
      <c r="R930" t="s">
        <v>8314</v>
      </c>
      <c r="S930" s="15">
        <f t="shared" si="58"/>
        <v>42689.56931712963</v>
      </c>
      <c r="T930" s="15">
        <f t="shared" si="59"/>
        <v>42719.56931712963</v>
      </c>
    </row>
    <row r="931" spans="1:20" ht="42.75" hidden="1" x14ac:dyDescent="0.4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1" t="s">
        <v>8327</v>
      </c>
      <c r="R931" t="s">
        <v>8331</v>
      </c>
      <c r="S931" s="15">
        <f t="shared" si="58"/>
        <v>42634.614780092597</v>
      </c>
      <c r="T931" s="15">
        <f t="shared" si="59"/>
        <v>42660.676388888889</v>
      </c>
    </row>
    <row r="932" spans="1:20" ht="57" hidden="1" x14ac:dyDescent="0.4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1" t="s">
        <v>8321</v>
      </c>
      <c r="R932" t="s">
        <v>8322</v>
      </c>
      <c r="S932" s="15">
        <f t="shared" si="58"/>
        <v>40430.604328703703</v>
      </c>
      <c r="T932" s="15">
        <f t="shared" si="59"/>
        <v>40467.152083333334</v>
      </c>
    </row>
    <row r="933" spans="1:20" ht="42.75" hidden="1" x14ac:dyDescent="0.4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1" t="s">
        <v>8327</v>
      </c>
      <c r="R933" t="s">
        <v>8338</v>
      </c>
      <c r="S933" s="15">
        <f t="shared" si="58"/>
        <v>42416.407129629632</v>
      </c>
      <c r="T933" s="15">
        <f t="shared" si="59"/>
        <v>42476.249305555553</v>
      </c>
    </row>
    <row r="934" spans="1:20" hidden="1" x14ac:dyDescent="0.4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1" t="s">
        <v>8321</v>
      </c>
      <c r="R934" t="s">
        <v>8339</v>
      </c>
      <c r="S934" s="15">
        <f t="shared" si="58"/>
        <v>42024.888692129629</v>
      </c>
      <c r="T934" s="15">
        <f t="shared" si="59"/>
        <v>42054.888692129629</v>
      </c>
    </row>
    <row r="935" spans="1:20" ht="42.75" hidden="1" x14ac:dyDescent="0.4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1" t="s">
        <v>8323</v>
      </c>
      <c r="R935" t="s">
        <v>8324</v>
      </c>
      <c r="S935" s="15">
        <f t="shared" si="58"/>
        <v>42248.535787037035</v>
      </c>
      <c r="T935" s="15">
        <f t="shared" si="59"/>
        <v>42277.75</v>
      </c>
    </row>
    <row r="936" spans="1:20" ht="28.5" hidden="1" x14ac:dyDescent="0.4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1" t="s">
        <v>8327</v>
      </c>
      <c r="R936" t="s">
        <v>8328</v>
      </c>
      <c r="S936" s="15">
        <f t="shared" si="58"/>
        <v>41416.146944444445</v>
      </c>
      <c r="T936" s="15">
        <f t="shared" si="59"/>
        <v>41446.146944444445</v>
      </c>
    </row>
    <row r="937" spans="1:20" ht="42.75" hidden="1" x14ac:dyDescent="0.4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1" t="s">
        <v>8308</v>
      </c>
      <c r="R937" t="s">
        <v>8310</v>
      </c>
      <c r="S937" s="15">
        <f t="shared" si="58"/>
        <v>42444.583912037036</v>
      </c>
      <c r="T937" s="15">
        <f t="shared" si="59"/>
        <v>42478.583333333328</v>
      </c>
    </row>
    <row r="938" spans="1:20" ht="42.75" hidden="1" x14ac:dyDescent="0.4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1" t="s">
        <v>8323</v>
      </c>
      <c r="R938" t="s">
        <v>8335</v>
      </c>
      <c r="S938" s="15">
        <f t="shared" si="58"/>
        <v>42487.037905092591</v>
      </c>
      <c r="T938" s="15">
        <f t="shared" si="59"/>
        <v>42517.037905092591</v>
      </c>
    </row>
    <row r="939" spans="1:20" ht="42.75" hidden="1" x14ac:dyDescent="0.4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1" t="s">
        <v>8321</v>
      </c>
      <c r="R939" t="s">
        <v>8322</v>
      </c>
      <c r="S939" s="15">
        <f t="shared" si="58"/>
        <v>42697.32136574074</v>
      </c>
      <c r="T939" s="15">
        <f t="shared" si="59"/>
        <v>42725.332638888889</v>
      </c>
    </row>
    <row r="940" spans="1:20" ht="42.75" hidden="1" x14ac:dyDescent="0.4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1" t="s">
        <v>8313</v>
      </c>
      <c r="R940" t="s">
        <v>8314</v>
      </c>
      <c r="S940" s="15">
        <f t="shared" si="58"/>
        <v>42731.755787037036</v>
      </c>
      <c r="T940" s="15">
        <f t="shared" si="59"/>
        <v>42766.755787037036</v>
      </c>
    </row>
    <row r="941" spans="1:20" ht="42.75" hidden="1" x14ac:dyDescent="0.4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1" t="s">
        <v>8323</v>
      </c>
      <c r="R941" t="s">
        <v>8324</v>
      </c>
      <c r="S941" s="15">
        <f t="shared" si="58"/>
        <v>41844.125115740739</v>
      </c>
      <c r="T941" s="15">
        <f t="shared" si="59"/>
        <v>41879.125115740739</v>
      </c>
    </row>
    <row r="942" spans="1:20" ht="42.75" hidden="1" x14ac:dyDescent="0.4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1" t="s">
        <v>8321</v>
      </c>
      <c r="R942" t="s">
        <v>8322</v>
      </c>
      <c r="S942" s="15">
        <f t="shared" si="58"/>
        <v>39950.163344907407</v>
      </c>
      <c r="T942" s="15">
        <f t="shared" si="59"/>
        <v>40035.80972222222</v>
      </c>
    </row>
    <row r="943" spans="1:20" ht="42.75" x14ac:dyDescent="0.4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1" t="s">
        <v>8323</v>
      </c>
      <c r="R943" t="s">
        <v>8326</v>
      </c>
      <c r="S943" s="15">
        <f t="shared" si="58"/>
        <v>42431.102534722217</v>
      </c>
      <c r="T943" s="15">
        <f t="shared" si="59"/>
        <v>42461.06086805556</v>
      </c>
    </row>
    <row r="944" spans="1:20" ht="42.75" hidden="1" x14ac:dyDescent="0.4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1" t="s">
        <v>8308</v>
      </c>
      <c r="R944" t="s">
        <v>8310</v>
      </c>
      <c r="S944" s="15">
        <f t="shared" si="58"/>
        <v>41773.294560185182</v>
      </c>
      <c r="T944" s="15">
        <f t="shared" si="59"/>
        <v>41813.294560185182</v>
      </c>
    </row>
    <row r="945" spans="1:20" ht="42.75" hidden="1" x14ac:dyDescent="0.4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1" t="s">
        <v>8327</v>
      </c>
      <c r="R945" t="s">
        <v>8341</v>
      </c>
      <c r="S945" s="15">
        <f t="shared" si="58"/>
        <v>40973.773182870369</v>
      </c>
      <c r="T945" s="15">
        <f t="shared" si="59"/>
        <v>41003.731516203705</v>
      </c>
    </row>
    <row r="946" spans="1:20" ht="28.5" hidden="1" x14ac:dyDescent="0.45">
      <c r="A946">
        <v>3871</v>
      </c>
      <c r="B946" s="9" t="s">
        <v>3868</v>
      </c>
      <c r="C946" s="3" t="s">
        <v>7980</v>
      </c>
      <c r="D946" s="5">
        <v>1500</v>
      </c>
      <c r="E946" s="7">
        <v>40</v>
      </c>
      <c r="F946" t="s">
        <v>8219</v>
      </c>
      <c r="G946" t="s">
        <v>8223</v>
      </c>
      <c r="H946" t="s">
        <v>8245</v>
      </c>
      <c r="I946">
        <v>1490809450</v>
      </c>
      <c r="J946">
        <v>1485629050</v>
      </c>
      <c r="K946" t="b">
        <v>0</v>
      </c>
      <c r="L946">
        <v>3</v>
      </c>
      <c r="M946" t="b">
        <v>0</v>
      </c>
      <c r="N946" t="s">
        <v>8303</v>
      </c>
      <c r="O946">
        <f t="shared" si="56"/>
        <v>3</v>
      </c>
      <c r="P946">
        <f t="shared" si="57"/>
        <v>13.33</v>
      </c>
      <c r="Q946" s="11" t="s">
        <v>8323</v>
      </c>
      <c r="R946" t="s">
        <v>8335</v>
      </c>
      <c r="S946" s="15">
        <f t="shared" si="58"/>
        <v>42763.780671296292</v>
      </c>
      <c r="T946" s="15">
        <f t="shared" si="59"/>
        <v>42823.739004629635</v>
      </c>
    </row>
    <row r="947" spans="1:20" ht="57" hidden="1" x14ac:dyDescent="0.4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1" t="s">
        <v>8327</v>
      </c>
      <c r="R947" t="s">
        <v>8341</v>
      </c>
      <c r="S947" s="15">
        <f t="shared" si="58"/>
        <v>42228.634328703702</v>
      </c>
      <c r="T947" s="15">
        <f t="shared" si="59"/>
        <v>42285.165972222225</v>
      </c>
    </row>
    <row r="948" spans="1:20" ht="57" hidden="1" x14ac:dyDescent="0.4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1" t="s">
        <v>8321</v>
      </c>
      <c r="R948" t="s">
        <v>8339</v>
      </c>
      <c r="S948" s="15">
        <f t="shared" si="58"/>
        <v>41703.721979166665</v>
      </c>
      <c r="T948" s="15">
        <f t="shared" si="59"/>
        <v>41748.680312500001</v>
      </c>
    </row>
    <row r="949" spans="1:20" ht="42.75" hidden="1" x14ac:dyDescent="0.4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1" t="s">
        <v>8323</v>
      </c>
      <c r="R949" t="s">
        <v>8324</v>
      </c>
      <c r="S949" s="15">
        <f t="shared" si="58"/>
        <v>42418.031180555554</v>
      </c>
      <c r="T949" s="15">
        <f t="shared" si="59"/>
        <v>42477.989513888882</v>
      </c>
    </row>
    <row r="950" spans="1:20" ht="42.75" hidden="1" x14ac:dyDescent="0.4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1" t="s">
        <v>8313</v>
      </c>
      <c r="R950" t="s">
        <v>8314</v>
      </c>
      <c r="S950" s="15">
        <f t="shared" si="58"/>
        <v>42026.605057870373</v>
      </c>
      <c r="T950" s="15">
        <f t="shared" si="59"/>
        <v>42071.563391203701</v>
      </c>
    </row>
    <row r="951" spans="1:20" ht="42.75" hidden="1" x14ac:dyDescent="0.4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1" t="s">
        <v>8308</v>
      </c>
      <c r="R951" t="s">
        <v>8310</v>
      </c>
      <c r="S951" s="15">
        <f t="shared" si="58"/>
        <v>42194.833784722221</v>
      </c>
      <c r="T951" s="15">
        <f t="shared" si="59"/>
        <v>42236.833784722221</v>
      </c>
    </row>
    <row r="952" spans="1:20" ht="42.75" hidden="1" x14ac:dyDescent="0.4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1" t="s">
        <v>8327</v>
      </c>
      <c r="R952" t="s">
        <v>8328</v>
      </c>
      <c r="S952" s="15">
        <f t="shared" si="58"/>
        <v>41680.583402777782</v>
      </c>
      <c r="T952" s="15">
        <f t="shared" si="59"/>
        <v>41702.875</v>
      </c>
    </row>
    <row r="953" spans="1:20" ht="28.5" x14ac:dyDescent="0.4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1" t="s">
        <v>8323</v>
      </c>
      <c r="R953" t="s">
        <v>8326</v>
      </c>
      <c r="S953" s="15">
        <f t="shared" si="58"/>
        <v>42253.928530092591</v>
      </c>
      <c r="T953" s="15">
        <f t="shared" si="59"/>
        <v>42283.928530092591</v>
      </c>
    </row>
    <row r="954" spans="1:20" ht="42.75" hidden="1" x14ac:dyDescent="0.4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1" t="s">
        <v>8327</v>
      </c>
      <c r="R954" t="s">
        <v>8329</v>
      </c>
      <c r="S954" s="15">
        <f t="shared" si="58"/>
        <v>42555.166712962964</v>
      </c>
      <c r="T954" s="15">
        <f t="shared" si="59"/>
        <v>42587.165972222225</v>
      </c>
    </row>
    <row r="955" spans="1:20" ht="42.75" hidden="1" x14ac:dyDescent="0.4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1" t="s">
        <v>8327</v>
      </c>
      <c r="R955" t="s">
        <v>8341</v>
      </c>
      <c r="S955" s="15">
        <f t="shared" si="58"/>
        <v>42081.864641203705</v>
      </c>
      <c r="T955" s="15">
        <f t="shared" si="59"/>
        <v>42114.201388888891</v>
      </c>
    </row>
    <row r="956" spans="1:20" ht="42.75" hidden="1" x14ac:dyDescent="0.4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1" t="s">
        <v>8321</v>
      </c>
      <c r="R956" t="s">
        <v>8322</v>
      </c>
      <c r="S956" s="15">
        <f t="shared" si="58"/>
        <v>42093.760046296295</v>
      </c>
      <c r="T956" s="15">
        <f t="shared" si="59"/>
        <v>42123.760046296295</v>
      </c>
    </row>
    <row r="957" spans="1:20" ht="42.75" hidden="1" x14ac:dyDescent="0.4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1" t="s">
        <v>8327</v>
      </c>
      <c r="R957" t="s">
        <v>8331</v>
      </c>
      <c r="S957" s="15">
        <f t="shared" si="58"/>
        <v>42018.99863425926</v>
      </c>
      <c r="T957" s="15">
        <f t="shared" si="59"/>
        <v>42048.99863425926</v>
      </c>
    </row>
    <row r="958" spans="1:20" ht="42.75" hidden="1" x14ac:dyDescent="0.4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1" t="s">
        <v>8327</v>
      </c>
      <c r="R958" t="s">
        <v>8328</v>
      </c>
      <c r="S958" s="15">
        <f t="shared" si="58"/>
        <v>41307.987696759257</v>
      </c>
      <c r="T958" s="15">
        <f t="shared" si="59"/>
        <v>41342.987696759257</v>
      </c>
    </row>
    <row r="959" spans="1:20" ht="42.75" hidden="1" x14ac:dyDescent="0.4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1" t="s">
        <v>8321</v>
      </c>
      <c r="R959" t="s">
        <v>8343</v>
      </c>
      <c r="S959" s="15">
        <f t="shared" si="58"/>
        <v>42291.556076388893</v>
      </c>
      <c r="T959" s="15">
        <f t="shared" si="59"/>
        <v>42365.59774305555</v>
      </c>
    </row>
    <row r="960" spans="1:20" ht="28.5" hidden="1" x14ac:dyDescent="0.4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1" t="s">
        <v>8308</v>
      </c>
      <c r="R960" t="s">
        <v>8315</v>
      </c>
      <c r="S960" s="15">
        <f t="shared" si="58"/>
        <v>42108.538449074069</v>
      </c>
      <c r="T960" s="15">
        <f t="shared" si="59"/>
        <v>42138.538449074069</v>
      </c>
    </row>
    <row r="961" spans="1:20" ht="28.5" hidden="1" x14ac:dyDescent="0.4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1" t="s">
        <v>8316</v>
      </c>
      <c r="R961" t="s">
        <v>8334</v>
      </c>
      <c r="S961" s="15">
        <f t="shared" si="58"/>
        <v>41723.799386574072</v>
      </c>
      <c r="T961" s="15">
        <f t="shared" si="59"/>
        <v>41753.799386574072</v>
      </c>
    </row>
    <row r="962" spans="1:20" ht="42.75" hidden="1" x14ac:dyDescent="0.45">
      <c r="A962">
        <v>1053</v>
      </c>
      <c r="B962" s="9" t="s">
        <v>1054</v>
      </c>
      <c r="C962" s="3" t="s">
        <v>5163</v>
      </c>
      <c r="D962" s="5">
        <v>1500</v>
      </c>
      <c r="E962" s="7">
        <v>15</v>
      </c>
      <c r="F962" t="s">
        <v>8219</v>
      </c>
      <c r="G962" t="s">
        <v>8223</v>
      </c>
      <c r="H962" t="s">
        <v>8245</v>
      </c>
      <c r="I962">
        <v>1488773332</v>
      </c>
      <c r="J962">
        <v>1486613332</v>
      </c>
      <c r="K962" t="b">
        <v>0</v>
      </c>
      <c r="L962">
        <v>1</v>
      </c>
      <c r="M962" t="b">
        <v>0</v>
      </c>
      <c r="N962" t="s">
        <v>8279</v>
      </c>
      <c r="O962">
        <f t="shared" ref="O962:O1025" si="60">ROUND(E962/D962*100,0)</f>
        <v>1</v>
      </c>
      <c r="P962">
        <f t="shared" ref="P962:P1025" si="61">IFERROR(ROUND(E962/L962,2),0)</f>
        <v>15</v>
      </c>
      <c r="Q962" s="11" t="s">
        <v>8346</v>
      </c>
      <c r="R962" t="s">
        <v>8347</v>
      </c>
      <c r="S962" s="15">
        <f t="shared" ref="S962:S1025" si="62">(((J962/60)/60)/24)+DATE(1970,1,1)</f>
        <v>42775.172824074078</v>
      </c>
      <c r="T962" s="15">
        <f t="shared" ref="T962:T1025" si="63">(((I962/60)/60)/24)+DATE(1970,1,1)</f>
        <v>42800.172824074078</v>
      </c>
    </row>
    <row r="963" spans="1:20" ht="28.5" hidden="1" x14ac:dyDescent="0.4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0"/>
        <v>106</v>
      </c>
      <c r="P963">
        <f t="shared" si="61"/>
        <v>108.02</v>
      </c>
      <c r="Q963" s="11" t="s">
        <v>8327</v>
      </c>
      <c r="R963" t="s">
        <v>8331</v>
      </c>
      <c r="S963" s="15">
        <f t="shared" si="62"/>
        <v>40585.796817129631</v>
      </c>
      <c r="T963" s="15">
        <f t="shared" si="63"/>
        <v>40614.166666666664</v>
      </c>
    </row>
    <row r="964" spans="1:20" ht="42.75" hidden="1" x14ac:dyDescent="0.4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1" t="s">
        <v>8313</v>
      </c>
      <c r="R964" t="s">
        <v>8314</v>
      </c>
      <c r="S964" s="15">
        <f t="shared" si="62"/>
        <v>42761.846122685187</v>
      </c>
      <c r="T964" s="15">
        <f t="shared" si="63"/>
        <v>42791.846122685187</v>
      </c>
    </row>
    <row r="965" spans="1:20" ht="42.75" x14ac:dyDescent="0.4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1" t="s">
        <v>8323</v>
      </c>
      <c r="R965" t="s">
        <v>8326</v>
      </c>
      <c r="S965" s="15">
        <f t="shared" si="62"/>
        <v>41808.669571759259</v>
      </c>
      <c r="T965" s="15">
        <f t="shared" si="63"/>
        <v>41838.669571759259</v>
      </c>
    </row>
    <row r="966" spans="1:20" ht="42.75" hidden="1" x14ac:dyDescent="0.4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1" t="s">
        <v>8321</v>
      </c>
      <c r="R966" t="s">
        <v>8322</v>
      </c>
      <c r="S966" s="15">
        <f t="shared" si="62"/>
        <v>42549.076157407413</v>
      </c>
      <c r="T966" s="15">
        <f t="shared" si="63"/>
        <v>42579.076157407413</v>
      </c>
    </row>
    <row r="967" spans="1:20" ht="42.75" x14ac:dyDescent="0.4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1" t="s">
        <v>8323</v>
      </c>
      <c r="R967" t="s">
        <v>8326</v>
      </c>
      <c r="S967" s="15">
        <f t="shared" si="62"/>
        <v>42618.827013888891</v>
      </c>
      <c r="T967" s="15">
        <f t="shared" si="63"/>
        <v>42648.827013888891</v>
      </c>
    </row>
    <row r="968" spans="1:20" ht="42.75" hidden="1" x14ac:dyDescent="0.4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1" t="s">
        <v>8327</v>
      </c>
      <c r="R968" t="s">
        <v>8331</v>
      </c>
      <c r="S968" s="15">
        <f t="shared" si="62"/>
        <v>42096.633206018523</v>
      </c>
      <c r="T968" s="15">
        <f t="shared" si="63"/>
        <v>42126.633206018523</v>
      </c>
    </row>
    <row r="969" spans="1:20" ht="42.75" hidden="1" x14ac:dyDescent="0.4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1" t="s">
        <v>8311</v>
      </c>
      <c r="R969" t="s">
        <v>8333</v>
      </c>
      <c r="S969" s="15">
        <f t="shared" si="62"/>
        <v>40879.795682870368</v>
      </c>
      <c r="T969" s="15">
        <f t="shared" si="63"/>
        <v>40930.25</v>
      </c>
    </row>
    <row r="970" spans="1:20" x14ac:dyDescent="0.4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1" t="s">
        <v>8323</v>
      </c>
      <c r="R970" t="s">
        <v>8326</v>
      </c>
      <c r="S970" s="15">
        <f t="shared" si="62"/>
        <v>42154.873124999998</v>
      </c>
      <c r="T970" s="15">
        <f t="shared" si="63"/>
        <v>42184.873124999998</v>
      </c>
    </row>
    <row r="971" spans="1:20" ht="42.75" hidden="1" x14ac:dyDescent="0.4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1" t="s">
        <v>8323</v>
      </c>
      <c r="R971" t="s">
        <v>8324</v>
      </c>
      <c r="S971" s="15">
        <f t="shared" si="62"/>
        <v>42555.340486111112</v>
      </c>
      <c r="T971" s="15">
        <f t="shared" si="63"/>
        <v>42605.340486111112</v>
      </c>
    </row>
    <row r="972" spans="1:20" ht="28.5" hidden="1" x14ac:dyDescent="0.4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1" t="s">
        <v>8327</v>
      </c>
      <c r="R972" t="s">
        <v>8341</v>
      </c>
      <c r="S972" s="15">
        <f t="shared" si="62"/>
        <v>40948.080729166664</v>
      </c>
      <c r="T972" s="15">
        <f t="shared" si="63"/>
        <v>40993.0390625</v>
      </c>
    </row>
    <row r="973" spans="1:20" ht="42.75" hidden="1" x14ac:dyDescent="0.4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1" t="s">
        <v>8321</v>
      </c>
      <c r="R973" t="s">
        <v>8322</v>
      </c>
      <c r="S973" s="15">
        <f t="shared" si="62"/>
        <v>40969.912372685183</v>
      </c>
      <c r="T973" s="15">
        <f t="shared" si="63"/>
        <v>41004.290972222225</v>
      </c>
    </row>
    <row r="974" spans="1:20" ht="28.5" hidden="1" x14ac:dyDescent="0.4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1" t="s">
        <v>8327</v>
      </c>
      <c r="R974" t="s">
        <v>8338</v>
      </c>
      <c r="S974" s="15">
        <f t="shared" si="62"/>
        <v>41146.824212962965</v>
      </c>
      <c r="T974" s="15">
        <f t="shared" si="63"/>
        <v>41176.824212962965</v>
      </c>
    </row>
    <row r="975" spans="1:20" ht="28.5" hidden="1" x14ac:dyDescent="0.4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1" t="s">
        <v>8327</v>
      </c>
      <c r="R975" t="s">
        <v>8331</v>
      </c>
      <c r="S975" s="15">
        <f t="shared" si="62"/>
        <v>41645.867280092592</v>
      </c>
      <c r="T975" s="15">
        <f t="shared" si="63"/>
        <v>41690.867280092592</v>
      </c>
    </row>
    <row r="976" spans="1:20" ht="42.75" hidden="1" x14ac:dyDescent="0.4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1" t="s">
        <v>8311</v>
      </c>
      <c r="R976" t="s">
        <v>8333</v>
      </c>
      <c r="S976" s="15">
        <f t="shared" si="62"/>
        <v>41430.038888888892</v>
      </c>
      <c r="T976" s="15">
        <f t="shared" si="63"/>
        <v>41460.038888888892</v>
      </c>
    </row>
    <row r="977" spans="1:20" ht="42.75" x14ac:dyDescent="0.4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1" t="s">
        <v>8323</v>
      </c>
      <c r="R977" t="s">
        <v>8326</v>
      </c>
      <c r="S977" s="15">
        <f t="shared" si="62"/>
        <v>42018.676898148144</v>
      </c>
      <c r="T977" s="15">
        <f t="shared" si="63"/>
        <v>42040.290972222225</v>
      </c>
    </row>
    <row r="978" spans="1:20" ht="42.75" hidden="1" x14ac:dyDescent="0.4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1" t="s">
        <v>8313</v>
      </c>
      <c r="R978" t="s">
        <v>8314</v>
      </c>
      <c r="S978" s="15">
        <f t="shared" si="62"/>
        <v>42756.501041666663</v>
      </c>
      <c r="T978" s="15">
        <f t="shared" si="63"/>
        <v>42786.501041666663</v>
      </c>
    </row>
    <row r="979" spans="1:20" ht="42.75" x14ac:dyDescent="0.4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1" t="s">
        <v>8323</v>
      </c>
      <c r="R979" t="s">
        <v>8326</v>
      </c>
      <c r="S979" s="15">
        <f t="shared" si="62"/>
        <v>42278.089039351849</v>
      </c>
      <c r="T979" s="15">
        <f t="shared" si="63"/>
        <v>42302.999305555553</v>
      </c>
    </row>
    <row r="980" spans="1:20" ht="42.75" hidden="1" x14ac:dyDescent="0.4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1" t="s">
        <v>8327</v>
      </c>
      <c r="R980" t="s">
        <v>8336</v>
      </c>
      <c r="S980" s="15">
        <f t="shared" si="62"/>
        <v>42452.827743055561</v>
      </c>
      <c r="T980" s="15">
        <f t="shared" si="63"/>
        <v>42485.207638888889</v>
      </c>
    </row>
    <row r="981" spans="1:20" ht="42.75" hidden="1" x14ac:dyDescent="0.4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1" t="s">
        <v>8327</v>
      </c>
      <c r="R981" t="s">
        <v>8328</v>
      </c>
      <c r="S981" s="15">
        <f t="shared" si="62"/>
        <v>40865.867141203707</v>
      </c>
      <c r="T981" s="15">
        <f t="shared" si="63"/>
        <v>40902.208333333336</v>
      </c>
    </row>
    <row r="982" spans="1:20" ht="42.75" x14ac:dyDescent="0.4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1" t="s">
        <v>8323</v>
      </c>
      <c r="R982" t="s">
        <v>8326</v>
      </c>
      <c r="S982" s="15">
        <f t="shared" si="62"/>
        <v>41926.942685185182</v>
      </c>
      <c r="T982" s="15">
        <f t="shared" si="63"/>
        <v>41956.984351851846</v>
      </c>
    </row>
    <row r="983" spans="1:20" ht="42.75" hidden="1" x14ac:dyDescent="0.4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1" t="s">
        <v>8313</v>
      </c>
      <c r="R983" t="s">
        <v>8314</v>
      </c>
      <c r="S983" s="15">
        <f t="shared" si="62"/>
        <v>42536.60701388889</v>
      </c>
      <c r="T983" s="15">
        <f t="shared" si="63"/>
        <v>42566.60701388889</v>
      </c>
    </row>
    <row r="984" spans="1:20" ht="42.75" x14ac:dyDescent="0.4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1" t="s">
        <v>8323</v>
      </c>
      <c r="R984" t="s">
        <v>8326</v>
      </c>
      <c r="S984" s="15">
        <f t="shared" si="62"/>
        <v>42614.268796296295</v>
      </c>
      <c r="T984" s="15">
        <f t="shared" si="63"/>
        <v>42645.375</v>
      </c>
    </row>
    <row r="985" spans="1:20" ht="28.5" hidden="1" x14ac:dyDescent="0.45">
      <c r="A985">
        <v>3121</v>
      </c>
      <c r="B985" s="9" t="s">
        <v>3121</v>
      </c>
      <c r="C985" s="3" t="s">
        <v>7231</v>
      </c>
      <c r="D985" s="5">
        <v>1500</v>
      </c>
      <c r="E985" s="7">
        <v>10</v>
      </c>
      <c r="F985" t="s">
        <v>8219</v>
      </c>
      <c r="G985" t="s">
        <v>8228</v>
      </c>
      <c r="H985" t="s">
        <v>8250</v>
      </c>
      <c r="I985">
        <v>1411748335</v>
      </c>
      <c r="J985">
        <v>1406564335</v>
      </c>
      <c r="K985" t="b">
        <v>0</v>
      </c>
      <c r="L985">
        <v>1</v>
      </c>
      <c r="M985" t="b">
        <v>0</v>
      </c>
      <c r="N985" t="s">
        <v>8301</v>
      </c>
      <c r="O985">
        <f t="shared" si="60"/>
        <v>1</v>
      </c>
      <c r="P985">
        <f t="shared" si="61"/>
        <v>10</v>
      </c>
      <c r="Q985" s="11" t="s">
        <v>8323</v>
      </c>
      <c r="R985" t="s">
        <v>8324</v>
      </c>
      <c r="S985" s="15">
        <f t="shared" si="62"/>
        <v>41848.679803240739</v>
      </c>
      <c r="T985" s="15">
        <f t="shared" si="63"/>
        <v>41908.679803240739</v>
      </c>
    </row>
    <row r="986" spans="1:20" ht="42.75" hidden="1" x14ac:dyDescent="0.4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1" t="s">
        <v>8311</v>
      </c>
      <c r="R986" t="s">
        <v>8333</v>
      </c>
      <c r="S986" s="15">
        <f t="shared" si="62"/>
        <v>41667.275312500002</v>
      </c>
      <c r="T986" s="15">
        <f t="shared" si="63"/>
        <v>41684.833333333336</v>
      </c>
    </row>
    <row r="987" spans="1:20" ht="42.75" hidden="1" x14ac:dyDescent="0.4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1" t="s">
        <v>8308</v>
      </c>
      <c r="R987" t="s">
        <v>8310</v>
      </c>
      <c r="S987" s="15">
        <f t="shared" si="62"/>
        <v>41813.662962962961</v>
      </c>
      <c r="T987" s="15">
        <f t="shared" si="63"/>
        <v>41843.662962962961</v>
      </c>
    </row>
    <row r="988" spans="1:20" ht="42.75" hidden="1" x14ac:dyDescent="0.4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1" t="s">
        <v>8327</v>
      </c>
      <c r="R988" t="s">
        <v>8341</v>
      </c>
      <c r="S988" s="15">
        <f t="shared" si="62"/>
        <v>42618.625428240746</v>
      </c>
      <c r="T988" s="15">
        <f t="shared" si="63"/>
        <v>42643.185416666667</v>
      </c>
    </row>
    <row r="989" spans="1:20" ht="28.5" hidden="1" x14ac:dyDescent="0.4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1" t="s">
        <v>8327</v>
      </c>
      <c r="R989" t="s">
        <v>8331</v>
      </c>
      <c r="S989" s="15">
        <f t="shared" si="62"/>
        <v>40751.814432870371</v>
      </c>
      <c r="T989" s="15">
        <f t="shared" si="63"/>
        <v>40811.814432870371</v>
      </c>
    </row>
    <row r="990" spans="1:20" hidden="1" x14ac:dyDescent="0.4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1" t="s">
        <v>8327</v>
      </c>
      <c r="R990" t="s">
        <v>8331</v>
      </c>
      <c r="S990" s="15">
        <f t="shared" si="62"/>
        <v>41718.878182870372</v>
      </c>
      <c r="T990" s="15">
        <f t="shared" si="63"/>
        <v>41748.878182870372</v>
      </c>
    </row>
    <row r="991" spans="1:20" ht="28.5" x14ac:dyDescent="0.4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1" t="s">
        <v>8323</v>
      </c>
      <c r="R991" t="s">
        <v>8326</v>
      </c>
      <c r="S991" s="15">
        <f t="shared" si="62"/>
        <v>42062.296412037031</v>
      </c>
      <c r="T991" s="15">
        <f t="shared" si="63"/>
        <v>42095.207638888889</v>
      </c>
    </row>
    <row r="992" spans="1:20" ht="42.75" hidden="1" x14ac:dyDescent="0.4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1" t="s">
        <v>8321</v>
      </c>
      <c r="R992" t="s">
        <v>8322</v>
      </c>
      <c r="S992" s="15">
        <f t="shared" si="62"/>
        <v>41543.735995370371</v>
      </c>
      <c r="T992" s="15">
        <f t="shared" si="63"/>
        <v>41583.777662037035</v>
      </c>
    </row>
    <row r="993" spans="1:20" ht="42.75" hidden="1" x14ac:dyDescent="0.4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1" t="s">
        <v>8327</v>
      </c>
      <c r="R993" t="s">
        <v>8331</v>
      </c>
      <c r="S993" s="15">
        <f t="shared" si="62"/>
        <v>41123.022268518522</v>
      </c>
      <c r="T993" s="15">
        <f t="shared" si="63"/>
        <v>41169.170138888891</v>
      </c>
    </row>
    <row r="994" spans="1:20" ht="28.5" x14ac:dyDescent="0.4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1" t="s">
        <v>8323</v>
      </c>
      <c r="R994" t="s">
        <v>8326</v>
      </c>
      <c r="S994" s="15">
        <f t="shared" si="62"/>
        <v>42219.019733796296</v>
      </c>
      <c r="T994" s="15">
        <f t="shared" si="63"/>
        <v>42249.019733796296</v>
      </c>
    </row>
    <row r="995" spans="1:20" ht="42.75" hidden="1" x14ac:dyDescent="0.4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1" t="s">
        <v>8327</v>
      </c>
      <c r="R995" t="s">
        <v>8328</v>
      </c>
      <c r="S995" s="15">
        <f t="shared" si="62"/>
        <v>40763.707546296297</v>
      </c>
      <c r="T995" s="15">
        <f t="shared" si="63"/>
        <v>40823.707546296297</v>
      </c>
    </row>
    <row r="996" spans="1:20" ht="42.75" hidden="1" x14ac:dyDescent="0.4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1" t="s">
        <v>8327</v>
      </c>
      <c r="R996" t="s">
        <v>8331</v>
      </c>
      <c r="S996" s="15">
        <f t="shared" si="62"/>
        <v>41579.845509259263</v>
      </c>
      <c r="T996" s="15">
        <f t="shared" si="63"/>
        <v>41609.887175925927</v>
      </c>
    </row>
    <row r="997" spans="1:20" ht="42.75" hidden="1" x14ac:dyDescent="0.4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1" t="s">
        <v>8319</v>
      </c>
      <c r="R997" t="s">
        <v>8345</v>
      </c>
      <c r="S997" s="15">
        <f t="shared" si="62"/>
        <v>42187.940081018518</v>
      </c>
      <c r="T997" s="15">
        <f t="shared" si="63"/>
        <v>42218.916666666672</v>
      </c>
    </row>
    <row r="998" spans="1:20" ht="42.75" hidden="1" x14ac:dyDescent="0.4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1" t="s">
        <v>8327</v>
      </c>
      <c r="R998" t="s">
        <v>8331</v>
      </c>
      <c r="S998" s="15">
        <f t="shared" si="62"/>
        <v>41003.60665509259</v>
      </c>
      <c r="T998" s="15">
        <f t="shared" si="63"/>
        <v>41057.165972222225</v>
      </c>
    </row>
    <row r="999" spans="1:20" ht="28.5" hidden="1" x14ac:dyDescent="0.4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1" t="s">
        <v>8321</v>
      </c>
      <c r="R999" t="s">
        <v>8332</v>
      </c>
      <c r="S999" s="15">
        <f t="shared" si="62"/>
        <v>41808.02648148148</v>
      </c>
      <c r="T999" s="15">
        <f t="shared" si="63"/>
        <v>41833.582638888889</v>
      </c>
    </row>
    <row r="1000" spans="1:20" ht="57" hidden="1" x14ac:dyDescent="0.4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1" t="s">
        <v>8327</v>
      </c>
      <c r="R1000" t="s">
        <v>8328</v>
      </c>
      <c r="S1000" s="15">
        <f t="shared" si="62"/>
        <v>40050.643680555557</v>
      </c>
      <c r="T1000" s="15">
        <f t="shared" si="63"/>
        <v>40082.165972222225</v>
      </c>
    </row>
    <row r="1001" spans="1:20" ht="42.75" hidden="1" x14ac:dyDescent="0.4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1" t="s">
        <v>8327</v>
      </c>
      <c r="R1001" t="s">
        <v>8328</v>
      </c>
      <c r="S1001" s="15">
        <f t="shared" si="62"/>
        <v>40502.815868055557</v>
      </c>
      <c r="T1001" s="15">
        <f t="shared" si="63"/>
        <v>40544.207638888889</v>
      </c>
    </row>
    <row r="1002" spans="1:20" ht="42.75" hidden="1" x14ac:dyDescent="0.4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1" t="s">
        <v>8327</v>
      </c>
      <c r="R1002" t="s">
        <v>8331</v>
      </c>
      <c r="S1002" s="15">
        <f t="shared" si="62"/>
        <v>40747.012881944444</v>
      </c>
      <c r="T1002" s="15">
        <f t="shared" si="63"/>
        <v>40756.291666666664</v>
      </c>
    </row>
    <row r="1003" spans="1:20" ht="42.75" hidden="1" x14ac:dyDescent="0.4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1" t="s">
        <v>8327</v>
      </c>
      <c r="R1003" t="s">
        <v>8331</v>
      </c>
      <c r="S1003" s="15">
        <f t="shared" si="62"/>
        <v>40833.200474537036</v>
      </c>
      <c r="T1003" s="15">
        <f t="shared" si="63"/>
        <v>40893.242141203707</v>
      </c>
    </row>
    <row r="1004" spans="1:20" ht="42.75" hidden="1" x14ac:dyDescent="0.4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1" t="s">
        <v>8316</v>
      </c>
      <c r="R1004" t="s">
        <v>8317</v>
      </c>
      <c r="S1004" s="15">
        <f t="shared" si="62"/>
        <v>42467.788194444445</v>
      </c>
      <c r="T1004" s="15">
        <f t="shared" si="63"/>
        <v>42481.916666666672</v>
      </c>
    </row>
    <row r="1005" spans="1:20" ht="42.75" x14ac:dyDescent="0.4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1" t="s">
        <v>8323</v>
      </c>
      <c r="R1005" t="s">
        <v>8326</v>
      </c>
      <c r="S1005" s="15">
        <f t="shared" si="62"/>
        <v>42238.13282407407</v>
      </c>
      <c r="T1005" s="15">
        <f t="shared" si="63"/>
        <v>42268.13282407407</v>
      </c>
    </row>
    <row r="1006" spans="1:20" ht="42.75" hidden="1" x14ac:dyDescent="0.4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1" t="s">
        <v>8313</v>
      </c>
      <c r="R1006" t="s">
        <v>8314</v>
      </c>
      <c r="S1006" s="15">
        <f t="shared" si="62"/>
        <v>42089.477500000001</v>
      </c>
      <c r="T1006" s="15">
        <f t="shared" si="63"/>
        <v>42110.477500000001</v>
      </c>
    </row>
    <row r="1007" spans="1:20" ht="85.5" hidden="1" x14ac:dyDescent="0.4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1" t="s">
        <v>8323</v>
      </c>
      <c r="R1007" t="s">
        <v>8335</v>
      </c>
      <c r="S1007" s="15">
        <f t="shared" si="62"/>
        <v>42016.981574074074</v>
      </c>
      <c r="T1007" s="15">
        <f t="shared" si="63"/>
        <v>42045.332638888889</v>
      </c>
    </row>
    <row r="1008" spans="1:20" ht="42.75" hidden="1" x14ac:dyDescent="0.45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1" t="s">
        <v>8321</v>
      </c>
      <c r="R1008" t="s">
        <v>8332</v>
      </c>
      <c r="S1008" s="15">
        <f t="shared" si="62"/>
        <v>42572.778495370367</v>
      </c>
      <c r="T1008" s="15">
        <f t="shared" si="63"/>
        <v>42604.125</v>
      </c>
    </row>
    <row r="1009" spans="1:20" ht="42.75" hidden="1" x14ac:dyDescent="0.45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1" t="s">
        <v>8313</v>
      </c>
      <c r="R1009" t="s">
        <v>8314</v>
      </c>
      <c r="S1009" s="15">
        <f t="shared" si="62"/>
        <v>42586.925636574073</v>
      </c>
      <c r="T1009" s="15">
        <f t="shared" si="63"/>
        <v>42609.165972222225</v>
      </c>
    </row>
    <row r="1010" spans="1:20" ht="42.75" hidden="1" x14ac:dyDescent="0.4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1" t="s">
        <v>8327</v>
      </c>
      <c r="R1010" t="s">
        <v>8328</v>
      </c>
      <c r="S1010" s="15">
        <f t="shared" si="62"/>
        <v>40946.11383101852</v>
      </c>
      <c r="T1010" s="15">
        <f t="shared" si="63"/>
        <v>40976.11383101852</v>
      </c>
    </row>
    <row r="1011" spans="1:20" ht="42.75" hidden="1" x14ac:dyDescent="0.4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1" t="s">
        <v>8327</v>
      </c>
      <c r="R1011" t="s">
        <v>8336</v>
      </c>
      <c r="S1011" s="15">
        <f t="shared" si="62"/>
        <v>42578.205972222218</v>
      </c>
      <c r="T1011" s="15">
        <f t="shared" si="63"/>
        <v>42618.165972222225</v>
      </c>
    </row>
    <row r="1012" spans="1:20" ht="42.75" hidden="1" x14ac:dyDescent="0.45">
      <c r="A1012">
        <v>604</v>
      </c>
      <c r="B1012" s="9" t="s">
        <v>605</v>
      </c>
      <c r="C1012" s="3" t="s">
        <v>4714</v>
      </c>
      <c r="D1012" s="5">
        <v>1500</v>
      </c>
      <c r="E1012" s="7">
        <v>0</v>
      </c>
      <c r="F1012" t="s">
        <v>8219</v>
      </c>
      <c r="G1012" t="s">
        <v>8223</v>
      </c>
      <c r="H1012" t="s">
        <v>8245</v>
      </c>
      <c r="I1012">
        <v>1409187056</v>
      </c>
      <c r="J1012">
        <v>1406595056</v>
      </c>
      <c r="K1012" t="b">
        <v>0</v>
      </c>
      <c r="L1012">
        <v>0</v>
      </c>
      <c r="M1012" t="b">
        <v>0</v>
      </c>
      <c r="N1012" t="s">
        <v>8270</v>
      </c>
      <c r="O1012">
        <f t="shared" si="60"/>
        <v>0</v>
      </c>
      <c r="P1012">
        <f t="shared" si="61"/>
        <v>0</v>
      </c>
      <c r="Q1012" s="11" t="s">
        <v>8308</v>
      </c>
      <c r="R1012" t="s">
        <v>8342</v>
      </c>
      <c r="S1012" s="15">
        <f t="shared" si="62"/>
        <v>41849.035370370373</v>
      </c>
      <c r="T1012" s="15">
        <f t="shared" si="63"/>
        <v>41879.035370370373</v>
      </c>
    </row>
    <row r="1013" spans="1:20" ht="42.75" x14ac:dyDescent="0.4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1" t="s">
        <v>8323</v>
      </c>
      <c r="R1013" t="s">
        <v>8326</v>
      </c>
      <c r="S1013" s="15">
        <f t="shared" si="62"/>
        <v>42171.763414351852</v>
      </c>
      <c r="T1013" s="15">
        <f t="shared" si="63"/>
        <v>42211.763414351852</v>
      </c>
    </row>
    <row r="1014" spans="1:20" ht="42.75" hidden="1" x14ac:dyDescent="0.4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1" t="s">
        <v>8321</v>
      </c>
      <c r="R1014" t="s">
        <v>8322</v>
      </c>
      <c r="S1014" s="15">
        <f t="shared" si="62"/>
        <v>41376.769050925926</v>
      </c>
      <c r="T1014" s="15">
        <f t="shared" si="63"/>
        <v>41395.000694444447</v>
      </c>
    </row>
    <row r="1015" spans="1:20" ht="42.75" x14ac:dyDescent="0.4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1" t="s">
        <v>8323</v>
      </c>
      <c r="R1015" t="s">
        <v>8326</v>
      </c>
      <c r="S1015" s="15">
        <f t="shared" si="62"/>
        <v>42292.087592592594</v>
      </c>
      <c r="T1015" s="15">
        <f t="shared" si="63"/>
        <v>42329.125</v>
      </c>
    </row>
    <row r="1016" spans="1:20" ht="42.75" hidden="1" x14ac:dyDescent="0.45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1" t="s">
        <v>8321</v>
      </c>
      <c r="R1016" t="s">
        <v>8332</v>
      </c>
      <c r="S1016" s="15">
        <f t="shared" si="62"/>
        <v>42457.623923611114</v>
      </c>
      <c r="T1016" s="15">
        <f t="shared" si="63"/>
        <v>42487.623923611114</v>
      </c>
    </row>
    <row r="1017" spans="1:20" ht="28.5" hidden="1" x14ac:dyDescent="0.45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1" t="s">
        <v>8321</v>
      </c>
      <c r="R1017" t="s">
        <v>8322</v>
      </c>
      <c r="S1017" s="15">
        <f t="shared" si="62"/>
        <v>40555.24800925926</v>
      </c>
      <c r="T1017" s="15">
        <f t="shared" si="63"/>
        <v>40600.24800925926</v>
      </c>
    </row>
    <row r="1018" spans="1:20" ht="28.5" hidden="1" x14ac:dyDescent="0.45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1" t="s">
        <v>8327</v>
      </c>
      <c r="R1018" t="s">
        <v>8328</v>
      </c>
      <c r="S1018" s="15">
        <f t="shared" si="62"/>
        <v>41327.996435185189</v>
      </c>
      <c r="T1018" s="15">
        <f t="shared" si="63"/>
        <v>41362.954768518517</v>
      </c>
    </row>
    <row r="1019" spans="1:20" ht="42.75" x14ac:dyDescent="0.45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1" t="s">
        <v>8323</v>
      </c>
      <c r="R1019" t="s">
        <v>8326</v>
      </c>
      <c r="S1019" s="15">
        <f t="shared" si="62"/>
        <v>42060.683935185181</v>
      </c>
      <c r="T1019" s="15">
        <f t="shared" si="63"/>
        <v>42090.642268518524</v>
      </c>
    </row>
    <row r="1020" spans="1:20" ht="42.75" x14ac:dyDescent="0.45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1" t="s">
        <v>8323</v>
      </c>
      <c r="R1020" t="s">
        <v>8326</v>
      </c>
      <c r="S1020" s="15">
        <f t="shared" si="62"/>
        <v>41809.860300925924</v>
      </c>
      <c r="T1020" s="15">
        <f t="shared" si="63"/>
        <v>41839.860300925924</v>
      </c>
    </row>
    <row r="1021" spans="1:20" ht="42.75" hidden="1" x14ac:dyDescent="0.4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1" t="s">
        <v>8311</v>
      </c>
      <c r="R1021" t="s">
        <v>8333</v>
      </c>
      <c r="S1021" s="15">
        <f t="shared" si="62"/>
        <v>41963.506168981476</v>
      </c>
      <c r="T1021" s="15">
        <f t="shared" si="63"/>
        <v>41991.506168981476</v>
      </c>
    </row>
    <row r="1022" spans="1:20" ht="42.75" x14ac:dyDescent="0.4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1" t="s">
        <v>8323</v>
      </c>
      <c r="R1022" t="s">
        <v>8326</v>
      </c>
      <c r="S1022" s="15">
        <f t="shared" si="62"/>
        <v>42766.805034722223</v>
      </c>
      <c r="T1022" s="15">
        <f t="shared" si="63"/>
        <v>42796.805034722223</v>
      </c>
    </row>
    <row r="1023" spans="1:20" ht="28.5" hidden="1" x14ac:dyDescent="0.4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1" t="s">
        <v>8308</v>
      </c>
      <c r="R1023" t="s">
        <v>8309</v>
      </c>
      <c r="S1023" s="15">
        <f t="shared" si="62"/>
        <v>42472.73265046296</v>
      </c>
      <c r="T1023" s="15">
        <f t="shared" si="63"/>
        <v>42505.73265046296</v>
      </c>
    </row>
    <row r="1024" spans="1:20" ht="57" hidden="1" x14ac:dyDescent="0.4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1" t="s">
        <v>8321</v>
      </c>
      <c r="R1024" t="s">
        <v>8322</v>
      </c>
      <c r="S1024" s="15">
        <f t="shared" si="62"/>
        <v>41010.620312500003</v>
      </c>
      <c r="T1024" s="15">
        <f t="shared" si="63"/>
        <v>41040.620312500003</v>
      </c>
    </row>
    <row r="1025" spans="1:20" ht="42.75" hidden="1" x14ac:dyDescent="0.4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1" t="s">
        <v>8316</v>
      </c>
      <c r="R1025" t="s">
        <v>8317</v>
      </c>
      <c r="S1025" s="15">
        <f t="shared" si="62"/>
        <v>41336.703298611108</v>
      </c>
      <c r="T1025" s="15">
        <f t="shared" si="63"/>
        <v>41366.661631944444</v>
      </c>
    </row>
    <row r="1026" spans="1:20" ht="42.75" hidden="1" x14ac:dyDescent="0.4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64">ROUND(E1026/D1026*100,0)</f>
        <v>148</v>
      </c>
      <c r="P1026">
        <f t="shared" ref="P1026:P1089" si="65">IFERROR(ROUND(E1026/L1026,2),0)</f>
        <v>95.23</v>
      </c>
      <c r="Q1026" s="11" t="s">
        <v>8321</v>
      </c>
      <c r="R1026" t="s">
        <v>8322</v>
      </c>
      <c r="S1026" s="15">
        <f t="shared" ref="S1026:S1089" si="66">(((J1026/60)/60)/24)+DATE(1970,1,1)</f>
        <v>40967.081874999996</v>
      </c>
      <c r="T1026" s="15">
        <f t="shared" ref="T1026:T1089" si="67">(((I1026/60)/60)/24)+DATE(1970,1,1)</f>
        <v>41027.040208333332</v>
      </c>
    </row>
    <row r="1027" spans="1:20" ht="42.75" hidden="1" x14ac:dyDescent="0.4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64"/>
        <v>49</v>
      </c>
      <c r="P1027">
        <f t="shared" si="65"/>
        <v>42.16</v>
      </c>
      <c r="Q1027" s="11" t="s">
        <v>8313</v>
      </c>
      <c r="R1027" t="s">
        <v>8314</v>
      </c>
      <c r="S1027" s="15">
        <f t="shared" si="66"/>
        <v>42033.314074074078</v>
      </c>
      <c r="T1027" s="15">
        <f t="shared" si="67"/>
        <v>42063.314074074078</v>
      </c>
    </row>
    <row r="1028" spans="1:20" ht="42.75" hidden="1" x14ac:dyDescent="0.45">
      <c r="A1028">
        <v>2358</v>
      </c>
      <c r="B1028" s="9" t="s">
        <v>2359</v>
      </c>
      <c r="C1028" s="3" t="s">
        <v>6468</v>
      </c>
      <c r="D1028" s="5">
        <v>1500</v>
      </c>
      <c r="E1028" s="7">
        <v>0</v>
      </c>
      <c r="F1028" t="s">
        <v>8219</v>
      </c>
      <c r="G1028" t="s">
        <v>8224</v>
      </c>
      <c r="H1028" t="s">
        <v>8246</v>
      </c>
      <c r="I1028">
        <v>1422664740</v>
      </c>
      <c r="J1028">
        <v>1417818036</v>
      </c>
      <c r="K1028" t="b">
        <v>0</v>
      </c>
      <c r="L1028">
        <v>0</v>
      </c>
      <c r="M1028" t="b">
        <v>0</v>
      </c>
      <c r="N1028" t="s">
        <v>8270</v>
      </c>
      <c r="O1028">
        <f t="shared" si="64"/>
        <v>0</v>
      </c>
      <c r="P1028">
        <f t="shared" si="65"/>
        <v>0</v>
      </c>
      <c r="Q1028" s="11" t="s">
        <v>8308</v>
      </c>
      <c r="R1028" t="s">
        <v>8342</v>
      </c>
      <c r="S1028" s="15">
        <f t="shared" si="66"/>
        <v>41978.930972222224</v>
      </c>
      <c r="T1028" s="15">
        <f t="shared" si="67"/>
        <v>42035.027083333334</v>
      </c>
    </row>
    <row r="1029" spans="1:20" ht="28.5" hidden="1" x14ac:dyDescent="0.4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1" t="s">
        <v>8319</v>
      </c>
      <c r="R1029" t="s">
        <v>8345</v>
      </c>
      <c r="S1029" s="15">
        <f t="shared" si="66"/>
        <v>41781.806875000002</v>
      </c>
      <c r="T1029" s="15">
        <f t="shared" si="67"/>
        <v>41818.806875000002</v>
      </c>
    </row>
    <row r="1030" spans="1:20" hidden="1" x14ac:dyDescent="0.4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1" t="s">
        <v>8327</v>
      </c>
      <c r="R1030" t="s">
        <v>8329</v>
      </c>
      <c r="S1030" s="15">
        <f t="shared" si="66"/>
        <v>42514.666956018518</v>
      </c>
      <c r="T1030" s="15">
        <f t="shared" si="67"/>
        <v>42544.666956018518</v>
      </c>
    </row>
    <row r="1031" spans="1:20" ht="42.75" hidden="1" x14ac:dyDescent="0.4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1" t="s">
        <v>8323</v>
      </c>
      <c r="R1031" t="s">
        <v>8324</v>
      </c>
      <c r="S1031" s="15">
        <f t="shared" si="66"/>
        <v>42528.542627314819</v>
      </c>
      <c r="T1031" s="15">
        <f t="shared" si="67"/>
        <v>42560.082638888889</v>
      </c>
    </row>
    <row r="1032" spans="1:20" ht="42.75" x14ac:dyDescent="0.4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1" t="s">
        <v>8323</v>
      </c>
      <c r="R1032" t="s">
        <v>8326</v>
      </c>
      <c r="S1032" s="15">
        <f t="shared" si="66"/>
        <v>42196.028703703705</v>
      </c>
      <c r="T1032" s="15">
        <f t="shared" si="67"/>
        <v>42228</v>
      </c>
    </row>
    <row r="1033" spans="1:20" ht="42.75" x14ac:dyDescent="0.4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1" t="s">
        <v>8323</v>
      </c>
      <c r="R1033" t="s">
        <v>8326</v>
      </c>
      <c r="S1033" s="15">
        <f t="shared" si="66"/>
        <v>42507.264699074076</v>
      </c>
      <c r="T1033" s="15">
        <f t="shared" si="67"/>
        <v>42538.666666666672</v>
      </c>
    </row>
    <row r="1034" spans="1:20" ht="42.75" hidden="1" x14ac:dyDescent="0.4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1" t="s">
        <v>8327</v>
      </c>
      <c r="R1034" t="s">
        <v>8331</v>
      </c>
      <c r="S1034" s="15">
        <f t="shared" si="66"/>
        <v>41144.763379629629</v>
      </c>
      <c r="T1034" s="15">
        <f t="shared" si="67"/>
        <v>41174.763379629629</v>
      </c>
    </row>
    <row r="1035" spans="1:20" ht="42.75" hidden="1" x14ac:dyDescent="0.4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1" t="s">
        <v>8327</v>
      </c>
      <c r="R1035" t="s">
        <v>8336</v>
      </c>
      <c r="S1035" s="15">
        <f t="shared" si="66"/>
        <v>41905.684629629628</v>
      </c>
      <c r="T1035" s="15">
        <f t="shared" si="67"/>
        <v>41944.207638888889</v>
      </c>
    </row>
    <row r="1036" spans="1:20" ht="42.75" x14ac:dyDescent="0.4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1" t="s">
        <v>8323</v>
      </c>
      <c r="R1036" t="s">
        <v>8326</v>
      </c>
      <c r="S1036" s="15">
        <f t="shared" si="66"/>
        <v>42173.803217592591</v>
      </c>
      <c r="T1036" s="15">
        <f t="shared" si="67"/>
        <v>42203.290972222225</v>
      </c>
    </row>
    <row r="1037" spans="1:20" ht="28.5" hidden="1" x14ac:dyDescent="0.4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1" t="s">
        <v>8313</v>
      </c>
      <c r="R1037" t="s">
        <v>8314</v>
      </c>
      <c r="S1037" s="15">
        <f t="shared" si="66"/>
        <v>42733.827349537038</v>
      </c>
      <c r="T1037" s="15">
        <f t="shared" si="67"/>
        <v>42763.811805555553</v>
      </c>
    </row>
    <row r="1038" spans="1:20" ht="42.75" x14ac:dyDescent="0.4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1" t="s">
        <v>8323</v>
      </c>
      <c r="R1038" t="s">
        <v>8326</v>
      </c>
      <c r="S1038" s="15">
        <f t="shared" si="66"/>
        <v>42145.746689814812</v>
      </c>
      <c r="T1038" s="15">
        <f t="shared" si="67"/>
        <v>42175.746689814812</v>
      </c>
    </row>
    <row r="1039" spans="1:20" ht="42.75" hidden="1" x14ac:dyDescent="0.45">
      <c r="A1039">
        <v>1340</v>
      </c>
      <c r="B1039" s="9" t="s">
        <v>1341</v>
      </c>
      <c r="C1039" s="3" t="s">
        <v>5450</v>
      </c>
      <c r="D1039" s="5">
        <v>1680</v>
      </c>
      <c r="E1039" s="7">
        <v>0</v>
      </c>
      <c r="F1039" t="s">
        <v>8219</v>
      </c>
      <c r="G1039" t="s">
        <v>8223</v>
      </c>
      <c r="H1039" t="s">
        <v>8245</v>
      </c>
      <c r="I1039">
        <v>1408112253</v>
      </c>
      <c r="J1039">
        <v>1405520253</v>
      </c>
      <c r="K1039" t="b">
        <v>0</v>
      </c>
      <c r="L1039">
        <v>0</v>
      </c>
      <c r="M1039" t="b">
        <v>0</v>
      </c>
      <c r="N1039" t="s">
        <v>8271</v>
      </c>
      <c r="O1039">
        <f t="shared" si="64"/>
        <v>0</v>
      </c>
      <c r="P1039">
        <f t="shared" si="65"/>
        <v>0</v>
      </c>
      <c r="Q1039" s="11" t="s">
        <v>8308</v>
      </c>
      <c r="R1039" t="s">
        <v>8310</v>
      </c>
      <c r="S1039" s="15">
        <f t="shared" si="66"/>
        <v>41836.595520833333</v>
      </c>
      <c r="T1039" s="15">
        <f t="shared" si="67"/>
        <v>41866.595520833333</v>
      </c>
    </row>
    <row r="1040" spans="1:20" ht="42.75" x14ac:dyDescent="0.4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1" t="s">
        <v>8323</v>
      </c>
      <c r="R1040" t="s">
        <v>8326</v>
      </c>
      <c r="S1040" s="15">
        <f t="shared" si="66"/>
        <v>41821.205636574072</v>
      </c>
      <c r="T1040" s="15">
        <f t="shared" si="67"/>
        <v>41852.290972222225</v>
      </c>
    </row>
    <row r="1041" spans="1:20" ht="42.75" hidden="1" x14ac:dyDescent="0.4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1" t="s">
        <v>8327</v>
      </c>
      <c r="R1041" t="s">
        <v>8331</v>
      </c>
      <c r="S1041" s="15">
        <f t="shared" si="66"/>
        <v>42292.002893518518</v>
      </c>
      <c r="T1041" s="15">
        <f t="shared" si="67"/>
        <v>42322.044560185182</v>
      </c>
    </row>
    <row r="1042" spans="1:20" ht="28.5" x14ac:dyDescent="0.4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1" t="s">
        <v>8323</v>
      </c>
      <c r="R1042" t="s">
        <v>8326</v>
      </c>
      <c r="S1042" s="15">
        <f t="shared" si="66"/>
        <v>41447.839722222219</v>
      </c>
      <c r="T1042" s="15">
        <f t="shared" si="67"/>
        <v>41477.839722222219</v>
      </c>
    </row>
    <row r="1043" spans="1:20" ht="42.75" x14ac:dyDescent="0.4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1" t="s">
        <v>8323</v>
      </c>
      <c r="R1043" t="s">
        <v>8326</v>
      </c>
      <c r="S1043" s="15">
        <f t="shared" si="66"/>
        <v>42042.197824074072</v>
      </c>
      <c r="T1043" s="15">
        <f t="shared" si="67"/>
        <v>42072.156157407408</v>
      </c>
    </row>
    <row r="1044" spans="1:20" ht="42.75" hidden="1" x14ac:dyDescent="0.4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1" t="s">
        <v>8327</v>
      </c>
      <c r="R1044" t="s">
        <v>8350</v>
      </c>
      <c r="S1044" s="15">
        <f t="shared" si="66"/>
        <v>41878.530011574076</v>
      </c>
      <c r="T1044" s="15">
        <f t="shared" si="67"/>
        <v>41913.530011574076</v>
      </c>
    </row>
    <row r="1045" spans="1:20" ht="42.75" x14ac:dyDescent="0.4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1" t="s">
        <v>8323</v>
      </c>
      <c r="R1045" t="s">
        <v>8326</v>
      </c>
      <c r="S1045" s="15">
        <f t="shared" si="66"/>
        <v>41866.025347222225</v>
      </c>
      <c r="T1045" s="15">
        <f t="shared" si="67"/>
        <v>41883.665972222225</v>
      </c>
    </row>
    <row r="1046" spans="1:20" ht="42.75" x14ac:dyDescent="0.4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1" t="s">
        <v>8323</v>
      </c>
      <c r="R1046" t="s">
        <v>8326</v>
      </c>
      <c r="S1046" s="15">
        <f t="shared" si="66"/>
        <v>42016.050451388888</v>
      </c>
      <c r="T1046" s="15">
        <f t="shared" si="67"/>
        <v>42046.708333333328</v>
      </c>
    </row>
    <row r="1047" spans="1:20" ht="42.75" hidden="1" x14ac:dyDescent="0.4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1" t="s">
        <v>8311</v>
      </c>
      <c r="R1047" t="s">
        <v>8333</v>
      </c>
      <c r="S1047" s="15">
        <f t="shared" si="66"/>
        <v>42522.789803240739</v>
      </c>
      <c r="T1047" s="15">
        <f t="shared" si="67"/>
        <v>42551.789803240739</v>
      </c>
    </row>
    <row r="1048" spans="1:20" ht="42.75" x14ac:dyDescent="0.4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1" t="s">
        <v>8323</v>
      </c>
      <c r="R1048" t="s">
        <v>8326</v>
      </c>
      <c r="S1048" s="15">
        <f t="shared" si="66"/>
        <v>42054.74418981481</v>
      </c>
      <c r="T1048" s="15">
        <f t="shared" si="67"/>
        <v>42100.166666666672</v>
      </c>
    </row>
    <row r="1049" spans="1:20" ht="42.75" hidden="1" x14ac:dyDescent="0.4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1" t="s">
        <v>8321</v>
      </c>
      <c r="R1049" t="s">
        <v>8322</v>
      </c>
      <c r="S1049" s="15">
        <f t="shared" si="66"/>
        <v>42367.719814814816</v>
      </c>
      <c r="T1049" s="15">
        <f t="shared" si="67"/>
        <v>42392.719814814816</v>
      </c>
    </row>
    <row r="1050" spans="1:20" ht="42.75" hidden="1" x14ac:dyDescent="0.4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1" t="s">
        <v>8313</v>
      </c>
      <c r="R1050" t="s">
        <v>8314</v>
      </c>
      <c r="S1050" s="15">
        <f t="shared" si="66"/>
        <v>42571.167465277773</v>
      </c>
      <c r="T1050" s="15">
        <f t="shared" si="67"/>
        <v>42611.167465277773</v>
      </c>
    </row>
    <row r="1051" spans="1:20" ht="28.5" hidden="1" x14ac:dyDescent="0.4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1" t="s">
        <v>8321</v>
      </c>
      <c r="R1051" t="s">
        <v>8343</v>
      </c>
      <c r="S1051" s="15">
        <f t="shared" si="66"/>
        <v>40723.053657407407</v>
      </c>
      <c r="T1051" s="15">
        <f t="shared" si="67"/>
        <v>40753.053657407407</v>
      </c>
    </row>
    <row r="1052" spans="1:20" ht="28.5" hidden="1" x14ac:dyDescent="0.4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1" t="s">
        <v>8327</v>
      </c>
      <c r="R1052" t="s">
        <v>8331</v>
      </c>
      <c r="S1052" s="15">
        <f t="shared" si="66"/>
        <v>42515.71775462963</v>
      </c>
      <c r="T1052" s="15">
        <f t="shared" si="67"/>
        <v>42546.165972222225</v>
      </c>
    </row>
    <row r="1053" spans="1:20" ht="42.75" x14ac:dyDescent="0.4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1" t="s">
        <v>8323</v>
      </c>
      <c r="R1053" t="s">
        <v>8326</v>
      </c>
      <c r="S1053" s="15">
        <f t="shared" si="66"/>
        <v>41753.635775462964</v>
      </c>
      <c r="T1053" s="15">
        <f t="shared" si="67"/>
        <v>41783.875</v>
      </c>
    </row>
    <row r="1054" spans="1:20" ht="57" hidden="1" x14ac:dyDescent="0.4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1" t="s">
        <v>8321</v>
      </c>
      <c r="R1054" t="s">
        <v>8322</v>
      </c>
      <c r="S1054" s="15">
        <f t="shared" si="66"/>
        <v>40123.83829861111</v>
      </c>
      <c r="T1054" s="15">
        <f t="shared" si="67"/>
        <v>40211.332638888889</v>
      </c>
    </row>
    <row r="1055" spans="1:20" ht="42.75" x14ac:dyDescent="0.4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1" t="s">
        <v>8323</v>
      </c>
      <c r="R1055" t="s">
        <v>8326</v>
      </c>
      <c r="S1055" s="15">
        <f t="shared" si="66"/>
        <v>41829.599791666667</v>
      </c>
      <c r="T1055" s="15">
        <f t="shared" si="67"/>
        <v>41889.599791666667</v>
      </c>
    </row>
    <row r="1056" spans="1:20" ht="42.75" hidden="1" x14ac:dyDescent="0.45">
      <c r="A1056">
        <v>1454</v>
      </c>
      <c r="B1056" s="9" t="s">
        <v>1455</v>
      </c>
      <c r="C1056" s="3" t="s">
        <v>5564</v>
      </c>
      <c r="D1056" s="5">
        <v>1750</v>
      </c>
      <c r="E1056" s="7">
        <v>15</v>
      </c>
      <c r="F1056" t="s">
        <v>8219</v>
      </c>
      <c r="G1056" t="s">
        <v>8226</v>
      </c>
      <c r="H1056" t="s">
        <v>8248</v>
      </c>
      <c r="I1056">
        <v>1461535140</v>
      </c>
      <c r="J1056">
        <v>1459716480</v>
      </c>
      <c r="K1056" t="b">
        <v>0</v>
      </c>
      <c r="L1056">
        <v>1</v>
      </c>
      <c r="M1056" t="b">
        <v>0</v>
      </c>
      <c r="N1056" t="s">
        <v>8285</v>
      </c>
      <c r="O1056">
        <f t="shared" si="64"/>
        <v>1</v>
      </c>
      <c r="P1056">
        <f t="shared" si="65"/>
        <v>15</v>
      </c>
      <c r="Q1056" s="11" t="s">
        <v>8311</v>
      </c>
      <c r="R1056" t="s">
        <v>8348</v>
      </c>
      <c r="S1056" s="15">
        <f t="shared" si="66"/>
        <v>42463.866666666669</v>
      </c>
      <c r="T1056" s="15">
        <f t="shared" si="67"/>
        <v>42484.915972222225</v>
      </c>
    </row>
    <row r="1057" spans="1:20" ht="42.75" hidden="1" x14ac:dyDescent="0.4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1" t="s">
        <v>8327</v>
      </c>
      <c r="R1057" t="s">
        <v>8328</v>
      </c>
      <c r="S1057" s="15">
        <f t="shared" si="66"/>
        <v>40911.809872685182</v>
      </c>
      <c r="T1057" s="15">
        <f t="shared" si="67"/>
        <v>40932.809872685182</v>
      </c>
    </row>
    <row r="1058" spans="1:20" x14ac:dyDescent="0.4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1" t="s">
        <v>8323</v>
      </c>
      <c r="R1058" t="s">
        <v>8326</v>
      </c>
      <c r="S1058" s="15">
        <f t="shared" si="66"/>
        <v>42762.942430555559</v>
      </c>
      <c r="T1058" s="15">
        <f t="shared" si="67"/>
        <v>42794.208333333328</v>
      </c>
    </row>
    <row r="1059" spans="1:20" ht="42.75" x14ac:dyDescent="0.4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1" t="s">
        <v>8323</v>
      </c>
      <c r="R1059" t="s">
        <v>8326</v>
      </c>
      <c r="S1059" s="15">
        <f t="shared" si="66"/>
        <v>41026.953055555554</v>
      </c>
      <c r="T1059" s="15">
        <f t="shared" si="67"/>
        <v>41061.953055555554</v>
      </c>
    </row>
    <row r="1060" spans="1:20" ht="28.5" hidden="1" x14ac:dyDescent="0.4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1" t="s">
        <v>8321</v>
      </c>
      <c r="R1060" t="s">
        <v>8332</v>
      </c>
      <c r="S1060" s="15">
        <f t="shared" si="66"/>
        <v>42508.677187499998</v>
      </c>
      <c r="T1060" s="15">
        <f t="shared" si="67"/>
        <v>42544.852083333331</v>
      </c>
    </row>
    <row r="1061" spans="1:20" ht="42.75" hidden="1" x14ac:dyDescent="0.4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1" t="s">
        <v>8311</v>
      </c>
      <c r="R1061" t="s">
        <v>8333</v>
      </c>
      <c r="S1061" s="15">
        <f t="shared" si="66"/>
        <v>42639.421493055561</v>
      </c>
      <c r="T1061" s="15">
        <f t="shared" si="67"/>
        <v>42659.458333333328</v>
      </c>
    </row>
    <row r="1062" spans="1:20" ht="42.75" hidden="1" x14ac:dyDescent="0.4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1" t="s">
        <v>8327</v>
      </c>
      <c r="R1062" t="s">
        <v>8331</v>
      </c>
      <c r="S1062" s="15">
        <f t="shared" si="66"/>
        <v>40973.038541666669</v>
      </c>
      <c r="T1062" s="15">
        <f t="shared" si="67"/>
        <v>40993.996874999997</v>
      </c>
    </row>
    <row r="1063" spans="1:20" ht="28.5" hidden="1" x14ac:dyDescent="0.4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1" t="s">
        <v>8308</v>
      </c>
      <c r="R1063" t="s">
        <v>8310</v>
      </c>
      <c r="S1063" s="15">
        <f t="shared" si="66"/>
        <v>42564.026319444441</v>
      </c>
      <c r="T1063" s="15">
        <f t="shared" si="67"/>
        <v>42594.026319444441</v>
      </c>
    </row>
    <row r="1064" spans="1:20" ht="42.75" hidden="1" x14ac:dyDescent="0.4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1" t="s">
        <v>8321</v>
      </c>
      <c r="R1064" t="s">
        <v>8322</v>
      </c>
      <c r="S1064" s="15">
        <f t="shared" si="66"/>
        <v>40809.15252314815</v>
      </c>
      <c r="T1064" s="15">
        <f t="shared" si="67"/>
        <v>40854.194189814814</v>
      </c>
    </row>
    <row r="1065" spans="1:20" ht="57" hidden="1" x14ac:dyDescent="0.4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1" t="s">
        <v>8319</v>
      </c>
      <c r="R1065" t="s">
        <v>8345</v>
      </c>
      <c r="S1065" s="15">
        <f t="shared" si="66"/>
        <v>42082.575555555552</v>
      </c>
      <c r="T1065" s="15">
        <f t="shared" si="67"/>
        <v>42105.25</v>
      </c>
    </row>
    <row r="1066" spans="1:20" ht="57" hidden="1" x14ac:dyDescent="0.4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1" t="s">
        <v>8321</v>
      </c>
      <c r="R1066" t="s">
        <v>8322</v>
      </c>
      <c r="S1066" s="15">
        <f t="shared" si="66"/>
        <v>40267.245717592588</v>
      </c>
      <c r="T1066" s="15">
        <f t="shared" si="67"/>
        <v>40308.844444444447</v>
      </c>
    </row>
    <row r="1067" spans="1:20" ht="42.75" hidden="1" x14ac:dyDescent="0.4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1" t="s">
        <v>8327</v>
      </c>
      <c r="R1067" t="s">
        <v>8338</v>
      </c>
      <c r="S1067" s="15">
        <f t="shared" si="66"/>
        <v>41521.617361111108</v>
      </c>
      <c r="T1067" s="15">
        <f t="shared" si="67"/>
        <v>41535.617361111108</v>
      </c>
    </row>
    <row r="1068" spans="1:20" ht="42.75" hidden="1" x14ac:dyDescent="0.4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1" t="s">
        <v>8327</v>
      </c>
      <c r="R1068" t="s">
        <v>8331</v>
      </c>
      <c r="S1068" s="15">
        <f t="shared" si="66"/>
        <v>42146.190902777773</v>
      </c>
      <c r="T1068" s="15">
        <f t="shared" si="67"/>
        <v>42170.190902777773</v>
      </c>
    </row>
    <row r="1069" spans="1:20" ht="28.5" hidden="1" x14ac:dyDescent="0.4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1" t="s">
        <v>8316</v>
      </c>
      <c r="R1069" t="s">
        <v>8317</v>
      </c>
      <c r="S1069" s="15">
        <f t="shared" si="66"/>
        <v>42197.771990740745</v>
      </c>
      <c r="T1069" s="15">
        <f t="shared" si="67"/>
        <v>42227.771990740745</v>
      </c>
    </row>
    <row r="1070" spans="1:20" ht="42.75" x14ac:dyDescent="0.4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1" t="s">
        <v>8323</v>
      </c>
      <c r="R1070" t="s">
        <v>8326</v>
      </c>
      <c r="S1070" s="15">
        <f t="shared" si="66"/>
        <v>42401.806562500002</v>
      </c>
      <c r="T1070" s="15">
        <f t="shared" si="67"/>
        <v>42431.806562500002</v>
      </c>
    </row>
    <row r="1071" spans="1:20" ht="42.75" x14ac:dyDescent="0.4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1" t="s">
        <v>8323</v>
      </c>
      <c r="R1071" t="s">
        <v>8326</v>
      </c>
      <c r="S1071" s="15">
        <f t="shared" si="66"/>
        <v>42466.558796296296</v>
      </c>
      <c r="T1071" s="15">
        <f t="shared" si="67"/>
        <v>42490.165972222225</v>
      </c>
    </row>
    <row r="1072" spans="1:20" ht="42.75" hidden="1" x14ac:dyDescent="0.4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1" t="s">
        <v>8323</v>
      </c>
      <c r="R1072" t="s">
        <v>8335</v>
      </c>
      <c r="S1072" s="15">
        <f t="shared" si="66"/>
        <v>42682.616967592592</v>
      </c>
      <c r="T1072" s="15">
        <f t="shared" si="67"/>
        <v>42703.25</v>
      </c>
    </row>
    <row r="1073" spans="1:20" ht="42.75" hidden="1" x14ac:dyDescent="0.45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1" t="s">
        <v>8316</v>
      </c>
      <c r="R1073" t="s">
        <v>8317</v>
      </c>
      <c r="S1073" s="15">
        <f t="shared" si="66"/>
        <v>42781.549097222218</v>
      </c>
      <c r="T1073" s="15">
        <f t="shared" si="67"/>
        <v>42806.507430555561</v>
      </c>
    </row>
    <row r="1074" spans="1:20" ht="42.75" hidden="1" x14ac:dyDescent="0.45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1" t="s">
        <v>8319</v>
      </c>
      <c r="R1074" t="s">
        <v>8320</v>
      </c>
      <c r="S1074" s="15">
        <f t="shared" si="66"/>
        <v>42495.871736111112</v>
      </c>
      <c r="T1074" s="15">
        <f t="shared" si="67"/>
        <v>42530.791666666672</v>
      </c>
    </row>
    <row r="1075" spans="1:20" ht="42.75" x14ac:dyDescent="0.4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1" t="s">
        <v>8323</v>
      </c>
      <c r="R1075" t="s">
        <v>8326</v>
      </c>
      <c r="S1075" s="15">
        <f t="shared" si="66"/>
        <v>42193.771481481483</v>
      </c>
      <c r="T1075" s="15">
        <f t="shared" si="67"/>
        <v>42212.957638888889</v>
      </c>
    </row>
    <row r="1076" spans="1:20" ht="57" x14ac:dyDescent="0.4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1" t="s">
        <v>8323</v>
      </c>
      <c r="R1076" t="s">
        <v>8326</v>
      </c>
      <c r="S1076" s="15">
        <f t="shared" si="66"/>
        <v>42329.838159722218</v>
      </c>
      <c r="T1076" s="15">
        <f t="shared" si="67"/>
        <v>42388.957638888889</v>
      </c>
    </row>
    <row r="1077" spans="1:20" ht="42.75" hidden="1" x14ac:dyDescent="0.4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1" t="s">
        <v>8327</v>
      </c>
      <c r="R1077" t="s">
        <v>8331</v>
      </c>
      <c r="S1077" s="15">
        <f t="shared" si="66"/>
        <v>40730.105625000004</v>
      </c>
      <c r="T1077" s="15">
        <f t="shared" si="67"/>
        <v>40747.165972222225</v>
      </c>
    </row>
    <row r="1078" spans="1:20" ht="28.5" hidden="1" x14ac:dyDescent="0.4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1" t="s">
        <v>8316</v>
      </c>
      <c r="R1078" t="s">
        <v>8317</v>
      </c>
      <c r="S1078" s="15">
        <f t="shared" si="66"/>
        <v>42774.621712962966</v>
      </c>
      <c r="T1078" s="15">
        <f t="shared" si="67"/>
        <v>42804.621712962966</v>
      </c>
    </row>
    <row r="1079" spans="1:20" ht="42.75" x14ac:dyDescent="0.4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1" t="s">
        <v>8323</v>
      </c>
      <c r="R1079" t="s">
        <v>8326</v>
      </c>
      <c r="S1079" s="15">
        <f t="shared" si="66"/>
        <v>42061.212488425925</v>
      </c>
      <c r="T1079" s="15">
        <f t="shared" si="67"/>
        <v>42089.166666666672</v>
      </c>
    </row>
    <row r="1080" spans="1:20" ht="57" x14ac:dyDescent="0.4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1" t="s">
        <v>8323</v>
      </c>
      <c r="R1080" t="s">
        <v>8326</v>
      </c>
      <c r="S1080" s="15">
        <f t="shared" si="66"/>
        <v>40531.886886574073</v>
      </c>
      <c r="T1080" s="15">
        <f t="shared" si="67"/>
        <v>40591.886886574073</v>
      </c>
    </row>
    <row r="1081" spans="1:20" ht="28.5" hidden="1" x14ac:dyDescent="0.4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1" t="s">
        <v>8311</v>
      </c>
      <c r="R1081" t="s">
        <v>8333</v>
      </c>
      <c r="S1081" s="15">
        <f t="shared" si="66"/>
        <v>42184.816539351858</v>
      </c>
      <c r="T1081" s="15">
        <f t="shared" si="67"/>
        <v>42215.165972222225</v>
      </c>
    </row>
    <row r="1082" spans="1:20" ht="42.75" hidden="1" x14ac:dyDescent="0.4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1" t="s">
        <v>8327</v>
      </c>
      <c r="R1082" t="s">
        <v>8331</v>
      </c>
      <c r="S1082" s="15">
        <f t="shared" si="66"/>
        <v>42126.92123842593</v>
      </c>
      <c r="T1082" s="15">
        <f t="shared" si="67"/>
        <v>42158.1875</v>
      </c>
    </row>
    <row r="1083" spans="1:20" ht="42.75" x14ac:dyDescent="0.4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1" t="s">
        <v>8323</v>
      </c>
      <c r="R1083" t="s">
        <v>8326</v>
      </c>
      <c r="S1083" s="15">
        <f t="shared" si="66"/>
        <v>42303.672662037032</v>
      </c>
      <c r="T1083" s="15">
        <f t="shared" si="67"/>
        <v>42338.714328703703</v>
      </c>
    </row>
    <row r="1084" spans="1:20" ht="42.75" hidden="1" x14ac:dyDescent="0.4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1" t="s">
        <v>8321</v>
      </c>
      <c r="R1084" t="s">
        <v>8322</v>
      </c>
      <c r="S1084" s="15">
        <f t="shared" si="66"/>
        <v>42058.235289351855</v>
      </c>
      <c r="T1084" s="15">
        <f t="shared" si="67"/>
        <v>42085.333333333328</v>
      </c>
    </row>
    <row r="1085" spans="1:20" ht="42.75" hidden="1" x14ac:dyDescent="0.4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1" t="s">
        <v>8313</v>
      </c>
      <c r="R1085" t="s">
        <v>8314</v>
      </c>
      <c r="S1085" s="15">
        <f t="shared" si="66"/>
        <v>42282.678287037037</v>
      </c>
      <c r="T1085" s="15">
        <f t="shared" si="67"/>
        <v>42322.719953703709</v>
      </c>
    </row>
    <row r="1086" spans="1:20" ht="42.75" hidden="1" x14ac:dyDescent="0.4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1" t="s">
        <v>8311</v>
      </c>
      <c r="R1086" t="s">
        <v>8333</v>
      </c>
      <c r="S1086" s="15">
        <f t="shared" si="66"/>
        <v>41247.020243055551</v>
      </c>
      <c r="T1086" s="15">
        <f t="shared" si="67"/>
        <v>41288.888888888891</v>
      </c>
    </row>
    <row r="1087" spans="1:20" ht="28.5" hidden="1" x14ac:dyDescent="0.4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1" t="s">
        <v>8327</v>
      </c>
      <c r="R1087" t="s">
        <v>8331</v>
      </c>
      <c r="S1087" s="15">
        <f t="shared" si="66"/>
        <v>41228.924884259257</v>
      </c>
      <c r="T1087" s="15">
        <f t="shared" si="67"/>
        <v>41258.924884259257</v>
      </c>
    </row>
    <row r="1088" spans="1:20" ht="42.75" hidden="1" x14ac:dyDescent="0.4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1" t="s">
        <v>8327</v>
      </c>
      <c r="R1088" t="s">
        <v>8328</v>
      </c>
      <c r="S1088" s="15">
        <f t="shared" si="66"/>
        <v>41696.817129629628</v>
      </c>
      <c r="T1088" s="15">
        <f t="shared" si="67"/>
        <v>41731.775462962964</v>
      </c>
    </row>
    <row r="1089" spans="1:20" ht="42.75" hidden="1" x14ac:dyDescent="0.4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1" t="s">
        <v>8311</v>
      </c>
      <c r="R1089" t="s">
        <v>8348</v>
      </c>
      <c r="S1089" s="15">
        <f t="shared" si="66"/>
        <v>42304.210833333331</v>
      </c>
      <c r="T1089" s="15">
        <f t="shared" si="67"/>
        <v>42334.252500000002</v>
      </c>
    </row>
    <row r="1090" spans="1:20" ht="42.75" x14ac:dyDescent="0.4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68">ROUND(E1090/D1090*100,0)</f>
        <v>109</v>
      </c>
      <c r="P1090">
        <f t="shared" ref="P1090:P1153" si="69">IFERROR(ROUND(E1090/L1090,2),0)</f>
        <v>54.3</v>
      </c>
      <c r="Q1090" s="11" t="s">
        <v>8323</v>
      </c>
      <c r="R1090" t="s">
        <v>8326</v>
      </c>
      <c r="S1090" s="15">
        <f t="shared" ref="S1090:S1153" si="70">(((J1090/60)/60)/24)+DATE(1970,1,1)</f>
        <v>41931.682939814818</v>
      </c>
      <c r="T1090" s="15">
        <f t="shared" ref="T1090:T1153" si="71">(((I1090/60)/60)/24)+DATE(1970,1,1)</f>
        <v>41961.724606481483</v>
      </c>
    </row>
    <row r="1091" spans="1:20" ht="42.75" hidden="1" x14ac:dyDescent="0.4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68"/>
        <v>15</v>
      </c>
      <c r="P1091">
        <f t="shared" si="69"/>
        <v>71.34</v>
      </c>
      <c r="Q1091" s="11" t="s">
        <v>8313</v>
      </c>
      <c r="R1091" t="s">
        <v>8314</v>
      </c>
      <c r="S1091" s="15">
        <f t="shared" si="70"/>
        <v>42388.575104166666</v>
      </c>
      <c r="T1091" s="15">
        <f t="shared" si="71"/>
        <v>42421.575104166666</v>
      </c>
    </row>
    <row r="1092" spans="1:20" ht="28.5" hidden="1" x14ac:dyDescent="0.4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1" t="s">
        <v>8316</v>
      </c>
      <c r="R1092" t="s">
        <v>8317</v>
      </c>
      <c r="S1092" s="15">
        <f t="shared" si="70"/>
        <v>42338.709108796291</v>
      </c>
      <c r="T1092" s="15">
        <f t="shared" si="71"/>
        <v>42372.957638888889</v>
      </c>
    </row>
    <row r="1093" spans="1:20" ht="42.75" hidden="1" x14ac:dyDescent="0.45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1" t="s">
        <v>8321</v>
      </c>
      <c r="R1093" t="s">
        <v>8343</v>
      </c>
      <c r="S1093" s="15">
        <f t="shared" si="70"/>
        <v>42125.333182870367</v>
      </c>
      <c r="T1093" s="15">
        <f t="shared" si="71"/>
        <v>42155.333182870367</v>
      </c>
    </row>
    <row r="1094" spans="1:20" ht="28.5" hidden="1" x14ac:dyDescent="0.45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1" t="s">
        <v>8323</v>
      </c>
      <c r="R1094" t="s">
        <v>8335</v>
      </c>
      <c r="S1094" s="15">
        <f t="shared" si="70"/>
        <v>42656.005173611105</v>
      </c>
      <c r="T1094" s="15">
        <f t="shared" si="71"/>
        <v>42689.088888888888</v>
      </c>
    </row>
    <row r="1095" spans="1:20" ht="42.75" hidden="1" x14ac:dyDescent="0.4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1" t="s">
        <v>8327</v>
      </c>
      <c r="R1095" t="s">
        <v>8331</v>
      </c>
      <c r="S1095" s="15">
        <f t="shared" si="70"/>
        <v>41792.667361111111</v>
      </c>
      <c r="T1095" s="15">
        <f t="shared" si="71"/>
        <v>41813.667361111111</v>
      </c>
    </row>
    <row r="1096" spans="1:20" ht="42.75" hidden="1" x14ac:dyDescent="0.4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1" t="s">
        <v>8308</v>
      </c>
      <c r="R1096" t="s">
        <v>8309</v>
      </c>
      <c r="S1096" s="15">
        <f t="shared" si="70"/>
        <v>42705.764513888891</v>
      </c>
      <c r="T1096" s="15">
        <f t="shared" si="71"/>
        <v>42735.764513888891</v>
      </c>
    </row>
    <row r="1097" spans="1:20" ht="42.75" hidden="1" x14ac:dyDescent="0.4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1" t="s">
        <v>8313</v>
      </c>
      <c r="R1097" t="s">
        <v>8314</v>
      </c>
      <c r="S1097" s="15">
        <f t="shared" si="70"/>
        <v>42018.071550925932</v>
      </c>
      <c r="T1097" s="15">
        <f t="shared" si="71"/>
        <v>42049.071550925932</v>
      </c>
    </row>
    <row r="1098" spans="1:20" ht="42.75" hidden="1" x14ac:dyDescent="0.4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1" t="s">
        <v>8321</v>
      </c>
      <c r="R1098" t="s">
        <v>8322</v>
      </c>
      <c r="S1098" s="15">
        <f t="shared" si="70"/>
        <v>40697.498449074075</v>
      </c>
      <c r="T1098" s="15">
        <f t="shared" si="71"/>
        <v>40727.498449074075</v>
      </c>
    </row>
    <row r="1099" spans="1:20" ht="42.75" hidden="1" x14ac:dyDescent="0.4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1" t="s">
        <v>8321</v>
      </c>
      <c r="R1099" t="s">
        <v>8332</v>
      </c>
      <c r="S1099" s="15">
        <f t="shared" si="70"/>
        <v>41932.819525462961</v>
      </c>
      <c r="T1099" s="15">
        <f t="shared" si="71"/>
        <v>41992.861192129625</v>
      </c>
    </row>
    <row r="1100" spans="1:20" ht="42.75" hidden="1" x14ac:dyDescent="0.4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1" t="s">
        <v>8323</v>
      </c>
      <c r="R1100" t="s">
        <v>8335</v>
      </c>
      <c r="S1100" s="15">
        <f t="shared" si="70"/>
        <v>42084.881539351853</v>
      </c>
      <c r="T1100" s="15">
        <f t="shared" si="71"/>
        <v>42114.881539351853</v>
      </c>
    </row>
    <row r="1101" spans="1:20" ht="42.75" x14ac:dyDescent="0.4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1" t="s">
        <v>8323</v>
      </c>
      <c r="R1101" t="s">
        <v>8326</v>
      </c>
      <c r="S1101" s="15">
        <f t="shared" si="70"/>
        <v>42495.992800925931</v>
      </c>
      <c r="T1101" s="15">
        <f t="shared" si="71"/>
        <v>42552.958333333328</v>
      </c>
    </row>
    <row r="1102" spans="1:20" ht="28.5" x14ac:dyDescent="0.4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1" t="s">
        <v>8323</v>
      </c>
      <c r="R1102" t="s">
        <v>8326</v>
      </c>
      <c r="S1102" s="15">
        <f t="shared" si="70"/>
        <v>42185.521087962959</v>
      </c>
      <c r="T1102" s="15">
        <f t="shared" si="71"/>
        <v>42215.521087962959</v>
      </c>
    </row>
    <row r="1103" spans="1:20" ht="42.75" hidden="1" x14ac:dyDescent="0.4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1" t="s">
        <v>8321</v>
      </c>
      <c r="R1103" t="s">
        <v>8332</v>
      </c>
      <c r="S1103" s="15">
        <f t="shared" si="70"/>
        <v>42286.660891203705</v>
      </c>
      <c r="T1103" s="15">
        <f t="shared" si="71"/>
        <v>42316.702557870376</v>
      </c>
    </row>
    <row r="1104" spans="1:20" ht="28.5" hidden="1" x14ac:dyDescent="0.4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1" t="s">
        <v>8327</v>
      </c>
      <c r="R1104" t="s">
        <v>8331</v>
      </c>
      <c r="S1104" s="15">
        <f t="shared" si="70"/>
        <v>42279.669768518521</v>
      </c>
      <c r="T1104" s="15">
        <f t="shared" si="71"/>
        <v>42321.711435185185</v>
      </c>
    </row>
    <row r="1105" spans="1:20" ht="42.75" x14ac:dyDescent="0.4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1" t="s">
        <v>8323</v>
      </c>
      <c r="R1105" t="s">
        <v>8326</v>
      </c>
      <c r="S1105" s="15">
        <f t="shared" si="70"/>
        <v>41793.668761574074</v>
      </c>
      <c r="T1105" s="15">
        <f t="shared" si="71"/>
        <v>41823.668761574074</v>
      </c>
    </row>
    <row r="1106" spans="1:20" ht="42.75" hidden="1" x14ac:dyDescent="0.4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1" t="s">
        <v>8327</v>
      </c>
      <c r="R1106" t="s">
        <v>8331</v>
      </c>
      <c r="S1106" s="15">
        <f t="shared" si="70"/>
        <v>42703.214409722219</v>
      </c>
      <c r="T1106" s="15">
        <f t="shared" si="71"/>
        <v>42733.214409722219</v>
      </c>
    </row>
    <row r="1107" spans="1:20" ht="42.75" x14ac:dyDescent="0.4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1" t="s">
        <v>8323</v>
      </c>
      <c r="R1107" t="s">
        <v>8326</v>
      </c>
      <c r="S1107" s="15">
        <f t="shared" si="70"/>
        <v>41915.762835648151</v>
      </c>
      <c r="T1107" s="15">
        <f t="shared" si="71"/>
        <v>41944.720833333333</v>
      </c>
    </row>
    <row r="1108" spans="1:20" ht="42.75" hidden="1" x14ac:dyDescent="0.4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1" t="s">
        <v>8327</v>
      </c>
      <c r="R1108" t="s">
        <v>8331</v>
      </c>
      <c r="S1108" s="15">
        <f t="shared" si="70"/>
        <v>41495.692627314813</v>
      </c>
      <c r="T1108" s="15">
        <f t="shared" si="71"/>
        <v>41527.165972222225</v>
      </c>
    </row>
    <row r="1109" spans="1:20" ht="28.5" hidden="1" x14ac:dyDescent="0.4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1" t="s">
        <v>8313</v>
      </c>
      <c r="R1109" t="s">
        <v>8314</v>
      </c>
      <c r="S1109" s="15">
        <f t="shared" si="70"/>
        <v>42068.829039351855</v>
      </c>
      <c r="T1109" s="15">
        <f t="shared" si="71"/>
        <v>42088.787372685183</v>
      </c>
    </row>
    <row r="1110" spans="1:20" ht="28.5" hidden="1" x14ac:dyDescent="0.4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1" t="s">
        <v>8323</v>
      </c>
      <c r="R1110" t="s">
        <v>8324</v>
      </c>
      <c r="S1110" s="15">
        <f t="shared" si="70"/>
        <v>41885.595138888886</v>
      </c>
      <c r="T1110" s="15">
        <f t="shared" si="71"/>
        <v>41916.595138888886</v>
      </c>
    </row>
    <row r="1111" spans="1:20" ht="42.75" hidden="1" x14ac:dyDescent="0.4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1" t="s">
        <v>8321</v>
      </c>
      <c r="R1111" t="s">
        <v>8322</v>
      </c>
      <c r="S1111" s="15">
        <f t="shared" si="70"/>
        <v>40235.900358796294</v>
      </c>
      <c r="T1111" s="15">
        <f t="shared" si="71"/>
        <v>40296.78402777778</v>
      </c>
    </row>
    <row r="1112" spans="1:20" ht="42.75" hidden="1" x14ac:dyDescent="0.4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1" t="s">
        <v>8327</v>
      </c>
      <c r="R1112" t="s">
        <v>8328</v>
      </c>
      <c r="S1112" s="15">
        <f t="shared" si="70"/>
        <v>41099.093865740739</v>
      </c>
      <c r="T1112" s="15">
        <f t="shared" si="71"/>
        <v>41131.916666666664</v>
      </c>
    </row>
    <row r="1113" spans="1:20" ht="42.75" hidden="1" x14ac:dyDescent="0.4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1" t="s">
        <v>8323</v>
      </c>
      <c r="R1113" t="s">
        <v>8324</v>
      </c>
      <c r="S1113" s="15">
        <f t="shared" si="70"/>
        <v>41843.155729166669</v>
      </c>
      <c r="T1113" s="15">
        <f t="shared" si="71"/>
        <v>41873.155729166669</v>
      </c>
    </row>
    <row r="1114" spans="1:20" ht="57" hidden="1" x14ac:dyDescent="0.4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1" t="s">
        <v>8327</v>
      </c>
      <c r="R1114" t="s">
        <v>8331</v>
      </c>
      <c r="S1114" s="15">
        <f t="shared" si="70"/>
        <v>40274.745127314818</v>
      </c>
      <c r="T1114" s="15">
        <f t="shared" si="71"/>
        <v>40344.166666666664</v>
      </c>
    </row>
    <row r="1115" spans="1:20" ht="42.75" hidden="1" x14ac:dyDescent="0.4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1" t="s">
        <v>8313</v>
      </c>
      <c r="R1115" t="s">
        <v>8314</v>
      </c>
      <c r="S1115" s="15">
        <f t="shared" si="70"/>
        <v>42484.829062500001</v>
      </c>
      <c r="T1115" s="15">
        <f t="shared" si="71"/>
        <v>42513.916666666672</v>
      </c>
    </row>
    <row r="1116" spans="1:20" ht="42.75" x14ac:dyDescent="0.4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1" t="s">
        <v>8323</v>
      </c>
      <c r="R1116" t="s">
        <v>8326</v>
      </c>
      <c r="S1116" s="15">
        <f t="shared" si="70"/>
        <v>41851.541585648149</v>
      </c>
      <c r="T1116" s="15">
        <f t="shared" si="71"/>
        <v>41872.686111111114</v>
      </c>
    </row>
    <row r="1117" spans="1:20" ht="42.75" x14ac:dyDescent="0.4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1" t="s">
        <v>8323</v>
      </c>
      <c r="R1117" t="s">
        <v>8326</v>
      </c>
      <c r="S1117" s="15">
        <f t="shared" si="70"/>
        <v>42737.910138888896</v>
      </c>
      <c r="T1117" s="15">
        <f t="shared" si="71"/>
        <v>42767.957638888889</v>
      </c>
    </row>
    <row r="1118" spans="1:20" ht="42.75" x14ac:dyDescent="0.4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1" t="s">
        <v>8323</v>
      </c>
      <c r="R1118" t="s">
        <v>8326</v>
      </c>
      <c r="S1118" s="15">
        <f t="shared" si="70"/>
        <v>41753.593275462961</v>
      </c>
      <c r="T1118" s="15">
        <f t="shared" si="71"/>
        <v>41778.875</v>
      </c>
    </row>
    <row r="1119" spans="1:20" ht="42.75" x14ac:dyDescent="0.4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1" t="s">
        <v>8323</v>
      </c>
      <c r="R1119" t="s">
        <v>8326</v>
      </c>
      <c r="S1119" s="15">
        <f t="shared" si="70"/>
        <v>42151.069606481484</v>
      </c>
      <c r="T1119" s="15">
        <f t="shared" si="71"/>
        <v>42172.069606481484</v>
      </c>
    </row>
    <row r="1120" spans="1:20" ht="42.75" hidden="1" x14ac:dyDescent="0.4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1" t="s">
        <v>8321</v>
      </c>
      <c r="R1120" t="s">
        <v>8322</v>
      </c>
      <c r="S1120" s="15">
        <f t="shared" si="70"/>
        <v>40718.310659722221</v>
      </c>
      <c r="T1120" s="15">
        <f t="shared" si="71"/>
        <v>40765.297222222223</v>
      </c>
    </row>
    <row r="1121" spans="1:20" ht="42.75" x14ac:dyDescent="0.4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1" t="s">
        <v>8323</v>
      </c>
      <c r="R1121" t="s">
        <v>8326</v>
      </c>
      <c r="S1121" s="15">
        <f t="shared" si="70"/>
        <v>41809.12300925926</v>
      </c>
      <c r="T1121" s="15">
        <f t="shared" si="71"/>
        <v>41831.677083333336</v>
      </c>
    </row>
    <row r="1122" spans="1:20" ht="42.75" hidden="1" x14ac:dyDescent="0.4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1" t="s">
        <v>8321</v>
      </c>
      <c r="R1122" t="s">
        <v>8343</v>
      </c>
      <c r="S1122" s="15">
        <f t="shared" si="70"/>
        <v>42721.198877314819</v>
      </c>
      <c r="T1122" s="15">
        <f t="shared" si="71"/>
        <v>42767.333333333328</v>
      </c>
    </row>
    <row r="1123" spans="1:20" ht="42.75" hidden="1" x14ac:dyDescent="0.4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1" t="s">
        <v>8321</v>
      </c>
      <c r="R1123" t="s">
        <v>8322</v>
      </c>
      <c r="S1123" s="15">
        <f t="shared" si="70"/>
        <v>42417.818078703705</v>
      </c>
      <c r="T1123" s="15">
        <f t="shared" si="71"/>
        <v>42477.776412037041</v>
      </c>
    </row>
    <row r="1124" spans="1:20" ht="42.75" x14ac:dyDescent="0.4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1" t="s">
        <v>8323</v>
      </c>
      <c r="R1124" t="s">
        <v>8326</v>
      </c>
      <c r="S1124" s="15">
        <f t="shared" si="70"/>
        <v>42426.949988425928</v>
      </c>
      <c r="T1124" s="15">
        <f t="shared" si="71"/>
        <v>42461.165972222225</v>
      </c>
    </row>
    <row r="1125" spans="1:20" ht="28.5" x14ac:dyDescent="0.4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1" t="s">
        <v>8323</v>
      </c>
      <c r="R1125" t="s">
        <v>8326</v>
      </c>
      <c r="S1125" s="15">
        <f t="shared" si="70"/>
        <v>42796.682476851856</v>
      </c>
      <c r="T1125" s="15">
        <f t="shared" si="71"/>
        <v>42841.640810185185</v>
      </c>
    </row>
    <row r="1126" spans="1:20" ht="42.75" x14ac:dyDescent="0.4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1" t="s">
        <v>8323</v>
      </c>
      <c r="R1126" t="s">
        <v>8326</v>
      </c>
      <c r="S1126" s="15">
        <f t="shared" si="70"/>
        <v>42139.525567129633</v>
      </c>
      <c r="T1126" s="15">
        <f t="shared" si="71"/>
        <v>42169.525567129633</v>
      </c>
    </row>
    <row r="1127" spans="1:20" ht="42.75" hidden="1" x14ac:dyDescent="0.4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1" t="s">
        <v>8327</v>
      </c>
      <c r="R1127" t="s">
        <v>8338</v>
      </c>
      <c r="S1127" s="15">
        <f t="shared" si="70"/>
        <v>41039.409456018519</v>
      </c>
      <c r="T1127" s="15">
        <f t="shared" si="71"/>
        <v>41069.409456018519</v>
      </c>
    </row>
    <row r="1128" spans="1:20" ht="42.75" hidden="1" x14ac:dyDescent="0.4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1" t="s">
        <v>8327</v>
      </c>
      <c r="R1128" t="s">
        <v>8328</v>
      </c>
      <c r="S1128" s="15">
        <f t="shared" si="70"/>
        <v>40458.815625000003</v>
      </c>
      <c r="T1128" s="15">
        <f t="shared" si="71"/>
        <v>40521.207638888889</v>
      </c>
    </row>
    <row r="1129" spans="1:20" ht="42.75" x14ac:dyDescent="0.4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1" t="s">
        <v>8323</v>
      </c>
      <c r="R1129" t="s">
        <v>8326</v>
      </c>
      <c r="S1129" s="15">
        <f t="shared" si="70"/>
        <v>42558.189432870371</v>
      </c>
      <c r="T1129" s="15">
        <f t="shared" si="71"/>
        <v>42587.875</v>
      </c>
    </row>
    <row r="1130" spans="1:20" ht="42.75" hidden="1" x14ac:dyDescent="0.45">
      <c r="A1130">
        <v>1580</v>
      </c>
      <c r="B1130" s="9" t="s">
        <v>1581</v>
      </c>
      <c r="C1130" s="3" t="s">
        <v>5690</v>
      </c>
      <c r="D1130" s="5">
        <v>1750</v>
      </c>
      <c r="E1130" s="7">
        <v>0</v>
      </c>
      <c r="F1130" t="s">
        <v>8219</v>
      </c>
      <c r="G1130" t="s">
        <v>8223</v>
      </c>
      <c r="H1130" t="s">
        <v>8245</v>
      </c>
      <c r="I1130">
        <v>1337562726</v>
      </c>
      <c r="J1130">
        <v>1332378726</v>
      </c>
      <c r="K1130" t="b">
        <v>0</v>
      </c>
      <c r="L1130">
        <v>0</v>
      </c>
      <c r="M1130" t="b">
        <v>0</v>
      </c>
      <c r="N1130" t="s">
        <v>8288</v>
      </c>
      <c r="O1130">
        <f t="shared" si="68"/>
        <v>0</v>
      </c>
      <c r="P1130">
        <f t="shared" si="69"/>
        <v>0</v>
      </c>
      <c r="Q1130" s="11" t="s">
        <v>8311</v>
      </c>
      <c r="R1130" t="s">
        <v>8349</v>
      </c>
      <c r="S1130" s="15">
        <f t="shared" si="70"/>
        <v>40990.050069444449</v>
      </c>
      <c r="T1130" s="15">
        <f t="shared" si="71"/>
        <v>41050.050069444449</v>
      </c>
    </row>
    <row r="1131" spans="1:20" ht="42.75" x14ac:dyDescent="0.4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1" t="s">
        <v>8323</v>
      </c>
      <c r="R1131" t="s">
        <v>8326</v>
      </c>
      <c r="S1131" s="15">
        <f t="shared" si="70"/>
        <v>42646.092812499999</v>
      </c>
      <c r="T1131" s="15">
        <f t="shared" si="71"/>
        <v>42675.207638888889</v>
      </c>
    </row>
    <row r="1132" spans="1:20" ht="42.75" hidden="1" x14ac:dyDescent="0.45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1" t="s">
        <v>8311</v>
      </c>
      <c r="R1132" t="s">
        <v>8333</v>
      </c>
      <c r="S1132" s="15">
        <f t="shared" si="70"/>
        <v>41111.185891203706</v>
      </c>
      <c r="T1132" s="15">
        <f t="shared" si="71"/>
        <v>41171.185891203706</v>
      </c>
    </row>
    <row r="1133" spans="1:20" ht="42.75" x14ac:dyDescent="0.45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1" t="s">
        <v>8323</v>
      </c>
      <c r="R1133" t="s">
        <v>8326</v>
      </c>
      <c r="S1133" s="15">
        <f t="shared" si="70"/>
        <v>42248.697754629626</v>
      </c>
      <c r="T1133" s="15">
        <f t="shared" si="71"/>
        <v>42283.697754629626</v>
      </c>
    </row>
    <row r="1134" spans="1:20" ht="42.75" hidden="1" x14ac:dyDescent="0.4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1" t="s">
        <v>8327</v>
      </c>
      <c r="R1134" t="s">
        <v>8331</v>
      </c>
      <c r="S1134" s="15">
        <f t="shared" si="70"/>
        <v>41067.74086805556</v>
      </c>
      <c r="T1134" s="15">
        <f t="shared" si="71"/>
        <v>41097.74086805556</v>
      </c>
    </row>
    <row r="1135" spans="1:20" ht="42.75" hidden="1" x14ac:dyDescent="0.4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1" t="s">
        <v>8323</v>
      </c>
      <c r="R1135" t="s">
        <v>8324</v>
      </c>
      <c r="S1135" s="15">
        <f t="shared" si="70"/>
        <v>42660.618854166663</v>
      </c>
      <c r="T1135" s="15">
        <f t="shared" si="71"/>
        <v>42696.249305555553</v>
      </c>
    </row>
    <row r="1136" spans="1:20" ht="28.5" x14ac:dyDescent="0.4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1" t="s">
        <v>8323</v>
      </c>
      <c r="R1136" t="s">
        <v>8326</v>
      </c>
      <c r="S1136" s="15">
        <f t="shared" si="70"/>
        <v>42648.546111111107</v>
      </c>
      <c r="T1136" s="15">
        <f t="shared" si="71"/>
        <v>42678.546111111107</v>
      </c>
    </row>
    <row r="1137" spans="1:20" ht="42.75" hidden="1" x14ac:dyDescent="0.4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1" t="s">
        <v>8327</v>
      </c>
      <c r="R1137" t="s">
        <v>8330</v>
      </c>
      <c r="S1137" s="15">
        <f t="shared" si="70"/>
        <v>42796.071643518517</v>
      </c>
      <c r="T1137" s="15">
        <f t="shared" si="71"/>
        <v>42826.166666666672</v>
      </c>
    </row>
    <row r="1138" spans="1:20" ht="42.75" hidden="1" x14ac:dyDescent="0.4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1" t="s">
        <v>8311</v>
      </c>
      <c r="R1138" t="s">
        <v>8333</v>
      </c>
      <c r="S1138" s="15">
        <f t="shared" si="70"/>
        <v>42334.013124999998</v>
      </c>
      <c r="T1138" s="15">
        <f t="shared" si="71"/>
        <v>42364.013124999998</v>
      </c>
    </row>
    <row r="1139" spans="1:20" ht="42.75" hidden="1" x14ac:dyDescent="0.4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1" t="s">
        <v>8321</v>
      </c>
      <c r="R1139" t="s">
        <v>8343</v>
      </c>
      <c r="S1139" s="15">
        <f t="shared" si="70"/>
        <v>41718.043032407404</v>
      </c>
      <c r="T1139" s="15">
        <f t="shared" si="71"/>
        <v>41742.083333333336</v>
      </c>
    </row>
    <row r="1140" spans="1:20" ht="57" hidden="1" x14ac:dyDescent="0.45">
      <c r="A1140">
        <v>1578</v>
      </c>
      <c r="B1140" s="9" t="s">
        <v>1579</v>
      </c>
      <c r="C1140" s="3" t="s">
        <v>5688</v>
      </c>
      <c r="D1140" s="5">
        <v>1897</v>
      </c>
      <c r="E1140" s="7">
        <v>205</v>
      </c>
      <c r="F1140" t="s">
        <v>8219</v>
      </c>
      <c r="G1140" t="s">
        <v>8223</v>
      </c>
      <c r="H1140" t="s">
        <v>8245</v>
      </c>
      <c r="I1140">
        <v>1283392800</v>
      </c>
      <c r="J1140">
        <v>1281317691</v>
      </c>
      <c r="K1140" t="b">
        <v>0</v>
      </c>
      <c r="L1140">
        <v>4</v>
      </c>
      <c r="M1140" t="b">
        <v>0</v>
      </c>
      <c r="N1140" t="s">
        <v>8288</v>
      </c>
      <c r="O1140">
        <f t="shared" si="68"/>
        <v>11</v>
      </c>
      <c r="P1140">
        <f t="shared" si="69"/>
        <v>51.25</v>
      </c>
      <c r="Q1140" s="11" t="s">
        <v>8311</v>
      </c>
      <c r="R1140" t="s">
        <v>8349</v>
      </c>
      <c r="S1140" s="15">
        <f t="shared" si="70"/>
        <v>40399.065868055557</v>
      </c>
      <c r="T1140" s="15">
        <f t="shared" si="71"/>
        <v>40423.083333333336</v>
      </c>
    </row>
    <row r="1141" spans="1:20" ht="42.75" x14ac:dyDescent="0.4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1" t="s">
        <v>8323</v>
      </c>
      <c r="R1141" t="s">
        <v>8326</v>
      </c>
      <c r="S1141" s="15">
        <f t="shared" si="70"/>
        <v>42690.041435185187</v>
      </c>
      <c r="T1141" s="15">
        <f t="shared" si="71"/>
        <v>42750.041435185187</v>
      </c>
    </row>
    <row r="1142" spans="1:20" ht="42.75" hidden="1" x14ac:dyDescent="0.4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1" t="s">
        <v>8321</v>
      </c>
      <c r="R1142" t="s">
        <v>8322</v>
      </c>
      <c r="S1142" s="15">
        <f t="shared" si="70"/>
        <v>41107.053067129629</v>
      </c>
      <c r="T1142" s="15">
        <f t="shared" si="71"/>
        <v>41137.053067129629</v>
      </c>
    </row>
    <row r="1143" spans="1:20" ht="42.75" hidden="1" x14ac:dyDescent="0.4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1" t="s">
        <v>8323</v>
      </c>
      <c r="R1143" t="s">
        <v>8335</v>
      </c>
      <c r="S1143" s="15">
        <f t="shared" si="70"/>
        <v>42395.706435185188</v>
      </c>
      <c r="T1143" s="15">
        <f t="shared" si="71"/>
        <v>42416.249305555553</v>
      </c>
    </row>
    <row r="1144" spans="1:20" ht="42.75" x14ac:dyDescent="0.4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1" t="s">
        <v>8323</v>
      </c>
      <c r="R1144" t="s">
        <v>8326</v>
      </c>
      <c r="S1144" s="15">
        <f t="shared" si="70"/>
        <v>41827.605057870373</v>
      </c>
      <c r="T1144" s="15">
        <f t="shared" si="71"/>
        <v>41848.605057870373</v>
      </c>
    </row>
    <row r="1145" spans="1:20" ht="42.75" hidden="1" x14ac:dyDescent="0.4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1" t="s">
        <v>8323</v>
      </c>
      <c r="R1145" t="s">
        <v>8335</v>
      </c>
      <c r="S1145" s="15">
        <f t="shared" si="70"/>
        <v>42128.824074074073</v>
      </c>
      <c r="T1145" s="15">
        <f t="shared" si="71"/>
        <v>42158</v>
      </c>
    </row>
    <row r="1146" spans="1:20" ht="42.75" hidden="1" x14ac:dyDescent="0.4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1" t="s">
        <v>8323</v>
      </c>
      <c r="R1146" t="s">
        <v>8324</v>
      </c>
      <c r="S1146" s="15">
        <f t="shared" si="70"/>
        <v>42225.559675925921</v>
      </c>
      <c r="T1146" s="15">
        <f t="shared" si="71"/>
        <v>42270.559675925921</v>
      </c>
    </row>
    <row r="1147" spans="1:20" ht="42.75" hidden="1" x14ac:dyDescent="0.4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1" t="s">
        <v>8308</v>
      </c>
      <c r="R1147" t="s">
        <v>8340</v>
      </c>
      <c r="S1147" s="15">
        <f t="shared" si="70"/>
        <v>41542.958449074074</v>
      </c>
      <c r="T1147" s="15">
        <f t="shared" si="71"/>
        <v>41572.958449074074</v>
      </c>
    </row>
    <row r="1148" spans="1:20" ht="42.75" hidden="1" x14ac:dyDescent="0.4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1" t="s">
        <v>8327</v>
      </c>
      <c r="R1148" t="s">
        <v>8331</v>
      </c>
      <c r="S1148" s="15">
        <f t="shared" si="70"/>
        <v>41794.981122685182</v>
      </c>
      <c r="T1148" s="15">
        <f t="shared" si="71"/>
        <v>41854.708333333336</v>
      </c>
    </row>
    <row r="1149" spans="1:20" ht="42.75" x14ac:dyDescent="0.4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1" t="s">
        <v>8323</v>
      </c>
      <c r="R1149" t="s">
        <v>8326</v>
      </c>
      <c r="S1149" s="15">
        <f t="shared" si="70"/>
        <v>42575.130057870367</v>
      </c>
      <c r="T1149" s="15">
        <f t="shared" si="71"/>
        <v>42605.130057870367</v>
      </c>
    </row>
    <row r="1150" spans="1:20" ht="28.5" hidden="1" x14ac:dyDescent="0.4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1" t="s">
        <v>8311</v>
      </c>
      <c r="R1150" t="s">
        <v>8333</v>
      </c>
      <c r="S1150" s="15">
        <f t="shared" si="70"/>
        <v>41226.95721064815</v>
      </c>
      <c r="T1150" s="15">
        <f t="shared" si="71"/>
        <v>41256.95721064815</v>
      </c>
    </row>
    <row r="1151" spans="1:20" ht="42.75" x14ac:dyDescent="0.4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1" t="s">
        <v>8323</v>
      </c>
      <c r="R1151" t="s">
        <v>8326</v>
      </c>
      <c r="S1151" s="15">
        <f t="shared" si="70"/>
        <v>42318.702094907407</v>
      </c>
      <c r="T1151" s="15">
        <f t="shared" si="71"/>
        <v>42348.702094907407</v>
      </c>
    </row>
    <row r="1152" spans="1:20" ht="28.5" hidden="1" x14ac:dyDescent="0.4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1" t="s">
        <v>8323</v>
      </c>
      <c r="R1152" t="s">
        <v>8324</v>
      </c>
      <c r="S1152" s="15">
        <f t="shared" si="70"/>
        <v>42381.686840277776</v>
      </c>
      <c r="T1152" s="15">
        <f t="shared" si="71"/>
        <v>42411.686840277776</v>
      </c>
    </row>
    <row r="1153" spans="1:20" ht="42.75" x14ac:dyDescent="0.4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1" t="s">
        <v>8323</v>
      </c>
      <c r="R1153" t="s">
        <v>8326</v>
      </c>
      <c r="S1153" s="15">
        <f t="shared" si="70"/>
        <v>41880.061006944445</v>
      </c>
      <c r="T1153" s="15">
        <f t="shared" si="71"/>
        <v>41908.065972222219</v>
      </c>
    </row>
    <row r="1154" spans="1:20" ht="42.75" x14ac:dyDescent="0.4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72">ROUND(E1154/D1154*100,0)</f>
        <v>128</v>
      </c>
      <c r="P1154">
        <f t="shared" ref="P1154:P1217" si="73">IFERROR(ROUND(E1154/L1154,2),0)</f>
        <v>82.26</v>
      </c>
      <c r="Q1154" s="11" t="s">
        <v>8323</v>
      </c>
      <c r="R1154" t="s">
        <v>8326</v>
      </c>
      <c r="S1154" s="15">
        <f t="shared" ref="S1154:S1217" si="74">(((J1154/60)/60)/24)+DATE(1970,1,1)</f>
        <v>42125.647534722222</v>
      </c>
      <c r="T1154" s="15">
        <f t="shared" ref="T1154:T1217" si="75">(((I1154/60)/60)/24)+DATE(1970,1,1)</f>
        <v>42150.647534722222</v>
      </c>
    </row>
    <row r="1155" spans="1:20" ht="42.75" hidden="1" x14ac:dyDescent="0.4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2"/>
        <v>102</v>
      </c>
      <c r="P1155">
        <f t="shared" si="73"/>
        <v>51.47</v>
      </c>
      <c r="Q1155" s="11" t="s">
        <v>8311</v>
      </c>
      <c r="R1155" t="s">
        <v>8333</v>
      </c>
      <c r="S1155" s="15">
        <f t="shared" si="74"/>
        <v>41789.330312500002</v>
      </c>
      <c r="T1155" s="15">
        <f t="shared" si="75"/>
        <v>41829.330312500002</v>
      </c>
    </row>
    <row r="1156" spans="1:20" ht="28.5" hidden="1" x14ac:dyDescent="0.4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1" t="s">
        <v>8316</v>
      </c>
      <c r="R1156" t="s">
        <v>8317</v>
      </c>
      <c r="S1156" s="15">
        <f t="shared" si="74"/>
        <v>41926.585162037038</v>
      </c>
      <c r="T1156" s="15">
        <f t="shared" si="75"/>
        <v>41961</v>
      </c>
    </row>
    <row r="1157" spans="1:20" ht="42.75" x14ac:dyDescent="0.4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1" t="s">
        <v>8323</v>
      </c>
      <c r="R1157" t="s">
        <v>8326</v>
      </c>
      <c r="S1157" s="15">
        <f t="shared" si="74"/>
        <v>41799.685902777775</v>
      </c>
      <c r="T1157" s="15">
        <f t="shared" si="75"/>
        <v>41827.083333333336</v>
      </c>
    </row>
    <row r="1158" spans="1:20" ht="28.5" hidden="1" x14ac:dyDescent="0.4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1" t="s">
        <v>8327</v>
      </c>
      <c r="R1158" t="s">
        <v>8328</v>
      </c>
      <c r="S1158" s="15">
        <f t="shared" si="74"/>
        <v>41951.788807870369</v>
      </c>
      <c r="T1158" s="15">
        <f t="shared" si="75"/>
        <v>41964.166666666672</v>
      </c>
    </row>
    <row r="1159" spans="1:20" ht="42.75" hidden="1" x14ac:dyDescent="0.4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1" t="s">
        <v>8308</v>
      </c>
      <c r="R1159" t="s">
        <v>8309</v>
      </c>
      <c r="S1159" s="15">
        <f t="shared" si="74"/>
        <v>42289.957175925927</v>
      </c>
      <c r="T1159" s="15">
        <f t="shared" si="75"/>
        <v>42319.998842592591</v>
      </c>
    </row>
    <row r="1160" spans="1:20" ht="42.75" x14ac:dyDescent="0.4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1" t="s">
        <v>8323</v>
      </c>
      <c r="R1160" t="s">
        <v>8326</v>
      </c>
      <c r="S1160" s="15">
        <f t="shared" si="74"/>
        <v>42201.675011574072</v>
      </c>
      <c r="T1160" s="15">
        <f t="shared" si="75"/>
        <v>42216.666666666672</v>
      </c>
    </row>
    <row r="1161" spans="1:20" ht="42.75" x14ac:dyDescent="0.4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1" t="s">
        <v>8323</v>
      </c>
      <c r="R1161" t="s">
        <v>8326</v>
      </c>
      <c r="S1161" s="15">
        <f t="shared" si="74"/>
        <v>41993.824340277773</v>
      </c>
      <c r="T1161" s="15">
        <f t="shared" si="75"/>
        <v>42010.25</v>
      </c>
    </row>
    <row r="1162" spans="1:20" ht="42.75" hidden="1" x14ac:dyDescent="0.4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1" t="s">
        <v>8327</v>
      </c>
      <c r="R1162" t="s">
        <v>8336</v>
      </c>
      <c r="S1162" s="15">
        <f t="shared" si="74"/>
        <v>41923.838692129626</v>
      </c>
      <c r="T1162" s="15">
        <f t="shared" si="75"/>
        <v>41953.88035879629</v>
      </c>
    </row>
    <row r="1163" spans="1:20" ht="42.75" hidden="1" x14ac:dyDescent="0.4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1" t="s">
        <v>8327</v>
      </c>
      <c r="R1163" t="s">
        <v>8329</v>
      </c>
      <c r="S1163" s="15">
        <f t="shared" si="74"/>
        <v>41249.448958333334</v>
      </c>
      <c r="T1163" s="15">
        <f t="shared" si="75"/>
        <v>41281.333333333336</v>
      </c>
    </row>
    <row r="1164" spans="1:20" ht="42.75" x14ac:dyDescent="0.4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1" t="s">
        <v>8323</v>
      </c>
      <c r="R1164" t="s">
        <v>8326</v>
      </c>
      <c r="S1164" s="15">
        <f t="shared" si="74"/>
        <v>41806.395428240743</v>
      </c>
      <c r="T1164" s="15">
        <f t="shared" si="75"/>
        <v>41843.458333333336</v>
      </c>
    </row>
    <row r="1165" spans="1:20" ht="42.75" hidden="1" x14ac:dyDescent="0.4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1" t="s">
        <v>8327</v>
      </c>
      <c r="R1165" t="s">
        <v>8331</v>
      </c>
      <c r="S1165" s="15">
        <f t="shared" si="74"/>
        <v>41813.766099537039</v>
      </c>
      <c r="T1165" s="15">
        <f t="shared" si="75"/>
        <v>41844.766099537039</v>
      </c>
    </row>
    <row r="1166" spans="1:20" ht="42.75" hidden="1" x14ac:dyDescent="0.4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1" t="s">
        <v>8316</v>
      </c>
      <c r="R1166" t="s">
        <v>8334</v>
      </c>
      <c r="S1166" s="15">
        <f t="shared" si="74"/>
        <v>41445.962754629632</v>
      </c>
      <c r="T1166" s="15">
        <f t="shared" si="75"/>
        <v>41490.962754629632</v>
      </c>
    </row>
    <row r="1167" spans="1:20" ht="42.75" hidden="1" x14ac:dyDescent="0.4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1" t="s">
        <v>8308</v>
      </c>
      <c r="R1167" t="s">
        <v>8309</v>
      </c>
      <c r="S1167" s="15">
        <f t="shared" si="74"/>
        <v>42303.617488425924</v>
      </c>
      <c r="T1167" s="15">
        <f t="shared" si="75"/>
        <v>42333.659155092595</v>
      </c>
    </row>
    <row r="1168" spans="1:20" ht="42.75" hidden="1" x14ac:dyDescent="0.4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1" t="s">
        <v>8323</v>
      </c>
      <c r="R1168" t="s">
        <v>8335</v>
      </c>
      <c r="S1168" s="15">
        <f t="shared" si="74"/>
        <v>41739.525300925925</v>
      </c>
      <c r="T1168" s="15">
        <f t="shared" si="75"/>
        <v>41764.525300925925</v>
      </c>
    </row>
    <row r="1169" spans="1:20" ht="28.5" x14ac:dyDescent="0.4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1" t="s">
        <v>8323</v>
      </c>
      <c r="R1169" t="s">
        <v>8326</v>
      </c>
      <c r="S1169" s="15">
        <f t="shared" si="74"/>
        <v>41829.795729166668</v>
      </c>
      <c r="T1169" s="15">
        <f t="shared" si="75"/>
        <v>41859.795729166668</v>
      </c>
    </row>
    <row r="1170" spans="1:20" hidden="1" x14ac:dyDescent="0.4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1" t="s">
        <v>8327</v>
      </c>
      <c r="R1170" t="s">
        <v>8331</v>
      </c>
      <c r="S1170" s="15">
        <f t="shared" si="74"/>
        <v>41524.056921296295</v>
      </c>
      <c r="T1170" s="15">
        <f t="shared" si="75"/>
        <v>41554.056921296295</v>
      </c>
    </row>
    <row r="1171" spans="1:20" ht="42.75" hidden="1" x14ac:dyDescent="0.4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1" t="s">
        <v>8327</v>
      </c>
      <c r="R1171" t="s">
        <v>8341</v>
      </c>
      <c r="S1171" s="15">
        <f t="shared" si="74"/>
        <v>41107.849143518521</v>
      </c>
      <c r="T1171" s="15">
        <f t="shared" si="75"/>
        <v>41137.849143518521</v>
      </c>
    </row>
    <row r="1172" spans="1:20" ht="42.75" hidden="1" x14ac:dyDescent="0.4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1" t="s">
        <v>8327</v>
      </c>
      <c r="R1172" t="s">
        <v>8341</v>
      </c>
      <c r="S1172" s="15">
        <f t="shared" si="74"/>
        <v>41068.520474537036</v>
      </c>
      <c r="T1172" s="15">
        <f t="shared" si="75"/>
        <v>41098.520474537036</v>
      </c>
    </row>
    <row r="1173" spans="1:20" ht="42.75" x14ac:dyDescent="0.4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1" t="s">
        <v>8323</v>
      </c>
      <c r="R1173" t="s">
        <v>8326</v>
      </c>
      <c r="S1173" s="15">
        <f t="shared" si="74"/>
        <v>41927.936157407406</v>
      </c>
      <c r="T1173" s="15">
        <f t="shared" si="75"/>
        <v>41948.977824074071</v>
      </c>
    </row>
    <row r="1174" spans="1:20" ht="42.75" x14ac:dyDescent="0.4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1" t="s">
        <v>8323</v>
      </c>
      <c r="R1174" t="s">
        <v>8326</v>
      </c>
      <c r="S1174" s="15">
        <f t="shared" si="74"/>
        <v>41827.909942129627</v>
      </c>
      <c r="T1174" s="15">
        <f t="shared" si="75"/>
        <v>41857.897222222222</v>
      </c>
    </row>
    <row r="1175" spans="1:20" hidden="1" x14ac:dyDescent="0.4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1" t="s">
        <v>8321</v>
      </c>
      <c r="R1175" t="s">
        <v>8343</v>
      </c>
      <c r="S1175" s="15">
        <f t="shared" si="74"/>
        <v>40987.776631944449</v>
      </c>
      <c r="T1175" s="15">
        <f t="shared" si="75"/>
        <v>41001.776631944449</v>
      </c>
    </row>
    <row r="1176" spans="1:20" ht="42.75" x14ac:dyDescent="0.4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1" t="s">
        <v>8323</v>
      </c>
      <c r="R1176" t="s">
        <v>8326</v>
      </c>
      <c r="S1176" s="15">
        <f t="shared" si="74"/>
        <v>41982.688611111109</v>
      </c>
      <c r="T1176" s="15">
        <f t="shared" si="75"/>
        <v>42012.688611111109</v>
      </c>
    </row>
    <row r="1177" spans="1:20" ht="42.75" x14ac:dyDescent="0.4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1" t="s">
        <v>8323</v>
      </c>
      <c r="R1177" t="s">
        <v>8326</v>
      </c>
      <c r="S1177" s="15">
        <f t="shared" si="74"/>
        <v>41827.674143518518</v>
      </c>
      <c r="T1177" s="15">
        <f t="shared" si="75"/>
        <v>41854.958333333336</v>
      </c>
    </row>
    <row r="1178" spans="1:20" ht="42.75" x14ac:dyDescent="0.4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1" t="s">
        <v>8323</v>
      </c>
      <c r="R1178" t="s">
        <v>8326</v>
      </c>
      <c r="S1178" s="15">
        <f t="shared" si="74"/>
        <v>41787.218229166669</v>
      </c>
      <c r="T1178" s="15">
        <f t="shared" si="75"/>
        <v>41817.218229166669</v>
      </c>
    </row>
    <row r="1179" spans="1:20" ht="42.75" hidden="1" x14ac:dyDescent="0.4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1" t="s">
        <v>8308</v>
      </c>
      <c r="R1179" t="s">
        <v>8310</v>
      </c>
      <c r="S1179" s="15">
        <f t="shared" si="74"/>
        <v>42632.373414351852</v>
      </c>
      <c r="T1179" s="15">
        <f t="shared" si="75"/>
        <v>42672.373414351852</v>
      </c>
    </row>
    <row r="1180" spans="1:20" ht="42.75" x14ac:dyDescent="0.4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1" t="s">
        <v>8323</v>
      </c>
      <c r="R1180" t="s">
        <v>8326</v>
      </c>
      <c r="S1180" s="15">
        <f t="shared" si="74"/>
        <v>41902.333726851852</v>
      </c>
      <c r="T1180" s="15">
        <f t="shared" si="75"/>
        <v>41932.333726851852</v>
      </c>
    </row>
    <row r="1181" spans="1:20" ht="42.75" hidden="1" x14ac:dyDescent="0.4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1" t="s">
        <v>8327</v>
      </c>
      <c r="R1181" t="s">
        <v>8331</v>
      </c>
      <c r="S1181" s="15">
        <f t="shared" si="74"/>
        <v>40996.667199074072</v>
      </c>
      <c r="T1181" s="15">
        <f t="shared" si="75"/>
        <v>41026.667199074072</v>
      </c>
    </row>
    <row r="1182" spans="1:20" ht="57" hidden="1" x14ac:dyDescent="0.4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1" t="s">
        <v>8327</v>
      </c>
      <c r="R1182" t="s">
        <v>8328</v>
      </c>
      <c r="S1182" s="15">
        <f t="shared" si="74"/>
        <v>40417.011296296296</v>
      </c>
      <c r="T1182" s="15">
        <f t="shared" si="75"/>
        <v>40462.011296296296</v>
      </c>
    </row>
    <row r="1183" spans="1:20" ht="42.75" hidden="1" x14ac:dyDescent="0.4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1" t="s">
        <v>8321</v>
      </c>
      <c r="R1183" t="s">
        <v>8343</v>
      </c>
      <c r="S1183" s="15">
        <f t="shared" si="74"/>
        <v>41197.753310185188</v>
      </c>
      <c r="T1183" s="15">
        <f t="shared" si="75"/>
        <v>41217.794976851852</v>
      </c>
    </row>
    <row r="1184" spans="1:20" ht="57" hidden="1" x14ac:dyDescent="0.4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1" t="s">
        <v>8321</v>
      </c>
      <c r="R1184" t="s">
        <v>8322</v>
      </c>
      <c r="S1184" s="15">
        <f t="shared" si="74"/>
        <v>40343.084421296298</v>
      </c>
      <c r="T1184" s="15">
        <f t="shared" si="75"/>
        <v>40378.666666666664</v>
      </c>
    </row>
    <row r="1185" spans="1:20" ht="42.75" hidden="1" x14ac:dyDescent="0.4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1" t="s">
        <v>8327</v>
      </c>
      <c r="R1185" t="s">
        <v>8341</v>
      </c>
      <c r="S1185" s="15">
        <f t="shared" si="74"/>
        <v>42460.573611111111</v>
      </c>
      <c r="T1185" s="15">
        <f t="shared" si="75"/>
        <v>42482.619444444441</v>
      </c>
    </row>
    <row r="1186" spans="1:20" ht="28.5" hidden="1" x14ac:dyDescent="0.4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1" t="s">
        <v>8323</v>
      </c>
      <c r="R1186" t="s">
        <v>8335</v>
      </c>
      <c r="S1186" s="15">
        <f t="shared" si="74"/>
        <v>42065.750300925924</v>
      </c>
      <c r="T1186" s="15">
        <f t="shared" si="75"/>
        <v>42095.708634259259</v>
      </c>
    </row>
    <row r="1187" spans="1:20" ht="42.75" x14ac:dyDescent="0.4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1" t="s">
        <v>8323</v>
      </c>
      <c r="R1187" t="s">
        <v>8326</v>
      </c>
      <c r="S1187" s="15">
        <f t="shared" si="74"/>
        <v>41944.527627314819</v>
      </c>
      <c r="T1187" s="15">
        <f t="shared" si="75"/>
        <v>42004.569293981483</v>
      </c>
    </row>
    <row r="1188" spans="1:20" ht="42.75" hidden="1" x14ac:dyDescent="0.4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1" t="s">
        <v>8327</v>
      </c>
      <c r="R1188" t="s">
        <v>8329</v>
      </c>
      <c r="S1188" s="15">
        <f t="shared" si="74"/>
        <v>42016.641435185185</v>
      </c>
      <c r="T1188" s="15">
        <f t="shared" si="75"/>
        <v>42046.641435185185</v>
      </c>
    </row>
    <row r="1189" spans="1:20" ht="42.75" hidden="1" x14ac:dyDescent="0.45">
      <c r="A1189">
        <v>617</v>
      </c>
      <c r="B1189" s="9" t="s">
        <v>618</v>
      </c>
      <c r="C1189" s="3" t="s">
        <v>4727</v>
      </c>
      <c r="D1189" s="5">
        <v>2000</v>
      </c>
      <c r="E1189" s="7">
        <v>60</v>
      </c>
      <c r="F1189" t="s">
        <v>8219</v>
      </c>
      <c r="G1189" t="s">
        <v>8224</v>
      </c>
      <c r="H1189" t="s">
        <v>8246</v>
      </c>
      <c r="I1189">
        <v>1431072843</v>
      </c>
      <c r="J1189">
        <v>1427184843</v>
      </c>
      <c r="K1189" t="b">
        <v>0</v>
      </c>
      <c r="L1189">
        <v>3</v>
      </c>
      <c r="M1189" t="b">
        <v>0</v>
      </c>
      <c r="N1189" t="s">
        <v>8270</v>
      </c>
      <c r="O1189">
        <f t="shared" si="72"/>
        <v>3</v>
      </c>
      <c r="P1189">
        <f t="shared" si="73"/>
        <v>20</v>
      </c>
      <c r="Q1189" s="11" t="s">
        <v>8308</v>
      </c>
      <c r="R1189" t="s">
        <v>8342</v>
      </c>
      <c r="S1189" s="15">
        <f t="shared" si="74"/>
        <v>42087.343090277776</v>
      </c>
      <c r="T1189" s="15">
        <f t="shared" si="75"/>
        <v>42132.343090277776</v>
      </c>
    </row>
    <row r="1190" spans="1:20" ht="42.75" hidden="1" x14ac:dyDescent="0.4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1" t="s">
        <v>8308</v>
      </c>
      <c r="R1190" t="s">
        <v>8318</v>
      </c>
      <c r="S1190" s="15">
        <f t="shared" si="74"/>
        <v>41905.429155092592</v>
      </c>
      <c r="T1190" s="15">
        <f t="shared" si="75"/>
        <v>41935.429155092592</v>
      </c>
    </row>
    <row r="1191" spans="1:20" ht="42.75" hidden="1" x14ac:dyDescent="0.4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1" t="s">
        <v>8323</v>
      </c>
      <c r="R1191" t="s">
        <v>8335</v>
      </c>
      <c r="S1191" s="15">
        <f t="shared" si="74"/>
        <v>41865.882928240739</v>
      </c>
      <c r="T1191" s="15">
        <f t="shared" si="75"/>
        <v>41890.882928240739</v>
      </c>
    </row>
    <row r="1192" spans="1:20" ht="42.75" hidden="1" x14ac:dyDescent="0.45">
      <c r="A1192">
        <v>3887</v>
      </c>
      <c r="B1192" s="9" t="s">
        <v>3884</v>
      </c>
      <c r="C1192" s="3" t="s">
        <v>7995</v>
      </c>
      <c r="D1192" s="5">
        <v>2000</v>
      </c>
      <c r="E1192" s="7">
        <v>35</v>
      </c>
      <c r="F1192" t="s">
        <v>8219</v>
      </c>
      <c r="G1192" t="s">
        <v>8223</v>
      </c>
      <c r="H1192" t="s">
        <v>8245</v>
      </c>
      <c r="I1192">
        <v>1430517600</v>
      </c>
      <c r="J1192">
        <v>1426538129</v>
      </c>
      <c r="K1192" t="b">
        <v>0</v>
      </c>
      <c r="L1192">
        <v>2</v>
      </c>
      <c r="M1192" t="b">
        <v>0</v>
      </c>
      <c r="N1192" t="s">
        <v>8303</v>
      </c>
      <c r="O1192">
        <f t="shared" si="72"/>
        <v>2</v>
      </c>
      <c r="P1192">
        <f t="shared" si="73"/>
        <v>17.5</v>
      </c>
      <c r="Q1192" s="11" t="s">
        <v>8323</v>
      </c>
      <c r="R1192" t="s">
        <v>8335</v>
      </c>
      <c r="S1192" s="15">
        <f t="shared" si="74"/>
        <v>42079.857974537037</v>
      </c>
      <c r="T1192" s="15">
        <f t="shared" si="75"/>
        <v>42125.916666666672</v>
      </c>
    </row>
    <row r="1193" spans="1:20" ht="28.5" hidden="1" x14ac:dyDescent="0.4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1" t="s">
        <v>8321</v>
      </c>
      <c r="R1193" t="s">
        <v>8339</v>
      </c>
      <c r="S1193" s="15">
        <f t="shared" si="74"/>
        <v>41757.975011574075</v>
      </c>
      <c r="T1193" s="15">
        <f t="shared" si="75"/>
        <v>41793.165972222225</v>
      </c>
    </row>
    <row r="1194" spans="1:20" ht="42.75" x14ac:dyDescent="0.4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1" t="s">
        <v>8323</v>
      </c>
      <c r="R1194" t="s">
        <v>8326</v>
      </c>
      <c r="S1194" s="15">
        <f t="shared" si="74"/>
        <v>42062.834444444445</v>
      </c>
      <c r="T1194" s="15">
        <f t="shared" si="75"/>
        <v>42083.852083333331</v>
      </c>
    </row>
    <row r="1195" spans="1:20" ht="42.75" hidden="1" x14ac:dyDescent="0.4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1" t="s">
        <v>8327</v>
      </c>
      <c r="R1195" t="s">
        <v>8329</v>
      </c>
      <c r="S1195" s="15">
        <f t="shared" si="74"/>
        <v>41716.785011574073</v>
      </c>
      <c r="T1195" s="15">
        <f t="shared" si="75"/>
        <v>41739.290972222225</v>
      </c>
    </row>
    <row r="1196" spans="1:20" ht="42.75" hidden="1" x14ac:dyDescent="0.4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1" t="s">
        <v>8321</v>
      </c>
      <c r="R1196" t="s">
        <v>8339</v>
      </c>
      <c r="S1196" s="15">
        <f t="shared" si="74"/>
        <v>41904.407812500001</v>
      </c>
      <c r="T1196" s="15">
        <f t="shared" si="75"/>
        <v>41964.449479166666</v>
      </c>
    </row>
    <row r="1197" spans="1:20" ht="42.75" hidden="1" x14ac:dyDescent="0.4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1" t="s">
        <v>8316</v>
      </c>
      <c r="R1197" t="s">
        <v>8317</v>
      </c>
      <c r="S1197" s="15">
        <f t="shared" si="74"/>
        <v>41614.651493055557</v>
      </c>
      <c r="T1197" s="15">
        <f t="shared" si="75"/>
        <v>41644.651493055557</v>
      </c>
    </row>
    <row r="1198" spans="1:20" ht="42.75" hidden="1" x14ac:dyDescent="0.4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1" t="s">
        <v>8313</v>
      </c>
      <c r="R1198" t="s">
        <v>8314</v>
      </c>
      <c r="S1198" s="15">
        <f t="shared" si="74"/>
        <v>41897.134895833333</v>
      </c>
      <c r="T1198" s="15">
        <f t="shared" si="75"/>
        <v>41928</v>
      </c>
    </row>
    <row r="1199" spans="1:20" ht="42.75" hidden="1" x14ac:dyDescent="0.4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1" t="s">
        <v>8327</v>
      </c>
      <c r="R1199" t="s">
        <v>8331</v>
      </c>
      <c r="S1199" s="15">
        <f t="shared" si="74"/>
        <v>42526.874236111107</v>
      </c>
      <c r="T1199" s="15">
        <f t="shared" si="75"/>
        <v>42556.874236111107</v>
      </c>
    </row>
    <row r="1200" spans="1:20" ht="42.75" hidden="1" x14ac:dyDescent="0.4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1" t="s">
        <v>8327</v>
      </c>
      <c r="R1200" t="s">
        <v>8331</v>
      </c>
      <c r="S1200" s="15">
        <f t="shared" si="74"/>
        <v>41543.988067129627</v>
      </c>
      <c r="T1200" s="15">
        <f t="shared" si="75"/>
        <v>41571.988067129627</v>
      </c>
    </row>
    <row r="1201" spans="1:20" ht="42.75" hidden="1" x14ac:dyDescent="0.4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1" t="s">
        <v>8316</v>
      </c>
      <c r="R1201" t="s">
        <v>8317</v>
      </c>
      <c r="S1201" s="15">
        <f t="shared" si="74"/>
        <v>42469.874907407408</v>
      </c>
      <c r="T1201" s="15">
        <f t="shared" si="75"/>
        <v>42487.083333333328</v>
      </c>
    </row>
    <row r="1202" spans="1:20" ht="28.5" hidden="1" x14ac:dyDescent="0.4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1" t="s">
        <v>8321</v>
      </c>
      <c r="R1202" t="s">
        <v>8322</v>
      </c>
      <c r="S1202" s="15">
        <f t="shared" si="74"/>
        <v>40526.36917824074</v>
      </c>
      <c r="T1202" s="15">
        <f t="shared" si="75"/>
        <v>40576.332638888889</v>
      </c>
    </row>
    <row r="1203" spans="1:20" ht="57" hidden="1" x14ac:dyDescent="0.4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1" t="s">
        <v>8327</v>
      </c>
      <c r="R1203" t="s">
        <v>8336</v>
      </c>
      <c r="S1203" s="15">
        <f t="shared" si="74"/>
        <v>42051.148888888885</v>
      </c>
      <c r="T1203" s="15">
        <f t="shared" si="75"/>
        <v>42079.107222222221</v>
      </c>
    </row>
    <row r="1204" spans="1:20" ht="28.5" x14ac:dyDescent="0.4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1" t="s">
        <v>8323</v>
      </c>
      <c r="R1204" t="s">
        <v>8326</v>
      </c>
      <c r="S1204" s="15">
        <f t="shared" si="74"/>
        <v>41375.702210648145</v>
      </c>
      <c r="T1204" s="15">
        <f t="shared" si="75"/>
        <v>41400.702210648145</v>
      </c>
    </row>
    <row r="1205" spans="1:20" ht="57" x14ac:dyDescent="0.4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1" t="s">
        <v>8323</v>
      </c>
      <c r="R1205" t="s">
        <v>8326</v>
      </c>
      <c r="S1205" s="15">
        <f t="shared" si="74"/>
        <v>42089.412557870368</v>
      </c>
      <c r="T1205" s="15">
        <f t="shared" si="75"/>
        <v>42117.770833333328</v>
      </c>
    </row>
    <row r="1206" spans="1:20" ht="42.75" hidden="1" x14ac:dyDescent="0.4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1" t="s">
        <v>8327</v>
      </c>
      <c r="R1206" t="s">
        <v>8329</v>
      </c>
      <c r="S1206" s="15">
        <f t="shared" si="74"/>
        <v>42145.919687500005</v>
      </c>
      <c r="T1206" s="15">
        <f t="shared" si="75"/>
        <v>42175.919687500005</v>
      </c>
    </row>
    <row r="1207" spans="1:20" ht="42.75" hidden="1" x14ac:dyDescent="0.45">
      <c r="A1207">
        <v>636</v>
      </c>
      <c r="B1207" s="9" t="s">
        <v>637</v>
      </c>
      <c r="C1207" s="3" t="s">
        <v>4746</v>
      </c>
      <c r="D1207" s="5">
        <v>2000</v>
      </c>
      <c r="E1207" s="7">
        <v>4</v>
      </c>
      <c r="F1207" t="s">
        <v>8219</v>
      </c>
      <c r="G1207" t="s">
        <v>8224</v>
      </c>
      <c r="H1207" t="s">
        <v>8246</v>
      </c>
      <c r="I1207">
        <v>1433587620</v>
      </c>
      <c r="J1207">
        <v>1430996150</v>
      </c>
      <c r="K1207" t="b">
        <v>0</v>
      </c>
      <c r="L1207">
        <v>1</v>
      </c>
      <c r="M1207" t="b">
        <v>0</v>
      </c>
      <c r="N1207" t="s">
        <v>8270</v>
      </c>
      <c r="O1207">
        <f t="shared" si="72"/>
        <v>0</v>
      </c>
      <c r="P1207">
        <f t="shared" si="73"/>
        <v>4</v>
      </c>
      <c r="Q1207" s="11" t="s">
        <v>8308</v>
      </c>
      <c r="R1207" t="s">
        <v>8342</v>
      </c>
      <c r="S1207" s="15">
        <f t="shared" si="74"/>
        <v>42131.455439814818</v>
      </c>
      <c r="T1207" s="15">
        <f t="shared" si="75"/>
        <v>42161.44930555555</v>
      </c>
    </row>
    <row r="1208" spans="1:20" ht="42.75" hidden="1" x14ac:dyDescent="0.4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1" t="s">
        <v>8323</v>
      </c>
      <c r="R1208" t="s">
        <v>8324</v>
      </c>
      <c r="S1208" s="15">
        <f t="shared" si="74"/>
        <v>42024.702893518523</v>
      </c>
      <c r="T1208" s="15">
        <f t="shared" si="75"/>
        <v>42045.702893518523</v>
      </c>
    </row>
    <row r="1209" spans="1:20" ht="42.75" hidden="1" x14ac:dyDescent="0.4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1" t="s">
        <v>8327</v>
      </c>
      <c r="R1209" t="s">
        <v>8328</v>
      </c>
      <c r="S1209" s="15">
        <f t="shared" si="74"/>
        <v>41373.690266203703</v>
      </c>
      <c r="T1209" s="15">
        <f t="shared" si="75"/>
        <v>41403.690266203703</v>
      </c>
    </row>
    <row r="1210" spans="1:20" ht="42.75" hidden="1" x14ac:dyDescent="0.4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1" t="s">
        <v>8327</v>
      </c>
      <c r="R1210" t="s">
        <v>8331</v>
      </c>
      <c r="S1210" s="15">
        <f t="shared" si="74"/>
        <v>42707.074976851851</v>
      </c>
      <c r="T1210" s="15">
        <f t="shared" si="75"/>
        <v>42727.074976851851</v>
      </c>
    </row>
    <row r="1211" spans="1:20" ht="57" hidden="1" x14ac:dyDescent="0.4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1" t="s">
        <v>8308</v>
      </c>
      <c r="R1211" t="s">
        <v>8310</v>
      </c>
      <c r="S1211" s="15">
        <f t="shared" si="74"/>
        <v>41921.263078703705</v>
      </c>
      <c r="T1211" s="15">
        <f t="shared" si="75"/>
        <v>41973.957638888889</v>
      </c>
    </row>
    <row r="1212" spans="1:20" ht="42.75" hidden="1" x14ac:dyDescent="0.4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1" t="s">
        <v>8316</v>
      </c>
      <c r="R1212" t="s">
        <v>8344</v>
      </c>
      <c r="S1212" s="15">
        <f t="shared" si="74"/>
        <v>41923.783576388887</v>
      </c>
      <c r="T1212" s="15">
        <f t="shared" si="75"/>
        <v>41963.825243055559</v>
      </c>
    </row>
    <row r="1213" spans="1:20" ht="42.75" hidden="1" x14ac:dyDescent="0.4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1" t="s">
        <v>8327</v>
      </c>
      <c r="R1213" t="s">
        <v>8331</v>
      </c>
      <c r="S1213" s="15">
        <f t="shared" si="74"/>
        <v>40663.08666666667</v>
      </c>
      <c r="T1213" s="15">
        <f t="shared" si="75"/>
        <v>40706.166666666664</v>
      </c>
    </row>
    <row r="1214" spans="1:20" ht="42.75" x14ac:dyDescent="0.4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1" t="s">
        <v>8323</v>
      </c>
      <c r="R1214" t="s">
        <v>8326</v>
      </c>
      <c r="S1214" s="15">
        <f t="shared" si="74"/>
        <v>42126.87501157407</v>
      </c>
      <c r="T1214" s="15">
        <f t="shared" si="75"/>
        <v>42158.290972222225</v>
      </c>
    </row>
    <row r="1215" spans="1:20" ht="42.75" hidden="1" x14ac:dyDescent="0.4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1" t="s">
        <v>8321</v>
      </c>
      <c r="R1215" t="s">
        <v>8343</v>
      </c>
      <c r="S1215" s="15">
        <f t="shared" si="74"/>
        <v>41701.901817129627</v>
      </c>
      <c r="T1215" s="15">
        <f t="shared" si="75"/>
        <v>41721</v>
      </c>
    </row>
    <row r="1216" spans="1:20" ht="42.75" hidden="1" x14ac:dyDescent="0.4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1" t="s">
        <v>8321</v>
      </c>
      <c r="R1216" t="s">
        <v>8343</v>
      </c>
      <c r="S1216" s="15">
        <f t="shared" si="74"/>
        <v>41311.799513888887</v>
      </c>
      <c r="T1216" s="15">
        <f t="shared" si="75"/>
        <v>41336.799513888887</v>
      </c>
    </row>
    <row r="1217" spans="1:20" ht="42.75" hidden="1" x14ac:dyDescent="0.4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1" t="s">
        <v>8319</v>
      </c>
      <c r="R1217" t="s">
        <v>8320</v>
      </c>
      <c r="S1217" s="15">
        <f t="shared" si="74"/>
        <v>42738.692233796297</v>
      </c>
      <c r="T1217" s="15">
        <f t="shared" si="75"/>
        <v>42768.692233796297</v>
      </c>
    </row>
    <row r="1218" spans="1:20" ht="42.75" hidden="1" x14ac:dyDescent="0.45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76">ROUND(E1218/D1218*100,0)</f>
        <v>31</v>
      </c>
      <c r="P1218">
        <f t="shared" ref="P1218:P1281" si="77">IFERROR(ROUND(E1218/L1218,2),0)</f>
        <v>231.75</v>
      </c>
      <c r="Q1218" s="11" t="s">
        <v>8327</v>
      </c>
      <c r="R1218" t="s">
        <v>8350</v>
      </c>
      <c r="S1218" s="15">
        <f t="shared" ref="S1218:S1281" si="78">(((J1218/60)/60)/24)+DATE(1970,1,1)</f>
        <v>40847.171018518515</v>
      </c>
      <c r="T1218" s="15">
        <f t="shared" ref="T1218:T1281" si="79">(((I1218/60)/60)/24)+DATE(1970,1,1)</f>
        <v>40889.212685185186</v>
      </c>
    </row>
    <row r="1219" spans="1:20" ht="42.75" hidden="1" x14ac:dyDescent="0.45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76"/>
        <v>4</v>
      </c>
      <c r="P1219">
        <f t="shared" si="77"/>
        <v>125.27</v>
      </c>
      <c r="Q1219" s="11" t="s">
        <v>8323</v>
      </c>
      <c r="R1219" t="s">
        <v>8324</v>
      </c>
      <c r="S1219" s="15">
        <f t="shared" si="78"/>
        <v>42081.731273148151</v>
      </c>
      <c r="T1219" s="15">
        <f t="shared" si="79"/>
        <v>42111.731273148151</v>
      </c>
    </row>
    <row r="1220" spans="1:20" ht="42.75" hidden="1" x14ac:dyDescent="0.4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1" t="s">
        <v>8308</v>
      </c>
      <c r="R1220" t="s">
        <v>8310</v>
      </c>
      <c r="S1220" s="15">
        <f t="shared" si="78"/>
        <v>42668.726701388892</v>
      </c>
      <c r="T1220" s="15">
        <f t="shared" si="79"/>
        <v>42698.768368055549</v>
      </c>
    </row>
    <row r="1221" spans="1:20" ht="42.75" x14ac:dyDescent="0.4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1" t="s">
        <v>8323</v>
      </c>
      <c r="R1221" t="s">
        <v>8326</v>
      </c>
      <c r="S1221" s="15">
        <f t="shared" si="78"/>
        <v>41791.993414351848</v>
      </c>
      <c r="T1221" s="15">
        <f t="shared" si="79"/>
        <v>41821.993414351848</v>
      </c>
    </row>
    <row r="1222" spans="1:20" ht="28.5" x14ac:dyDescent="0.4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1" t="s">
        <v>8323</v>
      </c>
      <c r="R1222" t="s">
        <v>8326</v>
      </c>
      <c r="S1222" s="15">
        <f t="shared" si="78"/>
        <v>41943.753032407411</v>
      </c>
      <c r="T1222" s="15">
        <f t="shared" si="79"/>
        <v>41973.794699074075</v>
      </c>
    </row>
    <row r="1223" spans="1:20" ht="57" x14ac:dyDescent="0.4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1" t="s">
        <v>8323</v>
      </c>
      <c r="R1223" t="s">
        <v>8326</v>
      </c>
      <c r="S1223" s="15">
        <f t="shared" si="78"/>
        <v>42034.928252314814</v>
      </c>
      <c r="T1223" s="15">
        <f t="shared" si="79"/>
        <v>42090</v>
      </c>
    </row>
    <row r="1224" spans="1:20" ht="42.75" x14ac:dyDescent="0.4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1" t="s">
        <v>8323</v>
      </c>
      <c r="R1224" t="s">
        <v>8326</v>
      </c>
      <c r="S1224" s="15">
        <f t="shared" si="78"/>
        <v>41841.26489583333</v>
      </c>
      <c r="T1224" s="15">
        <f t="shared" si="79"/>
        <v>41864.207638888889</v>
      </c>
    </row>
    <row r="1225" spans="1:20" ht="42.75" hidden="1" x14ac:dyDescent="0.4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1" t="s">
        <v>8316</v>
      </c>
      <c r="R1225" t="s">
        <v>8334</v>
      </c>
      <c r="S1225" s="15">
        <f t="shared" si="78"/>
        <v>41575.237430555557</v>
      </c>
      <c r="T1225" s="15">
        <f t="shared" si="79"/>
        <v>41605.279097222221</v>
      </c>
    </row>
    <row r="1226" spans="1:20" ht="42.75" x14ac:dyDescent="0.4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1" t="s">
        <v>8323</v>
      </c>
      <c r="R1226" t="s">
        <v>8326</v>
      </c>
      <c r="S1226" s="15">
        <f t="shared" si="78"/>
        <v>41851.200150462959</v>
      </c>
      <c r="T1226" s="15">
        <f t="shared" si="79"/>
        <v>41881.200150462959</v>
      </c>
    </row>
    <row r="1227" spans="1:20" ht="28.5" x14ac:dyDescent="0.4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1" t="s">
        <v>8323</v>
      </c>
      <c r="R1227" t="s">
        <v>8326</v>
      </c>
      <c r="S1227" s="15">
        <f t="shared" si="78"/>
        <v>42566.441203703704</v>
      </c>
      <c r="T1227" s="15">
        <f t="shared" si="79"/>
        <v>42582.458333333328</v>
      </c>
    </row>
    <row r="1228" spans="1:20" ht="42.75" hidden="1" x14ac:dyDescent="0.4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1" t="s">
        <v>8311</v>
      </c>
      <c r="R1228" t="s">
        <v>8333</v>
      </c>
      <c r="S1228" s="15">
        <f t="shared" si="78"/>
        <v>41299.878148148149</v>
      </c>
      <c r="T1228" s="15">
        <f t="shared" si="79"/>
        <v>41329.878148148149</v>
      </c>
    </row>
    <row r="1229" spans="1:20" ht="42.75" hidden="1" x14ac:dyDescent="0.4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1" t="s">
        <v>8323</v>
      </c>
      <c r="R1229" t="s">
        <v>8335</v>
      </c>
      <c r="S1229" s="15">
        <f t="shared" si="78"/>
        <v>41771.814791666664</v>
      </c>
      <c r="T1229" s="15">
        <f t="shared" si="79"/>
        <v>41801.814791666664</v>
      </c>
    </row>
    <row r="1230" spans="1:20" ht="42.75" x14ac:dyDescent="0.4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1" t="s">
        <v>8323</v>
      </c>
      <c r="R1230" t="s">
        <v>8326</v>
      </c>
      <c r="S1230" s="15">
        <f t="shared" si="78"/>
        <v>42581.397546296299</v>
      </c>
      <c r="T1230" s="15">
        <f t="shared" si="79"/>
        <v>42638.958333333328</v>
      </c>
    </row>
    <row r="1231" spans="1:20" ht="42.75" x14ac:dyDescent="0.4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1" t="s">
        <v>8323</v>
      </c>
      <c r="R1231" t="s">
        <v>8326</v>
      </c>
      <c r="S1231" s="15">
        <f t="shared" si="78"/>
        <v>41914.295104166667</v>
      </c>
      <c r="T1231" s="15">
        <f t="shared" si="79"/>
        <v>41948.536111111112</v>
      </c>
    </row>
    <row r="1232" spans="1:20" ht="42.75" hidden="1" x14ac:dyDescent="0.4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1" t="s">
        <v>8327</v>
      </c>
      <c r="R1232" t="s">
        <v>8338</v>
      </c>
      <c r="S1232" s="15">
        <f t="shared" si="78"/>
        <v>41572.492974537039</v>
      </c>
      <c r="T1232" s="15">
        <f t="shared" si="79"/>
        <v>41602.534641203703</v>
      </c>
    </row>
    <row r="1233" spans="1:20" ht="42.75" hidden="1" x14ac:dyDescent="0.4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1" t="s">
        <v>8313</v>
      </c>
      <c r="R1233" t="s">
        <v>8314</v>
      </c>
      <c r="S1233" s="15">
        <f t="shared" si="78"/>
        <v>42570.702986111108</v>
      </c>
      <c r="T1233" s="15">
        <f t="shared" si="79"/>
        <v>42600.702986111108</v>
      </c>
    </row>
    <row r="1234" spans="1:20" ht="57" hidden="1" x14ac:dyDescent="0.4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1" t="s">
        <v>8321</v>
      </c>
      <c r="R1234" t="s">
        <v>8343</v>
      </c>
      <c r="S1234" s="15">
        <f t="shared" si="78"/>
        <v>40248.834999999999</v>
      </c>
      <c r="T1234" s="15">
        <f t="shared" si="79"/>
        <v>40338.791666666664</v>
      </c>
    </row>
    <row r="1235" spans="1:20" ht="42.75" hidden="1" x14ac:dyDescent="0.45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1" t="s">
        <v>8327</v>
      </c>
      <c r="R1235" t="s">
        <v>8341</v>
      </c>
      <c r="S1235" s="15">
        <f t="shared" si="78"/>
        <v>41953.091134259259</v>
      </c>
      <c r="T1235" s="15">
        <f t="shared" si="79"/>
        <v>41981.207638888889</v>
      </c>
    </row>
    <row r="1236" spans="1:20" ht="42.75" hidden="1" x14ac:dyDescent="0.45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1" t="s">
        <v>8327</v>
      </c>
      <c r="R1236" t="s">
        <v>8341</v>
      </c>
      <c r="S1236" s="15">
        <f t="shared" si="78"/>
        <v>42208.680023148147</v>
      </c>
      <c r="T1236" s="15">
        <f t="shared" si="79"/>
        <v>42231.165972222225</v>
      </c>
    </row>
    <row r="1237" spans="1:20" ht="42.75" hidden="1" x14ac:dyDescent="0.4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1" t="s">
        <v>8327</v>
      </c>
      <c r="R1237" t="s">
        <v>8328</v>
      </c>
      <c r="S1237" s="15">
        <f t="shared" si="78"/>
        <v>40999.645925925928</v>
      </c>
      <c r="T1237" s="15">
        <f t="shared" si="79"/>
        <v>41029.645925925928</v>
      </c>
    </row>
    <row r="1238" spans="1:20" ht="42.75" x14ac:dyDescent="0.4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1" t="s">
        <v>8323</v>
      </c>
      <c r="R1238" t="s">
        <v>8326</v>
      </c>
      <c r="S1238" s="15">
        <f t="shared" si="78"/>
        <v>42208.84646990741</v>
      </c>
      <c r="T1238" s="15">
        <f t="shared" si="79"/>
        <v>42238.84646990741</v>
      </c>
    </row>
    <row r="1239" spans="1:20" ht="42.75" hidden="1" x14ac:dyDescent="0.4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1" t="s">
        <v>8327</v>
      </c>
      <c r="R1239" t="s">
        <v>8328</v>
      </c>
      <c r="S1239" s="15">
        <f t="shared" si="78"/>
        <v>40730.878912037035</v>
      </c>
      <c r="T1239" s="15">
        <f t="shared" si="79"/>
        <v>40760.878912037035</v>
      </c>
    </row>
    <row r="1240" spans="1:20" ht="42.75" hidden="1" x14ac:dyDescent="0.4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1" t="s">
        <v>8327</v>
      </c>
      <c r="R1240" t="s">
        <v>8331</v>
      </c>
      <c r="S1240" s="15">
        <f t="shared" si="78"/>
        <v>41962.100532407407</v>
      </c>
      <c r="T1240" s="15">
        <f t="shared" si="79"/>
        <v>41995.207638888889</v>
      </c>
    </row>
    <row r="1241" spans="1:20" ht="42.75" x14ac:dyDescent="0.4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1" t="s">
        <v>8323</v>
      </c>
      <c r="R1241" t="s">
        <v>8326</v>
      </c>
      <c r="S1241" s="15">
        <f t="shared" si="78"/>
        <v>42556.873020833329</v>
      </c>
      <c r="T1241" s="15">
        <f t="shared" si="79"/>
        <v>42616.873020833329</v>
      </c>
    </row>
    <row r="1242" spans="1:20" hidden="1" x14ac:dyDescent="0.4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1" t="s">
        <v>8321</v>
      </c>
      <c r="R1242" t="s">
        <v>8325</v>
      </c>
      <c r="S1242" s="15">
        <f t="shared" si="78"/>
        <v>41939.810300925928</v>
      </c>
      <c r="T1242" s="15">
        <f t="shared" si="79"/>
        <v>41969.851967592593</v>
      </c>
    </row>
    <row r="1243" spans="1:20" ht="42.75" hidden="1" x14ac:dyDescent="0.4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1" t="s">
        <v>8327</v>
      </c>
      <c r="R1243" t="s">
        <v>8329</v>
      </c>
      <c r="S1243" s="15">
        <f t="shared" si="78"/>
        <v>40956.066087962965</v>
      </c>
      <c r="T1243" s="15">
        <f t="shared" si="79"/>
        <v>41013.73333333333</v>
      </c>
    </row>
    <row r="1244" spans="1:20" ht="28.5" x14ac:dyDescent="0.4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1" t="s">
        <v>8323</v>
      </c>
      <c r="R1244" t="s">
        <v>8326</v>
      </c>
      <c r="S1244" s="15">
        <f t="shared" si="78"/>
        <v>42420.019097222219</v>
      </c>
      <c r="T1244" s="15">
        <f t="shared" si="79"/>
        <v>42479.977430555555</v>
      </c>
    </row>
    <row r="1245" spans="1:20" ht="42.75" x14ac:dyDescent="0.4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1" t="s">
        <v>8323</v>
      </c>
      <c r="R1245" t="s">
        <v>8326</v>
      </c>
      <c r="S1245" s="15">
        <f t="shared" si="78"/>
        <v>41941.75203703704</v>
      </c>
      <c r="T1245" s="15">
        <f t="shared" si="79"/>
        <v>41964.708333333328</v>
      </c>
    </row>
    <row r="1246" spans="1:20" ht="42.75" x14ac:dyDescent="0.4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1" t="s">
        <v>8323</v>
      </c>
      <c r="R1246" t="s">
        <v>8326</v>
      </c>
      <c r="S1246" s="15">
        <f t="shared" si="78"/>
        <v>42311.711979166663</v>
      </c>
      <c r="T1246" s="15">
        <f t="shared" si="79"/>
        <v>42341.708333333328</v>
      </c>
    </row>
    <row r="1247" spans="1:20" ht="28.5" hidden="1" x14ac:dyDescent="0.4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1" t="s">
        <v>8323</v>
      </c>
      <c r="R1247" t="s">
        <v>8335</v>
      </c>
      <c r="S1247" s="15">
        <f t="shared" si="78"/>
        <v>42182.108252314814</v>
      </c>
      <c r="T1247" s="15">
        <f t="shared" si="79"/>
        <v>42242.108252314814</v>
      </c>
    </row>
    <row r="1248" spans="1:20" ht="42.75" x14ac:dyDescent="0.4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1" t="s">
        <v>8323</v>
      </c>
      <c r="R1248" t="s">
        <v>8326</v>
      </c>
      <c r="S1248" s="15">
        <f t="shared" si="78"/>
        <v>42465.491435185191</v>
      </c>
      <c r="T1248" s="15">
        <f t="shared" si="79"/>
        <v>42494.958333333328</v>
      </c>
    </row>
    <row r="1249" spans="1:20" ht="42.75" x14ac:dyDescent="0.4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1" t="s">
        <v>8323</v>
      </c>
      <c r="R1249" t="s">
        <v>8326</v>
      </c>
      <c r="S1249" s="15">
        <f t="shared" si="78"/>
        <v>42466.303715277783</v>
      </c>
      <c r="T1249" s="15">
        <f t="shared" si="79"/>
        <v>42496.303715277783</v>
      </c>
    </row>
    <row r="1250" spans="1:20" ht="42.75" hidden="1" x14ac:dyDescent="0.4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1" t="s">
        <v>8323</v>
      </c>
      <c r="R1250" t="s">
        <v>8324</v>
      </c>
      <c r="S1250" s="15">
        <f t="shared" si="78"/>
        <v>42570.110243055555</v>
      </c>
      <c r="T1250" s="15">
        <f t="shared" si="79"/>
        <v>42600.110243055555</v>
      </c>
    </row>
    <row r="1251" spans="1:20" ht="42.75" hidden="1" x14ac:dyDescent="0.4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1" t="s">
        <v>8321</v>
      </c>
      <c r="R1251" t="s">
        <v>8322</v>
      </c>
      <c r="S1251" s="15">
        <f t="shared" si="78"/>
        <v>41013.787569444445</v>
      </c>
      <c r="T1251" s="15">
        <f t="shared" si="79"/>
        <v>41045.791666666664</v>
      </c>
    </row>
    <row r="1252" spans="1:20" ht="42.75" hidden="1" x14ac:dyDescent="0.4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1" t="s">
        <v>8321</v>
      </c>
      <c r="R1252" t="s">
        <v>8332</v>
      </c>
      <c r="S1252" s="15">
        <f t="shared" si="78"/>
        <v>42563.932951388888</v>
      </c>
      <c r="T1252" s="15">
        <f t="shared" si="79"/>
        <v>42580.232638888891</v>
      </c>
    </row>
    <row r="1253" spans="1:20" ht="42.75" hidden="1" x14ac:dyDescent="0.4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1" t="s">
        <v>8308</v>
      </c>
      <c r="R1253" t="s">
        <v>8315</v>
      </c>
      <c r="S1253" s="15">
        <f t="shared" si="78"/>
        <v>41902.874432870369</v>
      </c>
      <c r="T1253" s="15">
        <f t="shared" si="79"/>
        <v>41932.874432870369</v>
      </c>
    </row>
    <row r="1254" spans="1:20" ht="42.75" hidden="1" x14ac:dyDescent="0.4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1" t="s">
        <v>8308</v>
      </c>
      <c r="R1254" t="s">
        <v>8309</v>
      </c>
      <c r="S1254" s="15">
        <f t="shared" si="78"/>
        <v>41844.771793981483</v>
      </c>
      <c r="T1254" s="15">
        <f t="shared" si="79"/>
        <v>41874.771793981483</v>
      </c>
    </row>
    <row r="1255" spans="1:20" ht="42.75" x14ac:dyDescent="0.4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1" t="s">
        <v>8323</v>
      </c>
      <c r="R1255" t="s">
        <v>8326</v>
      </c>
      <c r="S1255" s="15">
        <f t="shared" si="78"/>
        <v>42064.652673611112</v>
      </c>
      <c r="T1255" s="15">
        <f t="shared" si="79"/>
        <v>42101.291666666672</v>
      </c>
    </row>
    <row r="1256" spans="1:20" ht="42.75" hidden="1" x14ac:dyDescent="0.45">
      <c r="A1256">
        <v>1047</v>
      </c>
      <c r="B1256" s="9" t="s">
        <v>1048</v>
      </c>
      <c r="C1256" s="3" t="s">
        <v>5157</v>
      </c>
      <c r="D1256" s="5">
        <v>2000</v>
      </c>
      <c r="E1256" s="7">
        <v>1</v>
      </c>
      <c r="F1256" t="s">
        <v>8219</v>
      </c>
      <c r="G1256" t="s">
        <v>8223</v>
      </c>
      <c r="H1256" t="s">
        <v>8245</v>
      </c>
      <c r="I1256">
        <v>1415219915</v>
      </c>
      <c r="J1256">
        <v>1412624315</v>
      </c>
      <c r="K1256" t="b">
        <v>0</v>
      </c>
      <c r="L1256">
        <v>1</v>
      </c>
      <c r="M1256" t="b">
        <v>0</v>
      </c>
      <c r="N1256" t="s">
        <v>8279</v>
      </c>
      <c r="O1256">
        <f t="shared" si="76"/>
        <v>0</v>
      </c>
      <c r="P1256">
        <f t="shared" si="77"/>
        <v>1</v>
      </c>
      <c r="Q1256" s="11" t="s">
        <v>8346</v>
      </c>
      <c r="R1256" t="s">
        <v>8347</v>
      </c>
      <c r="S1256" s="15">
        <f t="shared" si="78"/>
        <v>41918.818460648145</v>
      </c>
      <c r="T1256" s="15">
        <f t="shared" si="79"/>
        <v>41948.860127314816</v>
      </c>
    </row>
    <row r="1257" spans="1:20" ht="42.75" hidden="1" x14ac:dyDescent="0.4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1" t="s">
        <v>8327</v>
      </c>
      <c r="R1257" t="s">
        <v>8331</v>
      </c>
      <c r="S1257" s="15">
        <f t="shared" si="78"/>
        <v>42160.735208333332</v>
      </c>
      <c r="T1257" s="15">
        <f t="shared" si="79"/>
        <v>42190.735208333332</v>
      </c>
    </row>
    <row r="1258" spans="1:20" ht="28.5" hidden="1" x14ac:dyDescent="0.4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1" t="s">
        <v>8311</v>
      </c>
      <c r="R1258" t="s">
        <v>8312</v>
      </c>
      <c r="S1258" s="15">
        <f t="shared" si="78"/>
        <v>41344.662858796299</v>
      </c>
      <c r="T1258" s="15">
        <f t="shared" si="79"/>
        <v>41374.662858796299</v>
      </c>
    </row>
    <row r="1259" spans="1:20" ht="42.75" x14ac:dyDescent="0.4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1" t="s">
        <v>8323</v>
      </c>
      <c r="R1259" t="s">
        <v>8326</v>
      </c>
      <c r="S1259" s="15">
        <f t="shared" si="78"/>
        <v>42169.814340277779</v>
      </c>
      <c r="T1259" s="15">
        <f t="shared" si="79"/>
        <v>42199.814340277779</v>
      </c>
    </row>
    <row r="1260" spans="1:20" ht="42.75" hidden="1" x14ac:dyDescent="0.4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1" t="s">
        <v>8327</v>
      </c>
      <c r="R1260" t="s">
        <v>8331</v>
      </c>
      <c r="S1260" s="15">
        <f t="shared" si="78"/>
        <v>40987.977060185185</v>
      </c>
      <c r="T1260" s="15">
        <f t="shared" si="79"/>
        <v>41022.166666666664</v>
      </c>
    </row>
    <row r="1261" spans="1:20" ht="42.75" hidden="1" x14ac:dyDescent="0.4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1" t="s">
        <v>8321</v>
      </c>
      <c r="R1261" t="s">
        <v>8339</v>
      </c>
      <c r="S1261" s="15">
        <f t="shared" si="78"/>
        <v>41135.679791666669</v>
      </c>
      <c r="T1261" s="15">
        <f t="shared" si="79"/>
        <v>41180.679791666669</v>
      </c>
    </row>
    <row r="1262" spans="1:20" ht="42.75" hidden="1" x14ac:dyDescent="0.4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1" t="s">
        <v>8327</v>
      </c>
      <c r="R1262" t="s">
        <v>8338</v>
      </c>
      <c r="S1262" s="15">
        <f t="shared" si="78"/>
        <v>41682.0705787037</v>
      </c>
      <c r="T1262" s="15">
        <f t="shared" si="79"/>
        <v>41709.290972222225</v>
      </c>
    </row>
    <row r="1263" spans="1:20" ht="42.75" hidden="1" x14ac:dyDescent="0.4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1" t="s">
        <v>8308</v>
      </c>
      <c r="R1263" t="s">
        <v>8340</v>
      </c>
      <c r="S1263" s="15">
        <f t="shared" si="78"/>
        <v>42083.895532407405</v>
      </c>
      <c r="T1263" s="15">
        <f t="shared" si="79"/>
        <v>42128.895532407405</v>
      </c>
    </row>
    <row r="1264" spans="1:20" ht="28.5" hidden="1" x14ac:dyDescent="0.4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1" t="s">
        <v>8308</v>
      </c>
      <c r="R1264" t="s">
        <v>8309</v>
      </c>
      <c r="S1264" s="15">
        <f t="shared" si="78"/>
        <v>42026.370717592596</v>
      </c>
      <c r="T1264" s="15">
        <f t="shared" si="79"/>
        <v>42065.833333333328</v>
      </c>
    </row>
    <row r="1265" spans="1:20" ht="42.75" hidden="1" x14ac:dyDescent="0.4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1" t="s">
        <v>8323</v>
      </c>
      <c r="R1265" t="s">
        <v>8335</v>
      </c>
      <c r="S1265" s="15">
        <f t="shared" si="78"/>
        <v>41772.727893518517</v>
      </c>
      <c r="T1265" s="15">
        <f t="shared" si="79"/>
        <v>41802.727893518517</v>
      </c>
    </row>
    <row r="1266" spans="1:20" ht="42.75" hidden="1" x14ac:dyDescent="0.4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1" t="s">
        <v>8308</v>
      </c>
      <c r="R1266" t="s">
        <v>8318</v>
      </c>
      <c r="S1266" s="15">
        <f t="shared" si="78"/>
        <v>42270.875706018516</v>
      </c>
      <c r="T1266" s="15">
        <f t="shared" si="79"/>
        <v>42298.958333333328</v>
      </c>
    </row>
    <row r="1267" spans="1:20" ht="42.75" x14ac:dyDescent="0.4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1" t="s">
        <v>8323</v>
      </c>
      <c r="R1267" t="s">
        <v>8326</v>
      </c>
      <c r="S1267" s="15">
        <f t="shared" si="78"/>
        <v>42611.801412037035</v>
      </c>
      <c r="T1267" s="15">
        <f t="shared" si="79"/>
        <v>42627.791666666672</v>
      </c>
    </row>
    <row r="1268" spans="1:20" ht="42.75" hidden="1" x14ac:dyDescent="0.4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1" t="s">
        <v>8327</v>
      </c>
      <c r="R1268" t="s">
        <v>8341</v>
      </c>
      <c r="S1268" s="15">
        <f t="shared" si="78"/>
        <v>42217.834525462968</v>
      </c>
      <c r="T1268" s="15">
        <f t="shared" si="79"/>
        <v>42236.458333333328</v>
      </c>
    </row>
    <row r="1269" spans="1:20" ht="28.5" hidden="1" x14ac:dyDescent="0.4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1" t="s">
        <v>8327</v>
      </c>
      <c r="R1269" t="s">
        <v>8331</v>
      </c>
      <c r="S1269" s="15">
        <f t="shared" si="78"/>
        <v>41914.917858796296</v>
      </c>
      <c r="T1269" s="15">
        <f t="shared" si="79"/>
        <v>41944.917858796296</v>
      </c>
    </row>
    <row r="1270" spans="1:20" ht="42.75" x14ac:dyDescent="0.4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1" t="s">
        <v>8323</v>
      </c>
      <c r="R1270" t="s">
        <v>8326</v>
      </c>
      <c r="S1270" s="15">
        <f t="shared" si="78"/>
        <v>42452.876909722225</v>
      </c>
      <c r="T1270" s="15">
        <f t="shared" si="79"/>
        <v>42473.876909722225</v>
      </c>
    </row>
    <row r="1271" spans="1:20" ht="28.5" hidden="1" x14ac:dyDescent="0.4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1" t="s">
        <v>8327</v>
      </c>
      <c r="R1271" t="s">
        <v>8331</v>
      </c>
      <c r="S1271" s="15">
        <f t="shared" si="78"/>
        <v>41370.292303240742</v>
      </c>
      <c r="T1271" s="15">
        <f t="shared" si="79"/>
        <v>41400.292303240742</v>
      </c>
    </row>
    <row r="1272" spans="1:20" ht="28.5" hidden="1" x14ac:dyDescent="0.4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1" t="s">
        <v>8327</v>
      </c>
      <c r="R1272" t="s">
        <v>8328</v>
      </c>
      <c r="S1272" s="15">
        <f t="shared" si="78"/>
        <v>42160.708530092597</v>
      </c>
      <c r="T1272" s="15">
        <f t="shared" si="79"/>
        <v>42190.708530092597</v>
      </c>
    </row>
    <row r="1273" spans="1:20" ht="28.5" x14ac:dyDescent="0.4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1" t="s">
        <v>8323</v>
      </c>
      <c r="R1273" t="s">
        <v>8326</v>
      </c>
      <c r="S1273" s="15">
        <f t="shared" si="78"/>
        <v>42746.057106481487</v>
      </c>
      <c r="T1273" s="15">
        <f t="shared" si="79"/>
        <v>42791.057106481487</v>
      </c>
    </row>
    <row r="1274" spans="1:20" ht="42.75" x14ac:dyDescent="0.4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1" t="s">
        <v>8323</v>
      </c>
      <c r="R1274" t="s">
        <v>8326</v>
      </c>
      <c r="S1274" s="15">
        <f t="shared" si="78"/>
        <v>42188.467499999999</v>
      </c>
      <c r="T1274" s="15">
        <f t="shared" si="79"/>
        <v>42218.666666666672</v>
      </c>
    </row>
    <row r="1275" spans="1:20" ht="42.75" hidden="1" x14ac:dyDescent="0.4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1" t="s">
        <v>8327</v>
      </c>
      <c r="R1275" t="s">
        <v>8331</v>
      </c>
      <c r="S1275" s="15">
        <f t="shared" si="78"/>
        <v>42141.95711805555</v>
      </c>
      <c r="T1275" s="15">
        <f t="shared" si="79"/>
        <v>42177.208333333328</v>
      </c>
    </row>
    <row r="1276" spans="1:20" ht="42.75" hidden="1" x14ac:dyDescent="0.4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1" t="s">
        <v>8323</v>
      </c>
      <c r="R1276" t="s">
        <v>8324</v>
      </c>
      <c r="S1276" s="15">
        <f t="shared" si="78"/>
        <v>42163.29833333334</v>
      </c>
      <c r="T1276" s="15">
        <f t="shared" si="79"/>
        <v>42205.916666666672</v>
      </c>
    </row>
    <row r="1277" spans="1:20" ht="42.75" hidden="1" x14ac:dyDescent="0.4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1" t="s">
        <v>8308</v>
      </c>
      <c r="R1277" t="s">
        <v>8309</v>
      </c>
      <c r="S1277" s="15">
        <f t="shared" si="78"/>
        <v>41719.887928240743</v>
      </c>
      <c r="T1277" s="15">
        <f t="shared" si="79"/>
        <v>41764.887928240743</v>
      </c>
    </row>
    <row r="1278" spans="1:20" ht="42.75" hidden="1" x14ac:dyDescent="0.4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1" t="s">
        <v>8327</v>
      </c>
      <c r="R1278" t="s">
        <v>8328</v>
      </c>
      <c r="S1278" s="15">
        <f t="shared" si="78"/>
        <v>40939.02002314815</v>
      </c>
      <c r="T1278" s="15">
        <f t="shared" si="79"/>
        <v>40973.125</v>
      </c>
    </row>
    <row r="1279" spans="1:20" ht="42.75" x14ac:dyDescent="0.4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1" t="s">
        <v>8323</v>
      </c>
      <c r="R1279" t="s">
        <v>8326</v>
      </c>
      <c r="S1279" s="15">
        <f t="shared" si="78"/>
        <v>42430.839398148149</v>
      </c>
      <c r="T1279" s="15">
        <f t="shared" si="79"/>
        <v>42445.165972222225</v>
      </c>
    </row>
    <row r="1280" spans="1:20" ht="28.5" hidden="1" x14ac:dyDescent="0.4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1" t="s">
        <v>8327</v>
      </c>
      <c r="R1280" t="s">
        <v>8331</v>
      </c>
      <c r="S1280" s="15">
        <f t="shared" si="78"/>
        <v>42759.628599537042</v>
      </c>
      <c r="T1280" s="15">
        <f t="shared" si="79"/>
        <v>42795.083333333328</v>
      </c>
    </row>
    <row r="1281" spans="1:20" ht="42.75" hidden="1" x14ac:dyDescent="0.4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1" t="s">
        <v>8313</v>
      </c>
      <c r="R1281" t="s">
        <v>8314</v>
      </c>
      <c r="S1281" s="15">
        <f t="shared" si="78"/>
        <v>42515.439421296294</v>
      </c>
      <c r="T1281" s="15">
        <f t="shared" si="79"/>
        <v>42575.439421296294</v>
      </c>
    </row>
    <row r="1282" spans="1:20" ht="42.75" hidden="1" x14ac:dyDescent="0.4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0">ROUND(E1282/D1282*100,0)</f>
        <v>105</v>
      </c>
      <c r="P1282">
        <f t="shared" ref="P1282:P1345" si="81">IFERROR(ROUND(E1282/L1282,2),0)</f>
        <v>42.72</v>
      </c>
      <c r="Q1282" s="11" t="s">
        <v>8327</v>
      </c>
      <c r="R1282" t="s">
        <v>8336</v>
      </c>
      <c r="S1282" s="15">
        <f t="shared" ref="S1282:S1345" si="82">(((J1282/60)/60)/24)+DATE(1970,1,1)</f>
        <v>42128.820231481484</v>
      </c>
      <c r="T1282" s="15">
        <f t="shared" ref="T1282:T1345" si="83">(((I1282/60)/60)/24)+DATE(1970,1,1)</f>
        <v>42159</v>
      </c>
    </row>
    <row r="1283" spans="1:20" ht="42.75" hidden="1" x14ac:dyDescent="0.4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0"/>
        <v>119</v>
      </c>
      <c r="P1283">
        <f t="shared" si="81"/>
        <v>44.96</v>
      </c>
      <c r="Q1283" s="11" t="s">
        <v>8327</v>
      </c>
      <c r="R1283" t="s">
        <v>8338</v>
      </c>
      <c r="S1283" s="15">
        <f t="shared" si="82"/>
        <v>40564.649456018517</v>
      </c>
      <c r="T1283" s="15">
        <f t="shared" si="83"/>
        <v>40596.125</v>
      </c>
    </row>
    <row r="1284" spans="1:20" ht="42.75" hidden="1" x14ac:dyDescent="0.4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1" t="s">
        <v>8327</v>
      </c>
      <c r="R1284" t="s">
        <v>8328</v>
      </c>
      <c r="S1284" s="15">
        <f t="shared" si="82"/>
        <v>40771.916701388887</v>
      </c>
      <c r="T1284" s="15">
        <f t="shared" si="83"/>
        <v>40801.916701388887</v>
      </c>
    </row>
    <row r="1285" spans="1:20" ht="42.75" x14ac:dyDescent="0.45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1" t="s">
        <v>8323</v>
      </c>
      <c r="R1285" t="s">
        <v>8326</v>
      </c>
      <c r="S1285" s="15">
        <f t="shared" si="82"/>
        <v>41772.685393518521</v>
      </c>
      <c r="T1285" s="15">
        <f t="shared" si="83"/>
        <v>41806.290972222225</v>
      </c>
    </row>
    <row r="1286" spans="1:20" ht="42.75" hidden="1" x14ac:dyDescent="0.45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1" t="s">
        <v>8323</v>
      </c>
      <c r="R1286" t="s">
        <v>8335</v>
      </c>
      <c r="S1286" s="15">
        <f t="shared" si="82"/>
        <v>41968.938993055555</v>
      </c>
      <c r="T1286" s="15">
        <f t="shared" si="83"/>
        <v>41989.938993055555</v>
      </c>
    </row>
    <row r="1287" spans="1:20" ht="57" hidden="1" x14ac:dyDescent="0.4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1" t="s">
        <v>8327</v>
      </c>
      <c r="R1287" t="s">
        <v>8331</v>
      </c>
      <c r="S1287" s="15">
        <f t="shared" si="82"/>
        <v>40465.655266203699</v>
      </c>
      <c r="T1287" s="15">
        <f t="shared" si="83"/>
        <v>40512.655266203699</v>
      </c>
    </row>
    <row r="1288" spans="1:20" ht="42.75" hidden="1" x14ac:dyDescent="0.4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1" t="s">
        <v>8327</v>
      </c>
      <c r="R1288" t="s">
        <v>8328</v>
      </c>
      <c r="S1288" s="15">
        <f t="shared" si="82"/>
        <v>40299.239953703705</v>
      </c>
      <c r="T1288" s="15">
        <f t="shared" si="83"/>
        <v>40330.207638888889</v>
      </c>
    </row>
    <row r="1289" spans="1:20" ht="42.75" hidden="1" x14ac:dyDescent="0.4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1" t="s">
        <v>8327</v>
      </c>
      <c r="R1289" t="s">
        <v>8331</v>
      </c>
      <c r="S1289" s="15">
        <f t="shared" si="82"/>
        <v>41628.833680555559</v>
      </c>
      <c r="T1289" s="15">
        <f t="shared" si="83"/>
        <v>41658.833680555559</v>
      </c>
    </row>
    <row r="1290" spans="1:20" ht="42.75" x14ac:dyDescent="0.4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1" t="s">
        <v>8323</v>
      </c>
      <c r="R1290" t="s">
        <v>8326</v>
      </c>
      <c r="S1290" s="15">
        <f t="shared" si="82"/>
        <v>41796.771597222221</v>
      </c>
      <c r="T1290" s="15">
        <f t="shared" si="83"/>
        <v>41826.771597222221</v>
      </c>
    </row>
    <row r="1291" spans="1:20" ht="42.75" x14ac:dyDescent="0.4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1" t="s">
        <v>8323</v>
      </c>
      <c r="R1291" t="s">
        <v>8326</v>
      </c>
      <c r="S1291" s="15">
        <f t="shared" si="82"/>
        <v>42685.974004629628</v>
      </c>
      <c r="T1291" s="15">
        <f t="shared" si="83"/>
        <v>42710.974004629628</v>
      </c>
    </row>
    <row r="1292" spans="1:20" ht="42.75" hidden="1" x14ac:dyDescent="0.4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1" t="s">
        <v>8327</v>
      </c>
      <c r="R1292" t="s">
        <v>8331</v>
      </c>
      <c r="S1292" s="15">
        <f t="shared" si="82"/>
        <v>41852.730219907404</v>
      </c>
      <c r="T1292" s="15">
        <f t="shared" si="83"/>
        <v>41882.730219907404</v>
      </c>
    </row>
    <row r="1293" spans="1:20" ht="57" x14ac:dyDescent="0.4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1" t="s">
        <v>8323</v>
      </c>
      <c r="R1293" t="s">
        <v>8326</v>
      </c>
      <c r="S1293" s="15">
        <f t="shared" si="82"/>
        <v>42155.696793981479</v>
      </c>
      <c r="T1293" s="15">
        <f t="shared" si="83"/>
        <v>42190.696793981479</v>
      </c>
    </row>
    <row r="1294" spans="1:20" ht="42.75" hidden="1" x14ac:dyDescent="0.4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1" t="s">
        <v>8313</v>
      </c>
      <c r="R1294" t="s">
        <v>8314</v>
      </c>
      <c r="S1294" s="15">
        <f t="shared" si="82"/>
        <v>41941.802384259259</v>
      </c>
      <c r="T1294" s="15">
        <f t="shared" si="83"/>
        <v>41974.125</v>
      </c>
    </row>
    <row r="1295" spans="1:20" ht="42.75" hidden="1" x14ac:dyDescent="0.4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1" t="s">
        <v>8319</v>
      </c>
      <c r="R1295" t="s">
        <v>8320</v>
      </c>
      <c r="S1295" s="15">
        <f t="shared" si="82"/>
        <v>42799.260428240741</v>
      </c>
      <c r="T1295" s="15">
        <f t="shared" si="83"/>
        <v>42829.21876157407</v>
      </c>
    </row>
    <row r="1296" spans="1:20" ht="42.75" hidden="1" x14ac:dyDescent="0.4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1" t="s">
        <v>8321</v>
      </c>
      <c r="R1296" t="s">
        <v>8322</v>
      </c>
      <c r="S1296" s="15">
        <f t="shared" si="82"/>
        <v>41032.071134259262</v>
      </c>
      <c r="T1296" s="15">
        <f t="shared" si="83"/>
        <v>41062.071134259262</v>
      </c>
    </row>
    <row r="1297" spans="1:20" ht="42.75" hidden="1" x14ac:dyDescent="0.4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1" t="s">
        <v>8327</v>
      </c>
      <c r="R1297" t="s">
        <v>8331</v>
      </c>
      <c r="S1297" s="15">
        <f t="shared" si="82"/>
        <v>42465.542905092589</v>
      </c>
      <c r="T1297" s="15">
        <f t="shared" si="83"/>
        <v>42495.542905092589</v>
      </c>
    </row>
    <row r="1298" spans="1:20" ht="42.75" hidden="1" x14ac:dyDescent="0.4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1" t="s">
        <v>8327</v>
      </c>
      <c r="R1298" t="s">
        <v>8331</v>
      </c>
      <c r="S1298" s="15">
        <f t="shared" si="82"/>
        <v>41451.062905092593</v>
      </c>
      <c r="T1298" s="15">
        <f t="shared" si="83"/>
        <v>41481.062905092593</v>
      </c>
    </row>
    <row r="1299" spans="1:20" ht="42.75" hidden="1" x14ac:dyDescent="0.4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1" t="s">
        <v>8313</v>
      </c>
      <c r="R1299" t="s">
        <v>8351</v>
      </c>
      <c r="S1299" s="15">
        <f t="shared" si="82"/>
        <v>42433.726168981477</v>
      </c>
      <c r="T1299" s="15">
        <f t="shared" si="83"/>
        <v>42463.68450231482</v>
      </c>
    </row>
    <row r="1300" spans="1:20" ht="42.75" x14ac:dyDescent="0.4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1" t="s">
        <v>8323</v>
      </c>
      <c r="R1300" t="s">
        <v>8326</v>
      </c>
      <c r="S1300" s="15">
        <f t="shared" si="82"/>
        <v>42044.184988425928</v>
      </c>
      <c r="T1300" s="15">
        <f t="shared" si="83"/>
        <v>42074.143321759257</v>
      </c>
    </row>
    <row r="1301" spans="1:20" ht="42.75" hidden="1" x14ac:dyDescent="0.4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1" t="s">
        <v>8327</v>
      </c>
      <c r="R1301" t="s">
        <v>8341</v>
      </c>
      <c r="S1301" s="15">
        <f t="shared" si="82"/>
        <v>41546.75105324074</v>
      </c>
      <c r="T1301" s="15">
        <f t="shared" si="83"/>
        <v>41565.165972222225</v>
      </c>
    </row>
    <row r="1302" spans="1:20" ht="42.75" x14ac:dyDescent="0.4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1" t="s">
        <v>8323</v>
      </c>
      <c r="R1302" t="s">
        <v>8326</v>
      </c>
      <c r="S1302" s="15">
        <f t="shared" si="82"/>
        <v>42102.743773148148</v>
      </c>
      <c r="T1302" s="15">
        <f t="shared" si="83"/>
        <v>42123.743773148148</v>
      </c>
    </row>
    <row r="1303" spans="1:20" ht="42.75" x14ac:dyDescent="0.4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1" t="s">
        <v>8323</v>
      </c>
      <c r="R1303" t="s">
        <v>8326</v>
      </c>
      <c r="S1303" s="15">
        <f t="shared" si="82"/>
        <v>42186.855879629627</v>
      </c>
      <c r="T1303" s="15">
        <f t="shared" si="83"/>
        <v>42216.855879629627</v>
      </c>
    </row>
    <row r="1304" spans="1:20" ht="42.75" hidden="1" x14ac:dyDescent="0.4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1" t="s">
        <v>8319</v>
      </c>
      <c r="R1304" t="s">
        <v>8320</v>
      </c>
      <c r="S1304" s="15">
        <f t="shared" si="82"/>
        <v>41918.670115740737</v>
      </c>
      <c r="T1304" s="15">
        <f t="shared" si="83"/>
        <v>41948.731944444444</v>
      </c>
    </row>
    <row r="1305" spans="1:20" ht="42.75" x14ac:dyDescent="0.4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1" t="s">
        <v>8323</v>
      </c>
      <c r="R1305" t="s">
        <v>8326</v>
      </c>
      <c r="S1305" s="15">
        <f t="shared" si="82"/>
        <v>41846.667326388888</v>
      </c>
      <c r="T1305" s="15">
        <f t="shared" si="83"/>
        <v>41867.667326388888</v>
      </c>
    </row>
    <row r="1306" spans="1:20" hidden="1" x14ac:dyDescent="0.4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1" t="s">
        <v>8327</v>
      </c>
      <c r="R1306" t="s">
        <v>8331</v>
      </c>
      <c r="S1306" s="15">
        <f t="shared" si="82"/>
        <v>42568.759374999994</v>
      </c>
      <c r="T1306" s="15">
        <f t="shared" si="83"/>
        <v>42583.759374999994</v>
      </c>
    </row>
    <row r="1307" spans="1:20" ht="42.75" x14ac:dyDescent="0.4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1" t="s">
        <v>8323</v>
      </c>
      <c r="R1307" t="s">
        <v>8326</v>
      </c>
      <c r="S1307" s="15">
        <f t="shared" si="82"/>
        <v>41766.617291666669</v>
      </c>
      <c r="T1307" s="15">
        <f t="shared" si="83"/>
        <v>41793.290972222225</v>
      </c>
    </row>
    <row r="1308" spans="1:20" ht="42.75" hidden="1" x14ac:dyDescent="0.4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1" t="s">
        <v>8327</v>
      </c>
      <c r="R1308" t="s">
        <v>8331</v>
      </c>
      <c r="S1308" s="15">
        <f t="shared" si="82"/>
        <v>40750.340902777774</v>
      </c>
      <c r="T1308" s="15">
        <f t="shared" si="83"/>
        <v>40810.340902777774</v>
      </c>
    </row>
    <row r="1309" spans="1:20" ht="42.75" hidden="1" x14ac:dyDescent="0.4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1" t="s">
        <v>8323</v>
      </c>
      <c r="R1309" t="s">
        <v>8335</v>
      </c>
      <c r="S1309" s="15">
        <f t="shared" si="82"/>
        <v>42004.703865740739</v>
      </c>
      <c r="T1309" s="15">
        <f t="shared" si="83"/>
        <v>42034.703865740739</v>
      </c>
    </row>
    <row r="1310" spans="1:20" ht="42.75" x14ac:dyDescent="0.4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1" t="s">
        <v>8323</v>
      </c>
      <c r="R1310" t="s">
        <v>8326</v>
      </c>
      <c r="S1310" s="15">
        <f t="shared" si="82"/>
        <v>41884.056747685187</v>
      </c>
      <c r="T1310" s="15">
        <f t="shared" si="83"/>
        <v>41903.083333333336</v>
      </c>
    </row>
    <row r="1311" spans="1:20" ht="42.75" hidden="1" x14ac:dyDescent="0.4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1" t="s">
        <v>8321</v>
      </c>
      <c r="R1311" t="s">
        <v>8332</v>
      </c>
      <c r="S1311" s="15">
        <f t="shared" si="82"/>
        <v>41842.292997685188</v>
      </c>
      <c r="T1311" s="15">
        <f t="shared" si="83"/>
        <v>41872.292997685188</v>
      </c>
    </row>
    <row r="1312" spans="1:20" ht="42.75" x14ac:dyDescent="0.45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1" t="s">
        <v>8323</v>
      </c>
      <c r="R1312" t="s">
        <v>8326</v>
      </c>
      <c r="S1312" s="15">
        <f t="shared" si="82"/>
        <v>42483.675208333334</v>
      </c>
      <c r="T1312" s="15">
        <f t="shared" si="83"/>
        <v>42522.789583333331</v>
      </c>
    </row>
    <row r="1313" spans="1:20" ht="42.75" x14ac:dyDescent="0.45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1" t="s">
        <v>8323</v>
      </c>
      <c r="R1313" t="s">
        <v>8326</v>
      </c>
      <c r="S1313" s="15">
        <f t="shared" si="82"/>
        <v>41964.716319444444</v>
      </c>
      <c r="T1313" s="15">
        <f t="shared" si="83"/>
        <v>41994.716319444444</v>
      </c>
    </row>
    <row r="1314" spans="1:20" ht="42.75" hidden="1" x14ac:dyDescent="0.4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1" t="s">
        <v>8313</v>
      </c>
      <c r="R1314" t="s">
        <v>8314</v>
      </c>
      <c r="S1314" s="15">
        <f t="shared" si="82"/>
        <v>42606.347233796296</v>
      </c>
      <c r="T1314" s="15">
        <f t="shared" si="83"/>
        <v>42666.347233796296</v>
      </c>
    </row>
    <row r="1315" spans="1:20" ht="42.75" hidden="1" x14ac:dyDescent="0.45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1" t="s">
        <v>8321</v>
      </c>
      <c r="R1315" t="s">
        <v>8343</v>
      </c>
      <c r="S1315" s="15">
        <f t="shared" si="82"/>
        <v>41357.209166666667</v>
      </c>
      <c r="T1315" s="15">
        <f t="shared" si="83"/>
        <v>41387.209166666667</v>
      </c>
    </row>
    <row r="1316" spans="1:20" ht="28.5" x14ac:dyDescent="0.45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1" t="s">
        <v>8323</v>
      </c>
      <c r="R1316" t="s">
        <v>8326</v>
      </c>
      <c r="S1316" s="15">
        <f t="shared" si="82"/>
        <v>41829.788252314815</v>
      </c>
      <c r="T1316" s="15">
        <f t="shared" si="83"/>
        <v>41839.208333333336</v>
      </c>
    </row>
    <row r="1317" spans="1:20" ht="28.5" hidden="1" x14ac:dyDescent="0.4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1" t="s">
        <v>8327</v>
      </c>
      <c r="R1317" t="s">
        <v>8331</v>
      </c>
      <c r="S1317" s="15">
        <f t="shared" si="82"/>
        <v>41774.737060185187</v>
      </c>
      <c r="T1317" s="15">
        <f t="shared" si="83"/>
        <v>41807.737060185187</v>
      </c>
    </row>
    <row r="1318" spans="1:20" ht="42.75" x14ac:dyDescent="0.4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1" t="s">
        <v>8323</v>
      </c>
      <c r="R1318" t="s">
        <v>8326</v>
      </c>
      <c r="S1318" s="15">
        <f t="shared" si="82"/>
        <v>41752.83457175926</v>
      </c>
      <c r="T1318" s="15">
        <f t="shared" si="83"/>
        <v>41782.83457175926</v>
      </c>
    </row>
    <row r="1319" spans="1:20" ht="42.75" x14ac:dyDescent="0.4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1" t="s">
        <v>8323</v>
      </c>
      <c r="R1319" t="s">
        <v>8326</v>
      </c>
      <c r="S1319" s="15">
        <f t="shared" si="82"/>
        <v>42102.866307870368</v>
      </c>
      <c r="T1319" s="15">
        <f t="shared" si="83"/>
        <v>42133.866307870368</v>
      </c>
    </row>
    <row r="1320" spans="1:20" ht="42.75" hidden="1" x14ac:dyDescent="0.4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1" t="s">
        <v>8327</v>
      </c>
      <c r="R1320" t="s">
        <v>8328</v>
      </c>
      <c r="S1320" s="15">
        <f t="shared" si="82"/>
        <v>40860.67050925926</v>
      </c>
      <c r="T1320" s="15">
        <f t="shared" si="83"/>
        <v>40891.207638888889</v>
      </c>
    </row>
    <row r="1321" spans="1:20" ht="42.75" hidden="1" x14ac:dyDescent="0.4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1" t="s">
        <v>8327</v>
      </c>
      <c r="R1321" t="s">
        <v>8338</v>
      </c>
      <c r="S1321" s="15">
        <f t="shared" si="82"/>
        <v>41331.253159722226</v>
      </c>
      <c r="T1321" s="15">
        <f t="shared" si="83"/>
        <v>41361.211493055554</v>
      </c>
    </row>
    <row r="1322" spans="1:20" ht="42.75" hidden="1" x14ac:dyDescent="0.4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1" t="s">
        <v>8327</v>
      </c>
      <c r="R1322" t="s">
        <v>8331</v>
      </c>
      <c r="S1322" s="15">
        <f t="shared" si="82"/>
        <v>41882.590127314819</v>
      </c>
      <c r="T1322" s="15">
        <f t="shared" si="83"/>
        <v>41912.590127314819</v>
      </c>
    </row>
    <row r="1323" spans="1:20" ht="42.75" x14ac:dyDescent="0.4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1" t="s">
        <v>8323</v>
      </c>
      <c r="R1323" t="s">
        <v>8326</v>
      </c>
      <c r="S1323" s="15">
        <f t="shared" si="82"/>
        <v>42561.154664351852</v>
      </c>
      <c r="T1323" s="15">
        <f t="shared" si="83"/>
        <v>42592.166666666672</v>
      </c>
    </row>
    <row r="1324" spans="1:20" ht="42.75" x14ac:dyDescent="0.4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1" t="s">
        <v>8323</v>
      </c>
      <c r="R1324" t="s">
        <v>8326</v>
      </c>
      <c r="S1324" s="15">
        <f t="shared" si="82"/>
        <v>42734.789444444439</v>
      </c>
      <c r="T1324" s="15">
        <f t="shared" si="83"/>
        <v>42767.979861111111</v>
      </c>
    </row>
    <row r="1325" spans="1:20" ht="42.75" hidden="1" x14ac:dyDescent="0.4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1" t="s">
        <v>8327</v>
      </c>
      <c r="R1325" t="s">
        <v>8328</v>
      </c>
      <c r="S1325" s="15">
        <f t="shared" si="82"/>
        <v>41004.156886574077</v>
      </c>
      <c r="T1325" s="15">
        <f t="shared" si="83"/>
        <v>41045.207638888889</v>
      </c>
    </row>
    <row r="1326" spans="1:20" ht="57" x14ac:dyDescent="0.4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1" t="s">
        <v>8323</v>
      </c>
      <c r="R1326" t="s">
        <v>8326</v>
      </c>
      <c r="S1326" s="15">
        <f t="shared" si="82"/>
        <v>41995.870486111111</v>
      </c>
      <c r="T1326" s="15">
        <f t="shared" si="83"/>
        <v>42015.870486111111</v>
      </c>
    </row>
    <row r="1327" spans="1:20" ht="42.75" x14ac:dyDescent="0.4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1" t="s">
        <v>8323</v>
      </c>
      <c r="R1327" t="s">
        <v>8326</v>
      </c>
      <c r="S1327" s="15">
        <f t="shared" si="82"/>
        <v>42538.73583333334</v>
      </c>
      <c r="T1327" s="15">
        <f t="shared" si="83"/>
        <v>42583.290972222225</v>
      </c>
    </row>
    <row r="1328" spans="1:20" ht="57" x14ac:dyDescent="0.4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1" t="s">
        <v>8323</v>
      </c>
      <c r="R1328" t="s">
        <v>8326</v>
      </c>
      <c r="S1328" s="15">
        <f t="shared" si="82"/>
        <v>42447.894432870366</v>
      </c>
      <c r="T1328" s="15">
        <f t="shared" si="83"/>
        <v>42507.894432870366</v>
      </c>
    </row>
    <row r="1329" spans="1:20" ht="42.75" hidden="1" x14ac:dyDescent="0.4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1" t="s">
        <v>8321</v>
      </c>
      <c r="R1329" t="s">
        <v>8343</v>
      </c>
      <c r="S1329" s="15">
        <f t="shared" si="82"/>
        <v>40795.820150462961</v>
      </c>
      <c r="T1329" s="15">
        <f t="shared" si="83"/>
        <v>40825.820150462961</v>
      </c>
    </row>
    <row r="1330" spans="1:20" ht="42.75" x14ac:dyDescent="0.4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1" t="s">
        <v>8323</v>
      </c>
      <c r="R1330" t="s">
        <v>8326</v>
      </c>
      <c r="S1330" s="15">
        <f t="shared" si="82"/>
        <v>42268.009224537032</v>
      </c>
      <c r="T1330" s="15">
        <f t="shared" si="83"/>
        <v>42303.009224537032</v>
      </c>
    </row>
    <row r="1331" spans="1:20" ht="42.75" x14ac:dyDescent="0.4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1" t="s">
        <v>8323</v>
      </c>
      <c r="R1331" t="s">
        <v>8326</v>
      </c>
      <c r="S1331" s="15">
        <f t="shared" si="82"/>
        <v>42676.065150462964</v>
      </c>
      <c r="T1331" s="15">
        <f t="shared" si="83"/>
        <v>42721.290972222225</v>
      </c>
    </row>
    <row r="1332" spans="1:20" ht="42.75" hidden="1" x14ac:dyDescent="0.45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1" t="s">
        <v>8323</v>
      </c>
      <c r="R1332" t="s">
        <v>8324</v>
      </c>
      <c r="S1332" s="15">
        <f t="shared" si="82"/>
        <v>42139.014525462961</v>
      </c>
      <c r="T1332" s="15">
        <f t="shared" si="83"/>
        <v>42169.014525462961</v>
      </c>
    </row>
    <row r="1333" spans="1:20" ht="42.75" x14ac:dyDescent="0.45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1" t="s">
        <v>8323</v>
      </c>
      <c r="R1333" t="s">
        <v>8326</v>
      </c>
      <c r="S1333" s="15">
        <f t="shared" si="82"/>
        <v>41794.817523148151</v>
      </c>
      <c r="T1333" s="15">
        <f t="shared" si="83"/>
        <v>41824.458333333336</v>
      </c>
    </row>
    <row r="1334" spans="1:20" ht="42.75" hidden="1" x14ac:dyDescent="0.4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1" t="s">
        <v>8313</v>
      </c>
      <c r="R1334" t="s">
        <v>8314</v>
      </c>
      <c r="S1334" s="15">
        <f t="shared" si="82"/>
        <v>42585.691898148143</v>
      </c>
      <c r="T1334" s="15">
        <f t="shared" si="83"/>
        <v>42615.691898148143</v>
      </c>
    </row>
    <row r="1335" spans="1:20" ht="57" hidden="1" x14ac:dyDescent="0.4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1" t="s">
        <v>8321</v>
      </c>
      <c r="R1335" t="s">
        <v>8322</v>
      </c>
      <c r="S1335" s="15">
        <f t="shared" si="82"/>
        <v>40213.323599537034</v>
      </c>
      <c r="T1335" s="15">
        <f t="shared" si="83"/>
        <v>40253.29583333333</v>
      </c>
    </row>
    <row r="1336" spans="1:20" ht="42.75" hidden="1" x14ac:dyDescent="0.4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1" t="s">
        <v>8321</v>
      </c>
      <c r="R1336" t="s">
        <v>8343</v>
      </c>
      <c r="S1336" s="15">
        <f t="shared" si="82"/>
        <v>40595.497164351851</v>
      </c>
      <c r="T1336" s="15">
        <f t="shared" si="83"/>
        <v>40641.455497685187</v>
      </c>
    </row>
    <row r="1337" spans="1:20" ht="42.75" hidden="1" x14ac:dyDescent="0.4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1" t="s">
        <v>8311</v>
      </c>
      <c r="R1337" t="s">
        <v>8333</v>
      </c>
      <c r="S1337" s="15">
        <f t="shared" si="82"/>
        <v>41367.572280092594</v>
      </c>
      <c r="T1337" s="15">
        <f t="shared" si="83"/>
        <v>41397.572280092594</v>
      </c>
    </row>
    <row r="1338" spans="1:20" hidden="1" x14ac:dyDescent="0.4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1" t="s">
        <v>8327</v>
      </c>
      <c r="R1338" t="s">
        <v>8328</v>
      </c>
      <c r="S1338" s="15">
        <f t="shared" si="82"/>
        <v>42173.746342592596</v>
      </c>
      <c r="T1338" s="15">
        <f t="shared" si="83"/>
        <v>42187.152777777781</v>
      </c>
    </row>
    <row r="1339" spans="1:20" ht="28.5" hidden="1" x14ac:dyDescent="0.4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1" t="s">
        <v>8327</v>
      </c>
      <c r="R1339" t="s">
        <v>8331</v>
      </c>
      <c r="S1339" s="15">
        <f t="shared" si="82"/>
        <v>40778.770011574074</v>
      </c>
      <c r="T1339" s="15">
        <f t="shared" si="83"/>
        <v>40808.770011574074</v>
      </c>
    </row>
    <row r="1340" spans="1:20" ht="42.75" hidden="1" x14ac:dyDescent="0.4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1" t="s">
        <v>8323</v>
      </c>
      <c r="R1340" t="s">
        <v>8324</v>
      </c>
      <c r="S1340" s="15">
        <f t="shared" si="82"/>
        <v>41780.745254629634</v>
      </c>
      <c r="T1340" s="15">
        <f t="shared" si="83"/>
        <v>41810.917361111111</v>
      </c>
    </row>
    <row r="1341" spans="1:20" ht="42.75" hidden="1" x14ac:dyDescent="0.4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1" t="s">
        <v>8327</v>
      </c>
      <c r="R1341" t="s">
        <v>8328</v>
      </c>
      <c r="S1341" s="15">
        <f t="shared" si="82"/>
        <v>41605.868449074071</v>
      </c>
      <c r="T1341" s="15">
        <f t="shared" si="83"/>
        <v>41639.291666666664</v>
      </c>
    </row>
    <row r="1342" spans="1:20" hidden="1" x14ac:dyDescent="0.4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1" t="s">
        <v>8327</v>
      </c>
      <c r="R1342" t="s">
        <v>8331</v>
      </c>
      <c r="S1342" s="15">
        <f t="shared" si="82"/>
        <v>42719.90834490741</v>
      </c>
      <c r="T1342" s="15">
        <f t="shared" si="83"/>
        <v>42749.90834490741</v>
      </c>
    </row>
    <row r="1343" spans="1:20" ht="42.75" hidden="1" x14ac:dyDescent="0.4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1" t="s">
        <v>8327</v>
      </c>
      <c r="R1343" t="s">
        <v>8341</v>
      </c>
      <c r="S1343" s="15">
        <f t="shared" si="82"/>
        <v>41524.858553240738</v>
      </c>
      <c r="T1343" s="15">
        <f t="shared" si="83"/>
        <v>41552.208333333336</v>
      </c>
    </row>
    <row r="1344" spans="1:20" ht="42.75" x14ac:dyDescent="0.4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1" t="s">
        <v>8323</v>
      </c>
      <c r="R1344" t="s">
        <v>8326</v>
      </c>
      <c r="S1344" s="15">
        <f t="shared" si="82"/>
        <v>42566.604826388888</v>
      </c>
      <c r="T1344" s="15">
        <f t="shared" si="83"/>
        <v>42596.604826388888</v>
      </c>
    </row>
    <row r="1345" spans="1:20" ht="42.75" hidden="1" x14ac:dyDescent="0.4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1" t="s">
        <v>8327</v>
      </c>
      <c r="R1345" t="s">
        <v>8341</v>
      </c>
      <c r="S1345" s="15">
        <f t="shared" si="82"/>
        <v>42027.13817129629</v>
      </c>
      <c r="T1345" s="15">
        <f t="shared" si="83"/>
        <v>42062.020833333328</v>
      </c>
    </row>
    <row r="1346" spans="1:20" ht="42.75" x14ac:dyDescent="0.4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84">ROUND(E1346/D1346*100,0)</f>
        <v>78</v>
      </c>
      <c r="P1346">
        <f t="shared" ref="P1346:P1409" si="85">IFERROR(ROUND(E1346/L1346,2),0)</f>
        <v>105.54</v>
      </c>
      <c r="Q1346" s="11" t="s">
        <v>8323</v>
      </c>
      <c r="R1346" t="s">
        <v>8326</v>
      </c>
      <c r="S1346" s="15">
        <f t="shared" ref="S1346:S1409" si="86">(((J1346/60)/60)/24)+DATE(1970,1,1)</f>
        <v>42469.68414351852</v>
      </c>
      <c r="T1346" s="15">
        <f t="shared" ref="T1346:T1409" si="87">(((I1346/60)/60)/24)+DATE(1970,1,1)</f>
        <v>42499.166666666672</v>
      </c>
    </row>
    <row r="1347" spans="1:20" ht="42.75" x14ac:dyDescent="0.4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84"/>
        <v>118</v>
      </c>
      <c r="P1347">
        <f t="shared" si="85"/>
        <v>100.06</v>
      </c>
      <c r="Q1347" s="11" t="s">
        <v>8323</v>
      </c>
      <c r="R1347" t="s">
        <v>8326</v>
      </c>
      <c r="S1347" s="15">
        <f t="shared" si="86"/>
        <v>42179.344988425932</v>
      </c>
      <c r="T1347" s="15">
        <f t="shared" si="87"/>
        <v>42219.75</v>
      </c>
    </row>
    <row r="1348" spans="1:20" ht="42.75" x14ac:dyDescent="0.4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1" t="s">
        <v>8323</v>
      </c>
      <c r="R1348" t="s">
        <v>8326</v>
      </c>
      <c r="S1348" s="15">
        <f t="shared" si="86"/>
        <v>41853.240208333329</v>
      </c>
      <c r="T1348" s="15">
        <f t="shared" si="87"/>
        <v>41876.207638888889</v>
      </c>
    </row>
    <row r="1349" spans="1:20" ht="42.75" x14ac:dyDescent="0.4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1" t="s">
        <v>8323</v>
      </c>
      <c r="R1349" t="s">
        <v>8326</v>
      </c>
      <c r="S1349" s="15">
        <f t="shared" si="86"/>
        <v>42633.116851851853</v>
      </c>
      <c r="T1349" s="15">
        <f t="shared" si="87"/>
        <v>42663.116851851853</v>
      </c>
    </row>
    <row r="1350" spans="1:20" ht="42.75" x14ac:dyDescent="0.4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1" t="s">
        <v>8323</v>
      </c>
      <c r="R1350" t="s">
        <v>8326</v>
      </c>
      <c r="S1350" s="15">
        <f t="shared" si="86"/>
        <v>41747.86986111111</v>
      </c>
      <c r="T1350" s="15">
        <f t="shared" si="87"/>
        <v>41779.290972222225</v>
      </c>
    </row>
    <row r="1351" spans="1:20" ht="42.75" hidden="1" x14ac:dyDescent="0.4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1" t="s">
        <v>8313</v>
      </c>
      <c r="R1351" t="s">
        <v>8314</v>
      </c>
      <c r="S1351" s="15">
        <f t="shared" si="86"/>
        <v>42780.600532407407</v>
      </c>
      <c r="T1351" s="15">
        <f t="shared" si="87"/>
        <v>42808.558865740735</v>
      </c>
    </row>
    <row r="1352" spans="1:20" ht="42.75" hidden="1" x14ac:dyDescent="0.4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1" t="s">
        <v>8321</v>
      </c>
      <c r="R1352" t="s">
        <v>8322</v>
      </c>
      <c r="S1352" s="15">
        <f t="shared" si="86"/>
        <v>41304.833194444444</v>
      </c>
      <c r="T1352" s="15">
        <f t="shared" si="87"/>
        <v>41334.833194444444</v>
      </c>
    </row>
    <row r="1353" spans="1:20" ht="42.75" hidden="1" x14ac:dyDescent="0.4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1" t="s">
        <v>8327</v>
      </c>
      <c r="R1353" t="s">
        <v>8338</v>
      </c>
      <c r="S1353" s="15">
        <f t="shared" si="86"/>
        <v>41737.684664351851</v>
      </c>
      <c r="T1353" s="15">
        <f t="shared" si="87"/>
        <v>41782.684664351851</v>
      </c>
    </row>
    <row r="1354" spans="1:20" ht="42.75" x14ac:dyDescent="0.4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1" t="s">
        <v>8323</v>
      </c>
      <c r="R1354" t="s">
        <v>8326</v>
      </c>
      <c r="S1354" s="15">
        <f t="shared" si="86"/>
        <v>42492.717233796298</v>
      </c>
      <c r="T1354" s="15">
        <f t="shared" si="87"/>
        <v>42522.717233796298</v>
      </c>
    </row>
    <row r="1355" spans="1:20" ht="28.5" x14ac:dyDescent="0.4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1" t="s">
        <v>8323</v>
      </c>
      <c r="R1355" t="s">
        <v>8326</v>
      </c>
      <c r="S1355" s="15">
        <f t="shared" si="86"/>
        <v>42086.614942129629</v>
      </c>
      <c r="T1355" s="15">
        <f t="shared" si="87"/>
        <v>42117.290972222225</v>
      </c>
    </row>
    <row r="1356" spans="1:20" ht="42.75" hidden="1" x14ac:dyDescent="0.4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1" t="s">
        <v>8323</v>
      </c>
      <c r="R1356" t="s">
        <v>8335</v>
      </c>
      <c r="S1356" s="15">
        <f t="shared" si="86"/>
        <v>41954.850868055553</v>
      </c>
      <c r="T1356" s="15">
        <f t="shared" si="87"/>
        <v>41974.850868055553</v>
      </c>
    </row>
    <row r="1357" spans="1:20" ht="28.5" hidden="1" x14ac:dyDescent="0.4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1" t="s">
        <v>8327</v>
      </c>
      <c r="R1357" t="s">
        <v>8331</v>
      </c>
      <c r="S1357" s="15">
        <f t="shared" si="86"/>
        <v>41767.656863425924</v>
      </c>
      <c r="T1357" s="15">
        <f t="shared" si="87"/>
        <v>41803.290972222225</v>
      </c>
    </row>
    <row r="1358" spans="1:20" ht="28.5" hidden="1" x14ac:dyDescent="0.4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1" t="s">
        <v>8308</v>
      </c>
      <c r="R1358" t="s">
        <v>8309</v>
      </c>
      <c r="S1358" s="15">
        <f t="shared" si="86"/>
        <v>40215.919050925928</v>
      </c>
      <c r="T1358" s="15">
        <f t="shared" si="87"/>
        <v>40252.913194444445</v>
      </c>
    </row>
    <row r="1359" spans="1:20" ht="42.75" hidden="1" x14ac:dyDescent="0.4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1" t="s">
        <v>8308</v>
      </c>
      <c r="R1359" t="s">
        <v>8342</v>
      </c>
      <c r="S1359" s="15">
        <f t="shared" si="86"/>
        <v>42173.275740740741</v>
      </c>
      <c r="T1359" s="15">
        <f t="shared" si="87"/>
        <v>42217.745138888888</v>
      </c>
    </row>
    <row r="1360" spans="1:20" ht="42.75" hidden="1" x14ac:dyDescent="0.4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1" t="s">
        <v>8327</v>
      </c>
      <c r="R1360" t="s">
        <v>8341</v>
      </c>
      <c r="S1360" s="15">
        <f t="shared" si="86"/>
        <v>40961.252141203702</v>
      </c>
      <c r="T1360" s="15">
        <f t="shared" si="87"/>
        <v>40989.866666666669</v>
      </c>
    </row>
    <row r="1361" spans="1:20" ht="42.75" x14ac:dyDescent="0.4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1" t="s">
        <v>8323</v>
      </c>
      <c r="R1361" t="s">
        <v>8326</v>
      </c>
      <c r="S1361" s="15">
        <f t="shared" si="86"/>
        <v>41013.936562499999</v>
      </c>
      <c r="T1361" s="15">
        <f t="shared" si="87"/>
        <v>41061.165972222225</v>
      </c>
    </row>
    <row r="1362" spans="1:20" ht="42.75" x14ac:dyDescent="0.4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1" t="s">
        <v>8323</v>
      </c>
      <c r="R1362" t="s">
        <v>8326</v>
      </c>
      <c r="S1362" s="15">
        <f t="shared" si="86"/>
        <v>42490.133877314816</v>
      </c>
      <c r="T1362" s="15">
        <f t="shared" si="87"/>
        <v>42527.083333333328</v>
      </c>
    </row>
    <row r="1363" spans="1:20" ht="42.75" hidden="1" x14ac:dyDescent="0.4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1" t="s">
        <v>8327</v>
      </c>
      <c r="R1363" t="s">
        <v>8331</v>
      </c>
      <c r="S1363" s="15">
        <f t="shared" si="86"/>
        <v>41666.842824074076</v>
      </c>
      <c r="T1363" s="15">
        <f t="shared" si="87"/>
        <v>41696.842824074076</v>
      </c>
    </row>
    <row r="1364" spans="1:20" ht="42.75" hidden="1" x14ac:dyDescent="0.4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1" t="s">
        <v>8323</v>
      </c>
      <c r="R1364" t="s">
        <v>8335</v>
      </c>
      <c r="S1364" s="15">
        <f t="shared" si="86"/>
        <v>42044.765960648147</v>
      </c>
      <c r="T1364" s="15">
        <f t="shared" si="87"/>
        <v>42058.765960648147</v>
      </c>
    </row>
    <row r="1365" spans="1:20" ht="57" hidden="1" x14ac:dyDescent="0.4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1" t="s">
        <v>8327</v>
      </c>
      <c r="R1365" t="s">
        <v>8341</v>
      </c>
      <c r="S1365" s="15">
        <f t="shared" si="86"/>
        <v>41483.449282407404</v>
      </c>
      <c r="T1365" s="15">
        <f t="shared" si="87"/>
        <v>41543.449282407404</v>
      </c>
    </row>
    <row r="1366" spans="1:20" ht="42.75" hidden="1" x14ac:dyDescent="0.4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1" t="s">
        <v>8327</v>
      </c>
      <c r="R1366" t="s">
        <v>8328</v>
      </c>
      <c r="S1366" s="15">
        <f t="shared" si="86"/>
        <v>40948.16815972222</v>
      </c>
      <c r="T1366" s="15">
        <f t="shared" si="87"/>
        <v>40978.16815972222</v>
      </c>
    </row>
    <row r="1367" spans="1:20" ht="42.75" hidden="1" x14ac:dyDescent="0.4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1" t="s">
        <v>8321</v>
      </c>
      <c r="R1367" t="s">
        <v>8322</v>
      </c>
      <c r="S1367" s="15">
        <f t="shared" si="86"/>
        <v>41894.879606481481</v>
      </c>
      <c r="T1367" s="15">
        <f t="shared" si="87"/>
        <v>41913.165972222225</v>
      </c>
    </row>
    <row r="1368" spans="1:20" ht="42.75" x14ac:dyDescent="0.4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1" t="s">
        <v>8323</v>
      </c>
      <c r="R1368" t="s">
        <v>8326</v>
      </c>
      <c r="S1368" s="15">
        <f t="shared" si="86"/>
        <v>42584.846828703703</v>
      </c>
      <c r="T1368" s="15">
        <f t="shared" si="87"/>
        <v>42624.846828703703</v>
      </c>
    </row>
    <row r="1369" spans="1:20" ht="42.75" x14ac:dyDescent="0.4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1" t="s">
        <v>8323</v>
      </c>
      <c r="R1369" t="s">
        <v>8326</v>
      </c>
      <c r="S1369" s="15">
        <f t="shared" si="86"/>
        <v>42275.731666666667</v>
      </c>
      <c r="T1369" s="15">
        <f t="shared" si="87"/>
        <v>42305.731666666667</v>
      </c>
    </row>
    <row r="1370" spans="1:20" ht="28.5" x14ac:dyDescent="0.4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1" t="s">
        <v>8323</v>
      </c>
      <c r="R1370" t="s">
        <v>8326</v>
      </c>
      <c r="S1370" s="15">
        <f t="shared" si="86"/>
        <v>42585.523842592593</v>
      </c>
      <c r="T1370" s="15">
        <f t="shared" si="87"/>
        <v>42599.165972222225</v>
      </c>
    </row>
    <row r="1371" spans="1:20" ht="42.75" hidden="1" x14ac:dyDescent="0.4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1" t="s">
        <v>8321</v>
      </c>
      <c r="R1371" t="s">
        <v>8332</v>
      </c>
      <c r="S1371" s="15">
        <f t="shared" si="86"/>
        <v>41812.67324074074</v>
      </c>
      <c r="T1371" s="15">
        <f t="shared" si="87"/>
        <v>41842.67324074074</v>
      </c>
    </row>
    <row r="1372" spans="1:20" ht="42.75" hidden="1" x14ac:dyDescent="0.4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1" t="s">
        <v>8321</v>
      </c>
      <c r="R1372" t="s">
        <v>8343</v>
      </c>
      <c r="S1372" s="15">
        <f t="shared" si="86"/>
        <v>41365.613078703704</v>
      </c>
      <c r="T1372" s="15">
        <f t="shared" si="87"/>
        <v>41425.613078703704</v>
      </c>
    </row>
    <row r="1373" spans="1:20" ht="28.5" x14ac:dyDescent="0.4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1" t="s">
        <v>8323</v>
      </c>
      <c r="R1373" t="s">
        <v>8326</v>
      </c>
      <c r="S1373" s="15">
        <f t="shared" si="86"/>
        <v>41903.882951388885</v>
      </c>
      <c r="T1373" s="15">
        <f t="shared" si="87"/>
        <v>41933.882951388885</v>
      </c>
    </row>
    <row r="1374" spans="1:20" ht="42.75" hidden="1" x14ac:dyDescent="0.4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1" t="s">
        <v>8327</v>
      </c>
      <c r="R1374" t="s">
        <v>8341</v>
      </c>
      <c r="S1374" s="15">
        <f t="shared" si="86"/>
        <v>42125.078275462962</v>
      </c>
      <c r="T1374" s="15">
        <f t="shared" si="87"/>
        <v>42156.165972222225</v>
      </c>
    </row>
    <row r="1375" spans="1:20" ht="28.5" hidden="1" x14ac:dyDescent="0.4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1" t="s">
        <v>8327</v>
      </c>
      <c r="R1375" t="s">
        <v>8336</v>
      </c>
      <c r="S1375" s="15">
        <f t="shared" si="86"/>
        <v>42656.805497685185</v>
      </c>
      <c r="T1375" s="15">
        <f t="shared" si="87"/>
        <v>42667.875</v>
      </c>
    </row>
    <row r="1376" spans="1:20" ht="42.75" x14ac:dyDescent="0.4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1" t="s">
        <v>8323</v>
      </c>
      <c r="R1376" t="s">
        <v>8326</v>
      </c>
      <c r="S1376" s="15">
        <f t="shared" si="86"/>
        <v>42157.591064814813</v>
      </c>
      <c r="T1376" s="15">
        <f t="shared" si="87"/>
        <v>42179.083333333328</v>
      </c>
    </row>
    <row r="1377" spans="1:20" ht="42.75" x14ac:dyDescent="0.4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1" t="s">
        <v>8323</v>
      </c>
      <c r="R1377" t="s">
        <v>8326</v>
      </c>
      <c r="S1377" s="15">
        <f t="shared" si="86"/>
        <v>42148.676851851851</v>
      </c>
      <c r="T1377" s="15">
        <f t="shared" si="87"/>
        <v>42170.676851851851</v>
      </c>
    </row>
    <row r="1378" spans="1:20" ht="42.75" x14ac:dyDescent="0.4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1" t="s">
        <v>8323</v>
      </c>
      <c r="R1378" t="s">
        <v>8326</v>
      </c>
      <c r="S1378" s="15">
        <f t="shared" si="86"/>
        <v>42341.180636574078</v>
      </c>
      <c r="T1378" s="15">
        <f t="shared" si="87"/>
        <v>42373.180636574078</v>
      </c>
    </row>
    <row r="1379" spans="1:20" ht="42.75" x14ac:dyDescent="0.4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1" t="s">
        <v>8323</v>
      </c>
      <c r="R1379" t="s">
        <v>8326</v>
      </c>
      <c r="S1379" s="15">
        <f t="shared" si="86"/>
        <v>42302.701516203699</v>
      </c>
      <c r="T1379" s="15">
        <f t="shared" si="87"/>
        <v>42337.958333333328</v>
      </c>
    </row>
    <row r="1380" spans="1:20" ht="42.75" hidden="1" x14ac:dyDescent="0.4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1" t="s">
        <v>8327</v>
      </c>
      <c r="R1380" t="s">
        <v>8331</v>
      </c>
      <c r="S1380" s="15">
        <f t="shared" si="86"/>
        <v>41059.185682870368</v>
      </c>
      <c r="T1380" s="15">
        <f t="shared" si="87"/>
        <v>41089.185682870368</v>
      </c>
    </row>
    <row r="1381" spans="1:20" ht="42.75" hidden="1" x14ac:dyDescent="0.4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1" t="s">
        <v>8321</v>
      </c>
      <c r="R1381" t="s">
        <v>8322</v>
      </c>
      <c r="S1381" s="15">
        <f t="shared" si="86"/>
        <v>42438.827789351853</v>
      </c>
      <c r="T1381" s="15">
        <f t="shared" si="87"/>
        <v>42468.786122685182</v>
      </c>
    </row>
    <row r="1382" spans="1:20" ht="42.75" x14ac:dyDescent="0.4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1" t="s">
        <v>8323</v>
      </c>
      <c r="R1382" t="s">
        <v>8326</v>
      </c>
      <c r="S1382" s="15">
        <f t="shared" si="86"/>
        <v>42087.768055555556</v>
      </c>
      <c r="T1382" s="15">
        <f t="shared" si="87"/>
        <v>42111.666666666672</v>
      </c>
    </row>
    <row r="1383" spans="1:20" ht="42.75" hidden="1" x14ac:dyDescent="0.4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1" t="s">
        <v>8321</v>
      </c>
      <c r="R1383" t="s">
        <v>8343</v>
      </c>
      <c r="S1383" s="15">
        <f t="shared" si="86"/>
        <v>41786.65892361111</v>
      </c>
      <c r="T1383" s="15">
        <f t="shared" si="87"/>
        <v>41812.65892361111</v>
      </c>
    </row>
    <row r="1384" spans="1:20" ht="42.75" hidden="1" x14ac:dyDescent="0.4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1" t="s">
        <v>8321</v>
      </c>
      <c r="R1384" t="s">
        <v>8343</v>
      </c>
      <c r="S1384" s="15">
        <f t="shared" si="86"/>
        <v>40619.402361111112</v>
      </c>
      <c r="T1384" s="15">
        <f t="shared" si="87"/>
        <v>40680.402361111112</v>
      </c>
    </row>
    <row r="1385" spans="1:20" ht="42.75" hidden="1" x14ac:dyDescent="0.4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1" t="s">
        <v>8311</v>
      </c>
      <c r="R1385" t="s">
        <v>8352</v>
      </c>
      <c r="S1385" s="15">
        <f t="shared" si="86"/>
        <v>42250.685706018514</v>
      </c>
      <c r="T1385" s="15">
        <f t="shared" si="87"/>
        <v>42288.208333333328</v>
      </c>
    </row>
    <row r="1386" spans="1:20" ht="42.75" x14ac:dyDescent="0.4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1" t="s">
        <v>8323</v>
      </c>
      <c r="R1386" t="s">
        <v>8326</v>
      </c>
      <c r="S1386" s="15">
        <f t="shared" si="86"/>
        <v>42036.995590277773</v>
      </c>
      <c r="T1386" s="15">
        <f t="shared" si="87"/>
        <v>42094.536111111112</v>
      </c>
    </row>
    <row r="1387" spans="1:20" ht="28.5" hidden="1" x14ac:dyDescent="0.4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1" t="s">
        <v>8327</v>
      </c>
      <c r="R1387" t="s">
        <v>8331</v>
      </c>
      <c r="S1387" s="15">
        <f t="shared" si="86"/>
        <v>41157.947337962964</v>
      </c>
      <c r="T1387" s="15">
        <f t="shared" si="87"/>
        <v>41187.947337962964</v>
      </c>
    </row>
    <row r="1388" spans="1:20" ht="42.75" x14ac:dyDescent="0.4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1" t="s">
        <v>8323</v>
      </c>
      <c r="R1388" t="s">
        <v>8326</v>
      </c>
      <c r="S1388" s="15">
        <f t="shared" si="86"/>
        <v>42693.742604166662</v>
      </c>
      <c r="T1388" s="15">
        <f t="shared" si="87"/>
        <v>42718.742604166662</v>
      </c>
    </row>
    <row r="1389" spans="1:20" ht="42.75" hidden="1" x14ac:dyDescent="0.4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1" t="s">
        <v>8308</v>
      </c>
      <c r="R1389" t="s">
        <v>8310</v>
      </c>
      <c r="S1389" s="15">
        <f t="shared" si="86"/>
        <v>42422.254328703704</v>
      </c>
      <c r="T1389" s="15">
        <f t="shared" si="87"/>
        <v>42482.21266203704</v>
      </c>
    </row>
    <row r="1390" spans="1:20" ht="42.75" hidden="1" x14ac:dyDescent="0.4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1" t="s">
        <v>8311</v>
      </c>
      <c r="R1390" t="s">
        <v>8333</v>
      </c>
      <c r="S1390" s="15">
        <f t="shared" si="86"/>
        <v>40713.630497685182</v>
      </c>
      <c r="T1390" s="15">
        <f t="shared" si="87"/>
        <v>40759.630497685182</v>
      </c>
    </row>
    <row r="1391" spans="1:20" ht="42.75" hidden="1" x14ac:dyDescent="0.4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1" t="s">
        <v>8308</v>
      </c>
      <c r="R1391" t="s">
        <v>8310</v>
      </c>
      <c r="S1391" s="15">
        <f t="shared" si="86"/>
        <v>42711.750613425931</v>
      </c>
      <c r="T1391" s="15">
        <f t="shared" si="87"/>
        <v>42771.750613425931</v>
      </c>
    </row>
    <row r="1392" spans="1:20" ht="42.75" x14ac:dyDescent="0.4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1" t="s">
        <v>8323</v>
      </c>
      <c r="R1392" t="s">
        <v>8326</v>
      </c>
      <c r="S1392" s="15">
        <f t="shared" si="86"/>
        <v>42147.826840277776</v>
      </c>
      <c r="T1392" s="15">
        <f t="shared" si="87"/>
        <v>42176.934027777781</v>
      </c>
    </row>
    <row r="1393" spans="1:20" ht="42.75" hidden="1" x14ac:dyDescent="0.4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1" t="s">
        <v>8327</v>
      </c>
      <c r="R1393" t="s">
        <v>8329</v>
      </c>
      <c r="S1393" s="15">
        <f t="shared" si="86"/>
        <v>41452.060601851852</v>
      </c>
      <c r="T1393" s="15">
        <f t="shared" si="87"/>
        <v>41482.060601851852</v>
      </c>
    </row>
    <row r="1394" spans="1:20" ht="57" x14ac:dyDescent="0.4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1" t="s">
        <v>8323</v>
      </c>
      <c r="R1394" t="s">
        <v>8326</v>
      </c>
      <c r="S1394" s="15">
        <f t="shared" si="86"/>
        <v>40478.263923611114</v>
      </c>
      <c r="T1394" s="15">
        <f t="shared" si="87"/>
        <v>40568.166666666664</v>
      </c>
    </row>
    <row r="1395" spans="1:20" ht="42.75" hidden="1" x14ac:dyDescent="0.4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1" t="s">
        <v>8323</v>
      </c>
      <c r="R1395" t="s">
        <v>8335</v>
      </c>
      <c r="S1395" s="15">
        <f t="shared" si="86"/>
        <v>42553.583425925928</v>
      </c>
      <c r="T1395" s="15">
        <f t="shared" si="87"/>
        <v>42611.708333333328</v>
      </c>
    </row>
    <row r="1396" spans="1:20" ht="42.75" x14ac:dyDescent="0.45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1" t="s">
        <v>8323</v>
      </c>
      <c r="R1396" t="s">
        <v>8326</v>
      </c>
      <c r="S1396" s="15">
        <f t="shared" si="86"/>
        <v>41820.62809027778</v>
      </c>
      <c r="T1396" s="15">
        <f t="shared" si="87"/>
        <v>41841.165972222225</v>
      </c>
    </row>
    <row r="1397" spans="1:20" ht="42.75" x14ac:dyDescent="0.45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1" t="s">
        <v>8323</v>
      </c>
      <c r="R1397" t="s">
        <v>8326</v>
      </c>
      <c r="S1397" s="15">
        <f t="shared" si="86"/>
        <v>42053.049375000002</v>
      </c>
      <c r="T1397" s="15">
        <f t="shared" si="87"/>
        <v>42096.041666666672</v>
      </c>
    </row>
    <row r="1398" spans="1:20" ht="42.75" x14ac:dyDescent="0.4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1" t="s">
        <v>8323</v>
      </c>
      <c r="R1398" t="s">
        <v>8326</v>
      </c>
      <c r="S1398" s="15">
        <f t="shared" si="86"/>
        <v>42559.431203703702</v>
      </c>
      <c r="T1398" s="15">
        <f t="shared" si="87"/>
        <v>42583.957638888889</v>
      </c>
    </row>
    <row r="1399" spans="1:20" ht="42.75" x14ac:dyDescent="0.4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1" t="s">
        <v>8323</v>
      </c>
      <c r="R1399" t="s">
        <v>8326</v>
      </c>
      <c r="S1399" s="15">
        <f t="shared" si="86"/>
        <v>41862.83997685185</v>
      </c>
      <c r="T1399" s="15">
        <f t="shared" si="87"/>
        <v>41892.83997685185</v>
      </c>
    </row>
    <row r="1400" spans="1:20" ht="42.75" hidden="1" x14ac:dyDescent="0.4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1" t="s">
        <v>8321</v>
      </c>
      <c r="R1400" t="s">
        <v>8322</v>
      </c>
      <c r="S1400" s="15">
        <f t="shared" si="86"/>
        <v>40637.866550925923</v>
      </c>
      <c r="T1400" s="15">
        <f t="shared" si="87"/>
        <v>40688.166666666664</v>
      </c>
    </row>
    <row r="1401" spans="1:20" ht="42.75" hidden="1" x14ac:dyDescent="0.4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1" t="s">
        <v>8323</v>
      </c>
      <c r="R1401" t="s">
        <v>8324</v>
      </c>
      <c r="S1401" s="15">
        <f t="shared" si="86"/>
        <v>41785.72729166667</v>
      </c>
      <c r="T1401" s="15">
        <f t="shared" si="87"/>
        <v>41801.166666666664</v>
      </c>
    </row>
    <row r="1402" spans="1:20" ht="42.75" x14ac:dyDescent="0.4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1" t="s">
        <v>8323</v>
      </c>
      <c r="R1402" t="s">
        <v>8326</v>
      </c>
      <c r="S1402" s="15">
        <f t="shared" si="86"/>
        <v>41947.762592592589</v>
      </c>
      <c r="T1402" s="15">
        <f t="shared" si="87"/>
        <v>41987.762592592597</v>
      </c>
    </row>
    <row r="1403" spans="1:20" hidden="1" x14ac:dyDescent="0.4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1" t="s">
        <v>8321</v>
      </c>
      <c r="R1403" t="s">
        <v>8332</v>
      </c>
      <c r="S1403" s="15">
        <f t="shared" si="86"/>
        <v>42468.94458333333</v>
      </c>
      <c r="T1403" s="15">
        <f t="shared" si="87"/>
        <v>42475.875</v>
      </c>
    </row>
    <row r="1404" spans="1:20" ht="42.75" hidden="1" x14ac:dyDescent="0.4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1" t="s">
        <v>8321</v>
      </c>
      <c r="R1404" t="s">
        <v>8343</v>
      </c>
      <c r="S1404" s="15">
        <f t="shared" si="86"/>
        <v>41274.776736111111</v>
      </c>
      <c r="T1404" s="15">
        <f t="shared" si="87"/>
        <v>41298.776736111111</v>
      </c>
    </row>
    <row r="1405" spans="1:20" ht="28.5" hidden="1" x14ac:dyDescent="0.45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1" t="s">
        <v>8327</v>
      </c>
      <c r="R1405" t="s">
        <v>8331</v>
      </c>
      <c r="S1405" s="15">
        <f t="shared" si="86"/>
        <v>40996.646921296298</v>
      </c>
      <c r="T1405" s="15">
        <f t="shared" si="87"/>
        <v>41026.646921296298</v>
      </c>
    </row>
    <row r="1406" spans="1:20" ht="57" hidden="1" x14ac:dyDescent="0.45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1" t="s">
        <v>8327</v>
      </c>
      <c r="R1406" t="s">
        <v>8338</v>
      </c>
      <c r="S1406" s="15">
        <f t="shared" si="86"/>
        <v>40723.068807870368</v>
      </c>
      <c r="T1406" s="15">
        <f t="shared" si="87"/>
        <v>40746.068807870368</v>
      </c>
    </row>
    <row r="1407" spans="1:20" ht="42.75" hidden="1" x14ac:dyDescent="0.4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1" t="s">
        <v>8308</v>
      </c>
      <c r="R1407" t="s">
        <v>8310</v>
      </c>
      <c r="S1407" s="15">
        <f t="shared" si="86"/>
        <v>41877.912187499998</v>
      </c>
      <c r="T1407" s="15">
        <f t="shared" si="87"/>
        <v>41898.912187499998</v>
      </c>
    </row>
    <row r="1408" spans="1:20" ht="42.75" x14ac:dyDescent="0.4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1" t="s">
        <v>8323</v>
      </c>
      <c r="R1408" t="s">
        <v>8326</v>
      </c>
      <c r="S1408" s="15">
        <f t="shared" si="86"/>
        <v>42261.917395833334</v>
      </c>
      <c r="T1408" s="15">
        <f t="shared" si="87"/>
        <v>42291.917395833334</v>
      </c>
    </row>
    <row r="1409" spans="1:20" ht="28.5" x14ac:dyDescent="0.4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1" t="s">
        <v>8323</v>
      </c>
      <c r="R1409" t="s">
        <v>8326</v>
      </c>
      <c r="S1409" s="15">
        <f t="shared" si="86"/>
        <v>41839.175706018519</v>
      </c>
      <c r="T1409" s="15">
        <f t="shared" si="87"/>
        <v>41853.175706018519</v>
      </c>
    </row>
    <row r="1410" spans="1:20" ht="42.75" x14ac:dyDescent="0.4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88">ROUND(E1410/D1410*100,0)</f>
        <v>108</v>
      </c>
      <c r="P1410">
        <f t="shared" ref="P1410:P1473" si="89">IFERROR(ROUND(E1410/L1410,2),0)</f>
        <v>46.89</v>
      </c>
      <c r="Q1410" s="11" t="s">
        <v>8323</v>
      </c>
      <c r="R1410" t="s">
        <v>8326</v>
      </c>
      <c r="S1410" s="15">
        <f t="shared" ref="S1410:S1473" si="90">(((J1410/60)/60)/24)+DATE(1970,1,1)</f>
        <v>42115.889652777783</v>
      </c>
      <c r="T1410" s="15">
        <f t="shared" ref="T1410:T1473" si="91">(((I1410/60)/60)/24)+DATE(1970,1,1)</f>
        <v>42151.114583333328</v>
      </c>
    </row>
    <row r="1411" spans="1:20" ht="42.75" hidden="1" x14ac:dyDescent="0.45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88"/>
        <v>139</v>
      </c>
      <c r="P1411">
        <f t="shared" si="89"/>
        <v>29.62</v>
      </c>
      <c r="Q1411" s="11" t="s">
        <v>8327</v>
      </c>
      <c r="R1411" t="s">
        <v>8331</v>
      </c>
      <c r="S1411" s="15">
        <f t="shared" si="90"/>
        <v>42438.667071759264</v>
      </c>
      <c r="T1411" s="15">
        <f t="shared" si="91"/>
        <v>42468.625405092593</v>
      </c>
    </row>
    <row r="1412" spans="1:20" ht="28.5" hidden="1" x14ac:dyDescent="0.45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1" t="s">
        <v>8319</v>
      </c>
      <c r="R1412" t="s">
        <v>8345</v>
      </c>
      <c r="S1412" s="15">
        <f t="shared" si="90"/>
        <v>42394.900462962964</v>
      </c>
      <c r="T1412" s="15">
        <f t="shared" si="91"/>
        <v>42454.858796296292</v>
      </c>
    </row>
    <row r="1413" spans="1:20" ht="42.75" hidden="1" x14ac:dyDescent="0.4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1" t="s">
        <v>8327</v>
      </c>
      <c r="R1413" t="s">
        <v>8328</v>
      </c>
      <c r="S1413" s="15">
        <f t="shared" si="90"/>
        <v>40395.714722222219</v>
      </c>
      <c r="T1413" s="15">
        <f t="shared" si="91"/>
        <v>40432.165972222225</v>
      </c>
    </row>
    <row r="1414" spans="1:20" ht="85.5" x14ac:dyDescent="0.4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1" t="s">
        <v>8323</v>
      </c>
      <c r="R1414" t="s">
        <v>8326</v>
      </c>
      <c r="S1414" s="15">
        <f t="shared" si="90"/>
        <v>42168.316481481481</v>
      </c>
      <c r="T1414" s="15">
        <f t="shared" si="91"/>
        <v>42198.316481481481</v>
      </c>
    </row>
    <row r="1415" spans="1:20" ht="28.5" hidden="1" x14ac:dyDescent="0.4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1" t="s">
        <v>8327</v>
      </c>
      <c r="R1415" t="s">
        <v>8338</v>
      </c>
      <c r="S1415" s="15">
        <f t="shared" si="90"/>
        <v>40973.72623842593</v>
      </c>
      <c r="T1415" s="15">
        <f t="shared" si="91"/>
        <v>41020.165972222225</v>
      </c>
    </row>
    <row r="1416" spans="1:20" ht="42.75" hidden="1" x14ac:dyDescent="0.4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1" t="s">
        <v>8327</v>
      </c>
      <c r="R1416" t="s">
        <v>8328</v>
      </c>
      <c r="S1416" s="15">
        <f t="shared" si="90"/>
        <v>42043.152650462958</v>
      </c>
      <c r="T1416" s="15">
        <f t="shared" si="91"/>
        <v>42073.110983796301</v>
      </c>
    </row>
    <row r="1417" spans="1:20" ht="28.5" x14ac:dyDescent="0.4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1" t="s">
        <v>8323</v>
      </c>
      <c r="R1417" t="s">
        <v>8326</v>
      </c>
      <c r="S1417" s="15">
        <f t="shared" si="90"/>
        <v>42165.993125000001</v>
      </c>
      <c r="T1417" s="15">
        <f t="shared" si="91"/>
        <v>42187.993125000001</v>
      </c>
    </row>
    <row r="1418" spans="1:20" ht="42.75" hidden="1" x14ac:dyDescent="0.4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1" t="s">
        <v>8323</v>
      </c>
      <c r="R1418" t="s">
        <v>8324</v>
      </c>
      <c r="S1418" s="15">
        <f t="shared" si="90"/>
        <v>42800.801817129628</v>
      </c>
      <c r="T1418" s="15">
        <f t="shared" si="91"/>
        <v>42830.760150462964</v>
      </c>
    </row>
    <row r="1419" spans="1:20" ht="42.75" x14ac:dyDescent="0.4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1" t="s">
        <v>8323</v>
      </c>
      <c r="R1419" t="s">
        <v>8326</v>
      </c>
      <c r="S1419" s="15">
        <f t="shared" si="90"/>
        <v>42430.040798611109</v>
      </c>
      <c r="T1419" s="15">
        <f t="shared" si="91"/>
        <v>42449.999131944445</v>
      </c>
    </row>
    <row r="1420" spans="1:20" ht="57" hidden="1" x14ac:dyDescent="0.4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1" t="s">
        <v>8327</v>
      </c>
      <c r="R1420" t="s">
        <v>8328</v>
      </c>
      <c r="S1420" s="15">
        <f t="shared" si="90"/>
        <v>41626.761053240742</v>
      </c>
      <c r="T1420" s="15">
        <f t="shared" si="91"/>
        <v>41654.814583333333</v>
      </c>
    </row>
    <row r="1421" spans="1:20" ht="42.75" hidden="1" x14ac:dyDescent="0.4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1" t="s">
        <v>8327</v>
      </c>
      <c r="R1421" t="s">
        <v>8331</v>
      </c>
      <c r="S1421" s="15">
        <f t="shared" si="90"/>
        <v>40945.845312500001</v>
      </c>
      <c r="T1421" s="15">
        <f t="shared" si="91"/>
        <v>40985.80364583333</v>
      </c>
    </row>
    <row r="1422" spans="1:20" ht="42.75" hidden="1" x14ac:dyDescent="0.45">
      <c r="A1422">
        <v>1227</v>
      </c>
      <c r="B1422" s="9" t="s">
        <v>1228</v>
      </c>
      <c r="C1422" s="3" t="s">
        <v>5337</v>
      </c>
      <c r="D1422" s="5">
        <v>2000</v>
      </c>
      <c r="E1422" s="7">
        <v>0</v>
      </c>
      <c r="F1422" t="s">
        <v>8219</v>
      </c>
      <c r="G1422" t="s">
        <v>8223</v>
      </c>
      <c r="H1422" t="s">
        <v>8245</v>
      </c>
      <c r="I1422">
        <v>1407394800</v>
      </c>
      <c r="J1422">
        <v>1404770616</v>
      </c>
      <c r="K1422" t="b">
        <v>0</v>
      </c>
      <c r="L1422">
        <v>0</v>
      </c>
      <c r="M1422" t="b">
        <v>0</v>
      </c>
      <c r="N1422" t="s">
        <v>8284</v>
      </c>
      <c r="O1422">
        <f t="shared" si="88"/>
        <v>0</v>
      </c>
      <c r="P1422">
        <f t="shared" si="89"/>
        <v>0</v>
      </c>
      <c r="Q1422" s="11" t="s">
        <v>8327</v>
      </c>
      <c r="R1422" t="s">
        <v>8354</v>
      </c>
      <c r="S1422" s="15">
        <f t="shared" si="90"/>
        <v>41827.919166666667</v>
      </c>
      <c r="T1422" s="15">
        <f t="shared" si="91"/>
        <v>41858.291666666664</v>
      </c>
    </row>
    <row r="1423" spans="1:20" ht="42.75" hidden="1" x14ac:dyDescent="0.4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1" t="s">
        <v>8308</v>
      </c>
      <c r="R1423" t="s">
        <v>8340</v>
      </c>
      <c r="S1423" s="15">
        <f t="shared" si="90"/>
        <v>41793.029432870368</v>
      </c>
      <c r="T1423" s="15">
        <f t="shared" si="91"/>
        <v>41823.029432870368</v>
      </c>
    </row>
    <row r="1424" spans="1:20" ht="42.75" hidden="1" x14ac:dyDescent="0.45">
      <c r="A1424">
        <v>2352</v>
      </c>
      <c r="B1424" s="9" t="s">
        <v>2353</v>
      </c>
      <c r="C1424" s="3" t="s">
        <v>6462</v>
      </c>
      <c r="D1424" s="5">
        <v>2000</v>
      </c>
      <c r="E1424" s="7">
        <v>0</v>
      </c>
      <c r="F1424" t="s">
        <v>8219</v>
      </c>
      <c r="G1424" t="s">
        <v>8223</v>
      </c>
      <c r="H1424" t="s">
        <v>8245</v>
      </c>
      <c r="I1424">
        <v>1433603552</v>
      </c>
      <c r="J1424">
        <v>1428419552</v>
      </c>
      <c r="K1424" t="b">
        <v>0</v>
      </c>
      <c r="L1424">
        <v>0</v>
      </c>
      <c r="M1424" t="b">
        <v>0</v>
      </c>
      <c r="N1424" t="s">
        <v>8270</v>
      </c>
      <c r="O1424">
        <f t="shared" si="88"/>
        <v>0</v>
      </c>
      <c r="P1424">
        <f t="shared" si="89"/>
        <v>0</v>
      </c>
      <c r="Q1424" s="11" t="s">
        <v>8308</v>
      </c>
      <c r="R1424" t="s">
        <v>8342</v>
      </c>
      <c r="S1424" s="15">
        <f t="shared" si="90"/>
        <v>42101.633703703701</v>
      </c>
      <c r="T1424" s="15">
        <f t="shared" si="91"/>
        <v>42161.633703703701</v>
      </c>
    </row>
    <row r="1425" spans="1:20" ht="42.75" hidden="1" x14ac:dyDescent="0.4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1" t="s">
        <v>8316</v>
      </c>
      <c r="R1425" t="s">
        <v>8334</v>
      </c>
      <c r="S1425" s="15">
        <f t="shared" si="90"/>
        <v>41613.172974537039</v>
      </c>
      <c r="T1425" s="15">
        <f t="shared" si="91"/>
        <v>41643.172974537039</v>
      </c>
    </row>
    <row r="1426" spans="1:20" ht="57" x14ac:dyDescent="0.4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1" t="s">
        <v>8323</v>
      </c>
      <c r="R1426" t="s">
        <v>8326</v>
      </c>
      <c r="S1426" s="15">
        <f t="shared" si="90"/>
        <v>42026.88118055556</v>
      </c>
      <c r="T1426" s="15">
        <f t="shared" si="91"/>
        <v>42086.093055555553</v>
      </c>
    </row>
    <row r="1427" spans="1:20" ht="57" x14ac:dyDescent="0.4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1" t="s">
        <v>8323</v>
      </c>
      <c r="R1427" t="s">
        <v>8326</v>
      </c>
      <c r="S1427" s="15">
        <f t="shared" si="90"/>
        <v>41830.234166666669</v>
      </c>
      <c r="T1427" s="15">
        <f t="shared" si="91"/>
        <v>41860.234166666669</v>
      </c>
    </row>
    <row r="1428" spans="1:20" ht="42.75" hidden="1" x14ac:dyDescent="0.4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1" t="s">
        <v>8321</v>
      </c>
      <c r="R1428" t="s">
        <v>8343</v>
      </c>
      <c r="S1428" s="15">
        <f t="shared" si="90"/>
        <v>41214.79483796296</v>
      </c>
      <c r="T1428" s="15">
        <f t="shared" si="91"/>
        <v>41250.979166666664</v>
      </c>
    </row>
    <row r="1429" spans="1:20" ht="42.75" x14ac:dyDescent="0.4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1" t="s">
        <v>8323</v>
      </c>
      <c r="R1429" t="s">
        <v>8326</v>
      </c>
      <c r="S1429" s="15">
        <f t="shared" si="90"/>
        <v>42072.370381944449</v>
      </c>
      <c r="T1429" s="15">
        <f t="shared" si="91"/>
        <v>42102.370381944449</v>
      </c>
    </row>
    <row r="1430" spans="1:20" ht="42.75" hidden="1" x14ac:dyDescent="0.4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1" t="s">
        <v>8321</v>
      </c>
      <c r="R1430" t="s">
        <v>8343</v>
      </c>
      <c r="S1430" s="15">
        <f t="shared" si="90"/>
        <v>40739.069282407407</v>
      </c>
      <c r="T1430" s="15">
        <f t="shared" si="91"/>
        <v>40768.958333333336</v>
      </c>
    </row>
    <row r="1431" spans="1:20" ht="42.75" hidden="1" x14ac:dyDescent="0.4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1" t="s">
        <v>8308</v>
      </c>
      <c r="R1431" t="s">
        <v>8315</v>
      </c>
      <c r="S1431" s="15">
        <f t="shared" si="90"/>
        <v>42453.49726851852</v>
      </c>
      <c r="T1431" s="15">
        <f t="shared" si="91"/>
        <v>42490.5</v>
      </c>
    </row>
    <row r="1432" spans="1:20" ht="28.5" x14ac:dyDescent="0.4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1" t="s">
        <v>8323</v>
      </c>
      <c r="R1432" t="s">
        <v>8326</v>
      </c>
      <c r="S1432" s="15">
        <f t="shared" si="90"/>
        <v>42206.835370370376</v>
      </c>
      <c r="T1432" s="15">
        <f t="shared" si="91"/>
        <v>42236.835370370376</v>
      </c>
    </row>
    <row r="1433" spans="1:20" ht="42.75" hidden="1" x14ac:dyDescent="0.4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1" t="s">
        <v>8321</v>
      </c>
      <c r="R1433" t="s">
        <v>8332</v>
      </c>
      <c r="S1433" s="15">
        <f t="shared" si="90"/>
        <v>41841.321770833332</v>
      </c>
      <c r="T1433" s="15">
        <f t="shared" si="91"/>
        <v>41856.321770833332</v>
      </c>
    </row>
    <row r="1434" spans="1:20" ht="42.75" hidden="1" x14ac:dyDescent="0.4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1" t="s">
        <v>8319</v>
      </c>
      <c r="R1434" t="s">
        <v>8345</v>
      </c>
      <c r="S1434" s="15">
        <f t="shared" si="90"/>
        <v>41964.844444444447</v>
      </c>
      <c r="T1434" s="15">
        <f t="shared" si="91"/>
        <v>41998.844444444447</v>
      </c>
    </row>
    <row r="1435" spans="1:20" ht="42.75" hidden="1" x14ac:dyDescent="0.45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1" t="s">
        <v>8327</v>
      </c>
      <c r="R1435" t="s">
        <v>8328</v>
      </c>
      <c r="S1435" s="15">
        <f t="shared" si="90"/>
        <v>40564.081030092595</v>
      </c>
      <c r="T1435" s="15">
        <f t="shared" si="91"/>
        <v>40594.081030092595</v>
      </c>
    </row>
    <row r="1436" spans="1:20" ht="42.75" x14ac:dyDescent="0.45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1" t="s">
        <v>8323</v>
      </c>
      <c r="R1436" t="s">
        <v>8326</v>
      </c>
      <c r="S1436" s="15">
        <f t="shared" si="90"/>
        <v>42483.015694444446</v>
      </c>
      <c r="T1436" s="15">
        <f t="shared" si="91"/>
        <v>42489.290972222225</v>
      </c>
    </row>
    <row r="1437" spans="1:20" ht="42.75" x14ac:dyDescent="0.4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1" t="s">
        <v>8323</v>
      </c>
      <c r="R1437" t="s">
        <v>8326</v>
      </c>
      <c r="S1437" s="15">
        <f t="shared" si="90"/>
        <v>42627.454097222217</v>
      </c>
      <c r="T1437" s="15">
        <f t="shared" si="91"/>
        <v>42648.454097222217</v>
      </c>
    </row>
    <row r="1438" spans="1:20" ht="42.75" hidden="1" x14ac:dyDescent="0.4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1" t="s">
        <v>8327</v>
      </c>
      <c r="R1438" t="s">
        <v>8328</v>
      </c>
      <c r="S1438" s="15">
        <f t="shared" si="90"/>
        <v>41067.949212962965</v>
      </c>
      <c r="T1438" s="15">
        <f t="shared" si="91"/>
        <v>41100.991666666669</v>
      </c>
    </row>
    <row r="1439" spans="1:20" ht="42.75" hidden="1" x14ac:dyDescent="0.4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1" t="s">
        <v>8327</v>
      </c>
      <c r="R1439" t="s">
        <v>8331</v>
      </c>
      <c r="S1439" s="15">
        <f t="shared" si="90"/>
        <v>40926.319062499999</v>
      </c>
      <c r="T1439" s="15">
        <f t="shared" si="91"/>
        <v>40971.319062499999</v>
      </c>
    </row>
    <row r="1440" spans="1:20" ht="42.75" hidden="1" x14ac:dyDescent="0.4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1" t="s">
        <v>8311</v>
      </c>
      <c r="R1440" t="s">
        <v>8312</v>
      </c>
      <c r="S1440" s="15">
        <f t="shared" si="90"/>
        <v>41500.727916666663</v>
      </c>
      <c r="T1440" s="15">
        <f t="shared" si="91"/>
        <v>41530.727916666663</v>
      </c>
    </row>
    <row r="1441" spans="1:20" ht="42.75" x14ac:dyDescent="0.4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1" t="s">
        <v>8323</v>
      </c>
      <c r="R1441" t="s">
        <v>8326</v>
      </c>
      <c r="S1441" s="15">
        <f t="shared" si="90"/>
        <v>42460.335312499999</v>
      </c>
      <c r="T1441" s="15">
        <f t="shared" si="91"/>
        <v>42488.249305555553</v>
      </c>
    </row>
    <row r="1442" spans="1:20" ht="42.75" x14ac:dyDescent="0.4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1" t="s">
        <v>8323</v>
      </c>
      <c r="R1442" t="s">
        <v>8326</v>
      </c>
      <c r="S1442" s="15">
        <f t="shared" si="90"/>
        <v>42185.267245370371</v>
      </c>
      <c r="T1442" s="15">
        <f t="shared" si="91"/>
        <v>42221.458333333328</v>
      </c>
    </row>
    <row r="1443" spans="1:20" ht="42.75" hidden="1" x14ac:dyDescent="0.4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1" t="s">
        <v>8327</v>
      </c>
      <c r="R1443" t="s">
        <v>8328</v>
      </c>
      <c r="S1443" s="15">
        <f t="shared" si="90"/>
        <v>41913.328356481477</v>
      </c>
      <c r="T1443" s="15">
        <f t="shared" si="91"/>
        <v>41946.370023148149</v>
      </c>
    </row>
    <row r="1444" spans="1:20" ht="57" hidden="1" x14ac:dyDescent="0.4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1" t="s">
        <v>8321</v>
      </c>
      <c r="R1444" t="s">
        <v>8322</v>
      </c>
      <c r="S1444" s="15">
        <f t="shared" si="90"/>
        <v>42370.571851851855</v>
      </c>
      <c r="T1444" s="15">
        <f t="shared" si="91"/>
        <v>42394.994444444441</v>
      </c>
    </row>
    <row r="1445" spans="1:20" ht="42.75" hidden="1" x14ac:dyDescent="0.45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1" t="s">
        <v>8311</v>
      </c>
      <c r="R1445" t="s">
        <v>8333</v>
      </c>
      <c r="S1445" s="15">
        <f t="shared" si="90"/>
        <v>40689.570868055554</v>
      </c>
      <c r="T1445" s="15">
        <f t="shared" si="91"/>
        <v>40719.570868055554</v>
      </c>
    </row>
    <row r="1446" spans="1:20" ht="42.75" x14ac:dyDescent="0.4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1" t="s">
        <v>8323</v>
      </c>
      <c r="R1446" t="s">
        <v>8326</v>
      </c>
      <c r="S1446" s="15">
        <f t="shared" si="90"/>
        <v>42521.010370370372</v>
      </c>
      <c r="T1446" s="15">
        <f t="shared" si="91"/>
        <v>42543.163194444445</v>
      </c>
    </row>
    <row r="1447" spans="1:20" ht="42.75" x14ac:dyDescent="0.45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1" t="s">
        <v>8323</v>
      </c>
      <c r="R1447" t="s">
        <v>8326</v>
      </c>
      <c r="S1447" s="15">
        <f t="shared" si="90"/>
        <v>42510.798854166671</v>
      </c>
      <c r="T1447" s="15">
        <f t="shared" si="91"/>
        <v>42533.708333333328</v>
      </c>
    </row>
    <row r="1448" spans="1:20" ht="42.75" hidden="1" x14ac:dyDescent="0.4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1" t="s">
        <v>8327</v>
      </c>
      <c r="R1448" t="s">
        <v>8328</v>
      </c>
      <c r="S1448" s="15">
        <f t="shared" si="90"/>
        <v>42323.800138888888</v>
      </c>
      <c r="T1448" s="15">
        <f t="shared" si="91"/>
        <v>42341.895833333328</v>
      </c>
    </row>
    <row r="1449" spans="1:20" ht="42.75" x14ac:dyDescent="0.4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1" t="s">
        <v>8323</v>
      </c>
      <c r="R1449" t="s">
        <v>8326</v>
      </c>
      <c r="S1449" s="15">
        <f t="shared" si="90"/>
        <v>42447.896666666667</v>
      </c>
      <c r="T1449" s="15">
        <f t="shared" si="91"/>
        <v>42470.166666666672</v>
      </c>
    </row>
    <row r="1450" spans="1:20" ht="42.75" hidden="1" x14ac:dyDescent="0.4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1" t="s">
        <v>8327</v>
      </c>
      <c r="R1450" t="s">
        <v>8328</v>
      </c>
      <c r="S1450" s="15">
        <f t="shared" si="90"/>
        <v>41089.186296296299</v>
      </c>
      <c r="T1450" s="15">
        <f t="shared" si="91"/>
        <v>41109.186296296299</v>
      </c>
    </row>
    <row r="1451" spans="1:20" ht="28.5" x14ac:dyDescent="0.4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1" t="s">
        <v>8323</v>
      </c>
      <c r="R1451" t="s">
        <v>8326</v>
      </c>
      <c r="S1451" s="15">
        <f t="shared" si="90"/>
        <v>42171.824884259258</v>
      </c>
      <c r="T1451" s="15">
        <f t="shared" si="91"/>
        <v>42201.824884259258</v>
      </c>
    </row>
    <row r="1452" spans="1:20" ht="42.75" hidden="1" x14ac:dyDescent="0.4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1" t="s">
        <v>8308</v>
      </c>
      <c r="R1452" t="s">
        <v>8340</v>
      </c>
      <c r="S1452" s="15">
        <f t="shared" si="90"/>
        <v>42344.884143518517</v>
      </c>
      <c r="T1452" s="15">
        <f t="shared" si="91"/>
        <v>42366.25</v>
      </c>
    </row>
    <row r="1453" spans="1:20" ht="42.75" x14ac:dyDescent="0.4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1" t="s">
        <v>8323</v>
      </c>
      <c r="R1453" t="s">
        <v>8326</v>
      </c>
      <c r="S1453" s="15">
        <f t="shared" si="90"/>
        <v>41974.898599537039</v>
      </c>
      <c r="T1453" s="15">
        <f t="shared" si="91"/>
        <v>42009.851388888885</v>
      </c>
    </row>
    <row r="1454" spans="1:20" hidden="1" x14ac:dyDescent="0.4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1" t="s">
        <v>8311</v>
      </c>
      <c r="R1454" t="s">
        <v>8333</v>
      </c>
      <c r="S1454" s="15">
        <f t="shared" si="90"/>
        <v>41157.042928240742</v>
      </c>
      <c r="T1454" s="15">
        <f t="shared" si="91"/>
        <v>41175.165972222225</v>
      </c>
    </row>
    <row r="1455" spans="1:20" ht="42.75" hidden="1" x14ac:dyDescent="0.45">
      <c r="A1455">
        <v>2371</v>
      </c>
      <c r="B1455" s="9" t="s">
        <v>2372</v>
      </c>
      <c r="C1455" s="3" t="s">
        <v>6481</v>
      </c>
      <c r="D1455" s="5">
        <v>2000</v>
      </c>
      <c r="E1455" s="7">
        <v>0</v>
      </c>
      <c r="F1455" t="s">
        <v>8219</v>
      </c>
      <c r="G1455" t="s">
        <v>8223</v>
      </c>
      <c r="H1455" t="s">
        <v>8245</v>
      </c>
      <c r="I1455">
        <v>1435257596</v>
      </c>
      <c r="J1455">
        <v>1432665596</v>
      </c>
      <c r="K1455" t="b">
        <v>0</v>
      </c>
      <c r="L1455">
        <v>0</v>
      </c>
      <c r="M1455" t="b">
        <v>0</v>
      </c>
      <c r="N1455" t="s">
        <v>8270</v>
      </c>
      <c r="O1455">
        <f t="shared" si="88"/>
        <v>0</v>
      </c>
      <c r="P1455">
        <f t="shared" si="89"/>
        <v>0</v>
      </c>
      <c r="Q1455" s="11" t="s">
        <v>8308</v>
      </c>
      <c r="R1455" t="s">
        <v>8342</v>
      </c>
      <c r="S1455" s="15">
        <f t="shared" si="90"/>
        <v>42150.777731481481</v>
      </c>
      <c r="T1455" s="15">
        <f t="shared" si="91"/>
        <v>42180.777731481481</v>
      </c>
    </row>
    <row r="1456" spans="1:20" ht="42.75" x14ac:dyDescent="0.4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1" t="s">
        <v>8323</v>
      </c>
      <c r="R1456" t="s">
        <v>8326</v>
      </c>
      <c r="S1456" s="15">
        <f t="shared" si="90"/>
        <v>42171.725416666668</v>
      </c>
      <c r="T1456" s="15">
        <f t="shared" si="91"/>
        <v>42201.725416666668</v>
      </c>
    </row>
    <row r="1457" spans="1:20" ht="42.75" x14ac:dyDescent="0.4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1" t="s">
        <v>8323</v>
      </c>
      <c r="R1457" t="s">
        <v>8326</v>
      </c>
      <c r="S1457" s="15">
        <f t="shared" si="90"/>
        <v>41781.096203703702</v>
      </c>
      <c r="T1457" s="15">
        <f t="shared" si="91"/>
        <v>41794.207638888889</v>
      </c>
    </row>
    <row r="1458" spans="1:20" ht="42.75" hidden="1" x14ac:dyDescent="0.4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1" t="s">
        <v>8308</v>
      </c>
      <c r="R1458" t="s">
        <v>8315</v>
      </c>
      <c r="S1458" s="15">
        <f t="shared" si="90"/>
        <v>41150.902187499996</v>
      </c>
      <c r="T1458" s="15">
        <f t="shared" si="91"/>
        <v>41165.165972222225</v>
      </c>
    </row>
    <row r="1459" spans="1:20" ht="42.75" hidden="1" x14ac:dyDescent="0.4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1" t="s">
        <v>8327</v>
      </c>
      <c r="R1459" t="s">
        <v>8331</v>
      </c>
      <c r="S1459" s="15">
        <f t="shared" si="90"/>
        <v>42111.899537037039</v>
      </c>
      <c r="T1459" s="15">
        <f t="shared" si="91"/>
        <v>42163.159722222219</v>
      </c>
    </row>
    <row r="1460" spans="1:20" ht="42.75" hidden="1" x14ac:dyDescent="0.4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1" t="s">
        <v>8316</v>
      </c>
      <c r="R1460" t="s">
        <v>8334</v>
      </c>
      <c r="S1460" s="15">
        <f t="shared" si="90"/>
        <v>40795.713344907403</v>
      </c>
      <c r="T1460" s="15">
        <f t="shared" si="91"/>
        <v>40825.713344907403</v>
      </c>
    </row>
    <row r="1461" spans="1:20" ht="42.75" x14ac:dyDescent="0.4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1" t="s">
        <v>8323</v>
      </c>
      <c r="R1461" t="s">
        <v>8326</v>
      </c>
      <c r="S1461" s="15">
        <f t="shared" si="90"/>
        <v>42619.935694444444</v>
      </c>
      <c r="T1461" s="15">
        <f t="shared" si="91"/>
        <v>42643.875</v>
      </c>
    </row>
    <row r="1462" spans="1:20" ht="28.5" hidden="1" x14ac:dyDescent="0.4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1" t="s">
        <v>8321</v>
      </c>
      <c r="R1462" t="s">
        <v>8332</v>
      </c>
      <c r="S1462" s="15">
        <f t="shared" si="90"/>
        <v>41719.549131944441</v>
      </c>
      <c r="T1462" s="15">
        <f t="shared" si="91"/>
        <v>41733.916666666664</v>
      </c>
    </row>
    <row r="1463" spans="1:20" ht="42.75" x14ac:dyDescent="0.4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1" t="s">
        <v>8323</v>
      </c>
      <c r="R1463" t="s">
        <v>8326</v>
      </c>
      <c r="S1463" s="15">
        <f t="shared" si="90"/>
        <v>42219.915856481486</v>
      </c>
      <c r="T1463" s="15">
        <f t="shared" si="91"/>
        <v>42240.083333333328</v>
      </c>
    </row>
    <row r="1464" spans="1:20" ht="42.75" x14ac:dyDescent="0.4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1" t="s">
        <v>8323</v>
      </c>
      <c r="R1464" t="s">
        <v>8326</v>
      </c>
      <c r="S1464" s="15">
        <f t="shared" si="90"/>
        <v>41829.787083333329</v>
      </c>
      <c r="T1464" s="15">
        <f t="shared" si="91"/>
        <v>41859.787083333329</v>
      </c>
    </row>
    <row r="1465" spans="1:20" ht="42.75" x14ac:dyDescent="0.4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1" t="s">
        <v>8323</v>
      </c>
      <c r="R1465" t="s">
        <v>8326</v>
      </c>
      <c r="S1465" s="15">
        <f t="shared" si="90"/>
        <v>42524.53800925926</v>
      </c>
      <c r="T1465" s="15">
        <f t="shared" si="91"/>
        <v>42561.957638888889</v>
      </c>
    </row>
    <row r="1466" spans="1:20" ht="42.75" x14ac:dyDescent="0.4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1" t="s">
        <v>8323</v>
      </c>
      <c r="R1466" t="s">
        <v>8326</v>
      </c>
      <c r="S1466" s="15">
        <f t="shared" si="90"/>
        <v>42323.562222222223</v>
      </c>
      <c r="T1466" s="15">
        <f t="shared" si="91"/>
        <v>42352</v>
      </c>
    </row>
    <row r="1467" spans="1:20" ht="42.75" x14ac:dyDescent="0.4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1" t="s">
        <v>8323</v>
      </c>
      <c r="R1467" t="s">
        <v>8326</v>
      </c>
      <c r="S1467" s="15">
        <f t="shared" si="90"/>
        <v>42143.445219907408</v>
      </c>
      <c r="T1467" s="15">
        <f t="shared" si="91"/>
        <v>42173.445219907408</v>
      </c>
    </row>
    <row r="1468" spans="1:20" ht="42.75" x14ac:dyDescent="0.4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1" t="s">
        <v>8323</v>
      </c>
      <c r="R1468" t="s">
        <v>8326</v>
      </c>
      <c r="S1468" s="15">
        <f t="shared" si="90"/>
        <v>41868.924050925925</v>
      </c>
      <c r="T1468" s="15">
        <f t="shared" si="91"/>
        <v>41898.875</v>
      </c>
    </row>
    <row r="1469" spans="1:20" ht="42.75" hidden="1" x14ac:dyDescent="0.45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1" t="s">
        <v>8319</v>
      </c>
      <c r="R1469" t="s">
        <v>8320</v>
      </c>
      <c r="S1469" s="15">
        <f t="shared" si="90"/>
        <v>42485.754525462966</v>
      </c>
      <c r="T1469" s="15">
        <f t="shared" si="91"/>
        <v>42515.754525462966</v>
      </c>
    </row>
    <row r="1470" spans="1:20" ht="42.75" hidden="1" x14ac:dyDescent="0.45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1" t="s">
        <v>8323</v>
      </c>
      <c r="R1470" t="s">
        <v>8335</v>
      </c>
      <c r="S1470" s="15">
        <f t="shared" si="90"/>
        <v>42025.164780092593</v>
      </c>
      <c r="T1470" s="15">
        <f t="shared" si="91"/>
        <v>42056.458333333328</v>
      </c>
    </row>
    <row r="1471" spans="1:20" ht="42.75" x14ac:dyDescent="0.4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1" t="s">
        <v>8323</v>
      </c>
      <c r="R1471" t="s">
        <v>8326</v>
      </c>
      <c r="S1471" s="15">
        <f t="shared" si="90"/>
        <v>42500.041550925926</v>
      </c>
      <c r="T1471" s="15">
        <f t="shared" si="91"/>
        <v>42527.291666666672</v>
      </c>
    </row>
    <row r="1472" spans="1:20" ht="42.75" x14ac:dyDescent="0.4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1" t="s">
        <v>8323</v>
      </c>
      <c r="R1472" t="s">
        <v>8326</v>
      </c>
      <c r="S1472" s="15">
        <f t="shared" si="90"/>
        <v>42418.425983796296</v>
      </c>
      <c r="T1472" s="15">
        <f t="shared" si="91"/>
        <v>42478.384317129632</v>
      </c>
    </row>
    <row r="1473" spans="1:20" ht="42.75" hidden="1" x14ac:dyDescent="0.4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1" t="s">
        <v>8327</v>
      </c>
      <c r="R1473" t="s">
        <v>8328</v>
      </c>
      <c r="S1473" s="15">
        <f t="shared" si="90"/>
        <v>41731.833124999997</v>
      </c>
      <c r="T1473" s="15">
        <f t="shared" si="91"/>
        <v>41763.290972222225</v>
      </c>
    </row>
    <row r="1474" spans="1:20" ht="42.75" hidden="1" x14ac:dyDescent="0.4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92">ROUND(E1474/D1474*100,0)</f>
        <v>108</v>
      </c>
      <c r="P1474">
        <f t="shared" ref="P1474:P1537" si="93">IFERROR(ROUND(E1474/L1474,2),0)</f>
        <v>40.96</v>
      </c>
      <c r="Q1474" s="11" t="s">
        <v>8327</v>
      </c>
      <c r="R1474" t="s">
        <v>8328</v>
      </c>
      <c r="S1474" s="15">
        <f t="shared" ref="S1474:S1537" si="94">(((J1474/60)/60)/24)+DATE(1970,1,1)</f>
        <v>41716.632847222223</v>
      </c>
      <c r="T1474" s="15">
        <f t="shared" ref="T1474:T1537" si="95">(((I1474/60)/60)/24)+DATE(1970,1,1)</f>
        <v>41747.958333333336</v>
      </c>
    </row>
    <row r="1475" spans="1:20" ht="42.75" hidden="1" x14ac:dyDescent="0.4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92"/>
        <v>108</v>
      </c>
      <c r="P1475">
        <f t="shared" si="93"/>
        <v>41.96</v>
      </c>
      <c r="Q1475" s="11" t="s">
        <v>8327</v>
      </c>
      <c r="R1475" t="s">
        <v>8328</v>
      </c>
      <c r="S1475" s="15">
        <f t="shared" si="94"/>
        <v>41593.082002314812</v>
      </c>
      <c r="T1475" s="15">
        <f t="shared" si="95"/>
        <v>41623.082002314812</v>
      </c>
    </row>
    <row r="1476" spans="1:20" ht="42.75" hidden="1" x14ac:dyDescent="0.4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1" t="s">
        <v>8327</v>
      </c>
      <c r="R1476" t="s">
        <v>8331</v>
      </c>
      <c r="S1476" s="15">
        <f t="shared" si="94"/>
        <v>40996.994074074071</v>
      </c>
      <c r="T1476" s="15">
        <f t="shared" si="95"/>
        <v>41028.166666666664</v>
      </c>
    </row>
    <row r="1477" spans="1:20" ht="42.75" hidden="1" x14ac:dyDescent="0.4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1" t="s">
        <v>8313</v>
      </c>
      <c r="R1477" t="s">
        <v>8314</v>
      </c>
      <c r="S1477" s="15">
        <f t="shared" si="94"/>
        <v>42318.950173611112</v>
      </c>
      <c r="T1477" s="15">
        <f t="shared" si="95"/>
        <v>42335.041666666672</v>
      </c>
    </row>
    <row r="1478" spans="1:20" ht="42.75" hidden="1" x14ac:dyDescent="0.4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1" t="s">
        <v>8323</v>
      </c>
      <c r="R1478" t="s">
        <v>8324</v>
      </c>
      <c r="S1478" s="15">
        <f t="shared" si="94"/>
        <v>42177.791909722218</v>
      </c>
      <c r="T1478" s="15">
        <f t="shared" si="95"/>
        <v>42181.958333333328</v>
      </c>
    </row>
    <row r="1479" spans="1:20" ht="28.5" hidden="1" x14ac:dyDescent="0.4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1" t="s">
        <v>8316</v>
      </c>
      <c r="R1479" t="s">
        <v>8317</v>
      </c>
      <c r="S1479" s="15">
        <f t="shared" si="94"/>
        <v>42136.75100694444</v>
      </c>
      <c r="T1479" s="15">
        <f t="shared" si="95"/>
        <v>42166.75100694444</v>
      </c>
    </row>
    <row r="1480" spans="1:20" ht="42.75" hidden="1" x14ac:dyDescent="0.4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1" t="s">
        <v>8311</v>
      </c>
      <c r="R1480" t="s">
        <v>8333</v>
      </c>
      <c r="S1480" s="15">
        <f t="shared" si="94"/>
        <v>42162.146782407406</v>
      </c>
      <c r="T1480" s="15">
        <f t="shared" si="95"/>
        <v>42176.146782407406</v>
      </c>
    </row>
    <row r="1481" spans="1:20" ht="42.75" hidden="1" x14ac:dyDescent="0.4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1" t="s">
        <v>8327</v>
      </c>
      <c r="R1481" t="s">
        <v>8331</v>
      </c>
      <c r="S1481" s="15">
        <f t="shared" si="94"/>
        <v>40691.788055555553</v>
      </c>
      <c r="T1481" s="15">
        <f t="shared" si="95"/>
        <v>40755.290972222225</v>
      </c>
    </row>
    <row r="1482" spans="1:20" ht="42.75" hidden="1" x14ac:dyDescent="0.45">
      <c r="A1482">
        <v>1572</v>
      </c>
      <c r="B1482" s="9" t="s">
        <v>1573</v>
      </c>
      <c r="C1482" s="3" t="s">
        <v>5682</v>
      </c>
      <c r="D1482" s="5">
        <v>2500</v>
      </c>
      <c r="E1482" s="7">
        <v>125</v>
      </c>
      <c r="F1482" t="s">
        <v>8219</v>
      </c>
      <c r="G1482" t="s">
        <v>8224</v>
      </c>
      <c r="H1482" t="s">
        <v>8246</v>
      </c>
      <c r="I1482">
        <v>1456703940</v>
      </c>
      <c r="J1482">
        <v>1454546859</v>
      </c>
      <c r="K1482" t="b">
        <v>0</v>
      </c>
      <c r="L1482">
        <v>3</v>
      </c>
      <c r="M1482" t="b">
        <v>0</v>
      </c>
      <c r="N1482" t="s">
        <v>8288</v>
      </c>
      <c r="O1482">
        <f t="shared" si="92"/>
        <v>5</v>
      </c>
      <c r="P1482">
        <f t="shared" si="93"/>
        <v>41.67</v>
      </c>
      <c r="Q1482" s="11" t="s">
        <v>8311</v>
      </c>
      <c r="R1482" t="s">
        <v>8349</v>
      </c>
      <c r="S1482" s="15">
        <f t="shared" si="94"/>
        <v>42404.033090277779</v>
      </c>
      <c r="T1482" s="15">
        <f t="shared" si="95"/>
        <v>42428.999305555553</v>
      </c>
    </row>
    <row r="1483" spans="1:20" ht="42.75" hidden="1" x14ac:dyDescent="0.4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1" t="s">
        <v>8313</v>
      </c>
      <c r="R1483" t="s">
        <v>8314</v>
      </c>
      <c r="S1483" s="15">
        <f t="shared" si="94"/>
        <v>42711.700694444444</v>
      </c>
      <c r="T1483" s="15">
        <f t="shared" si="95"/>
        <v>42732.700694444444</v>
      </c>
    </row>
    <row r="1484" spans="1:20" ht="42.75" hidden="1" x14ac:dyDescent="0.4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1" t="s">
        <v>8327</v>
      </c>
      <c r="R1484" t="s">
        <v>8328</v>
      </c>
      <c r="S1484" s="15">
        <f t="shared" si="94"/>
        <v>40687.021597222221</v>
      </c>
      <c r="T1484" s="15">
        <f t="shared" si="95"/>
        <v>40729.021597222221</v>
      </c>
    </row>
    <row r="1485" spans="1:20" ht="42.75" x14ac:dyDescent="0.4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1" t="s">
        <v>8323</v>
      </c>
      <c r="R1485" t="s">
        <v>8326</v>
      </c>
      <c r="S1485" s="15">
        <f t="shared" si="94"/>
        <v>41852.658310185187</v>
      </c>
      <c r="T1485" s="15">
        <f t="shared" si="95"/>
        <v>41882.658310185187</v>
      </c>
    </row>
    <row r="1486" spans="1:20" ht="42.75" hidden="1" x14ac:dyDescent="0.4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1" t="s">
        <v>8327</v>
      </c>
      <c r="R1486" t="s">
        <v>8328</v>
      </c>
      <c r="S1486" s="15">
        <f t="shared" si="94"/>
        <v>40833.633194444446</v>
      </c>
      <c r="T1486" s="15">
        <f t="shared" si="95"/>
        <v>40863.674861111111</v>
      </c>
    </row>
    <row r="1487" spans="1:20" ht="42.75" hidden="1" x14ac:dyDescent="0.45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1" t="s">
        <v>8327</v>
      </c>
      <c r="R1487" t="s">
        <v>8328</v>
      </c>
      <c r="S1487" s="15">
        <f t="shared" si="94"/>
        <v>42218.872986111113</v>
      </c>
      <c r="T1487" s="15">
        <f t="shared" si="95"/>
        <v>42244.166666666672</v>
      </c>
    </row>
    <row r="1488" spans="1:20" ht="42.75" hidden="1" x14ac:dyDescent="0.45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1" t="s">
        <v>8319</v>
      </c>
      <c r="R1488" t="s">
        <v>8345</v>
      </c>
      <c r="S1488" s="15">
        <f t="shared" si="94"/>
        <v>42275.720219907409</v>
      </c>
      <c r="T1488" s="15">
        <f t="shared" si="95"/>
        <v>42305.720219907409</v>
      </c>
    </row>
    <row r="1489" spans="1:20" ht="42.75" hidden="1" x14ac:dyDescent="0.4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1" t="s">
        <v>8327</v>
      </c>
      <c r="R1489" t="s">
        <v>8341</v>
      </c>
      <c r="S1489" s="15">
        <f t="shared" si="94"/>
        <v>42769.809965277775</v>
      </c>
      <c r="T1489" s="15">
        <f t="shared" si="95"/>
        <v>42799.809965277775</v>
      </c>
    </row>
    <row r="1490" spans="1:20" ht="42.75" x14ac:dyDescent="0.4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1" t="s">
        <v>8323</v>
      </c>
      <c r="R1490" t="s">
        <v>8326</v>
      </c>
      <c r="S1490" s="15">
        <f t="shared" si="94"/>
        <v>41950.859560185185</v>
      </c>
      <c r="T1490" s="15">
        <f t="shared" si="95"/>
        <v>41964.204861111109</v>
      </c>
    </row>
    <row r="1491" spans="1:20" ht="42.75" hidden="1" x14ac:dyDescent="0.4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1" t="s">
        <v>8327</v>
      </c>
      <c r="R1491" t="s">
        <v>8329</v>
      </c>
      <c r="S1491" s="15">
        <f t="shared" si="94"/>
        <v>42127.069548611107</v>
      </c>
      <c r="T1491" s="15">
        <f t="shared" si="95"/>
        <v>42157.032638888893</v>
      </c>
    </row>
    <row r="1492" spans="1:20" ht="42.75" hidden="1" x14ac:dyDescent="0.4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1" t="s">
        <v>8323</v>
      </c>
      <c r="R1492" t="s">
        <v>8335</v>
      </c>
      <c r="S1492" s="15">
        <f t="shared" si="94"/>
        <v>42701.166365740741</v>
      </c>
      <c r="T1492" s="15">
        <f t="shared" si="95"/>
        <v>42749.165972222225</v>
      </c>
    </row>
    <row r="1493" spans="1:20" ht="42.75" x14ac:dyDescent="0.4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1" t="s">
        <v>8323</v>
      </c>
      <c r="R1493" t="s">
        <v>8326</v>
      </c>
      <c r="S1493" s="15">
        <f t="shared" si="94"/>
        <v>42422.977418981478</v>
      </c>
      <c r="T1493" s="15">
        <f t="shared" si="95"/>
        <v>42444.875</v>
      </c>
    </row>
    <row r="1494" spans="1:20" ht="42.75" x14ac:dyDescent="0.4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1" t="s">
        <v>8323</v>
      </c>
      <c r="R1494" t="s">
        <v>8326</v>
      </c>
      <c r="S1494" s="15">
        <f t="shared" si="94"/>
        <v>42458.641724537039</v>
      </c>
      <c r="T1494" s="15">
        <f t="shared" si="95"/>
        <v>42488.641724537039</v>
      </c>
    </row>
    <row r="1495" spans="1:20" ht="57" hidden="1" x14ac:dyDescent="0.4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1" t="s">
        <v>8313</v>
      </c>
      <c r="R1495" t="s">
        <v>8353</v>
      </c>
      <c r="S1495" s="15">
        <f t="shared" si="94"/>
        <v>41913.790289351848</v>
      </c>
      <c r="T1495" s="15">
        <f t="shared" si="95"/>
        <v>41973.831956018519</v>
      </c>
    </row>
    <row r="1496" spans="1:20" ht="42.75" hidden="1" x14ac:dyDescent="0.4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1" t="s">
        <v>8321</v>
      </c>
      <c r="R1496" t="s">
        <v>8322</v>
      </c>
      <c r="S1496" s="15">
        <f t="shared" si="94"/>
        <v>41099.742800925924</v>
      </c>
      <c r="T1496" s="15">
        <f t="shared" si="95"/>
        <v>41115.742800925924</v>
      </c>
    </row>
    <row r="1497" spans="1:20" ht="57" hidden="1" x14ac:dyDescent="0.4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1" t="s">
        <v>8308</v>
      </c>
      <c r="R1497" t="s">
        <v>8315</v>
      </c>
      <c r="S1497" s="15">
        <f t="shared" si="94"/>
        <v>42103.160578703704</v>
      </c>
      <c r="T1497" s="15">
        <f t="shared" si="95"/>
        <v>42163.160578703704</v>
      </c>
    </row>
    <row r="1498" spans="1:20" ht="42.75" x14ac:dyDescent="0.4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1" t="s">
        <v>8323</v>
      </c>
      <c r="R1498" t="s">
        <v>8326</v>
      </c>
      <c r="S1498" s="15">
        <f t="shared" si="94"/>
        <v>42016.938692129625</v>
      </c>
      <c r="T1498" s="15">
        <f t="shared" si="95"/>
        <v>42046.938692129625</v>
      </c>
    </row>
    <row r="1499" spans="1:20" ht="42.75" hidden="1" x14ac:dyDescent="0.4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1" t="s">
        <v>8308</v>
      </c>
      <c r="R1499" t="s">
        <v>8315</v>
      </c>
      <c r="S1499" s="15">
        <f t="shared" si="94"/>
        <v>42524.105462962965</v>
      </c>
      <c r="T1499" s="15">
        <f t="shared" si="95"/>
        <v>42551.416666666672</v>
      </c>
    </row>
    <row r="1500" spans="1:20" ht="42.75" hidden="1" x14ac:dyDescent="0.45">
      <c r="A1500">
        <v>2647</v>
      </c>
      <c r="B1500" s="9" t="s">
        <v>2647</v>
      </c>
      <c r="C1500" s="3" t="s">
        <v>6757</v>
      </c>
      <c r="D1500" s="5">
        <v>2500</v>
      </c>
      <c r="E1500" s="7">
        <v>36</v>
      </c>
      <c r="F1500" t="s">
        <v>8219</v>
      </c>
      <c r="G1500" t="s">
        <v>8228</v>
      </c>
      <c r="H1500" t="s">
        <v>8250</v>
      </c>
      <c r="I1500">
        <v>1439533019</v>
      </c>
      <c r="J1500">
        <v>1436941019</v>
      </c>
      <c r="K1500" t="b">
        <v>0</v>
      </c>
      <c r="L1500">
        <v>3</v>
      </c>
      <c r="M1500" t="b">
        <v>0</v>
      </c>
      <c r="N1500" t="s">
        <v>8299</v>
      </c>
      <c r="O1500">
        <f t="shared" si="92"/>
        <v>1</v>
      </c>
      <c r="P1500">
        <f t="shared" si="93"/>
        <v>12</v>
      </c>
      <c r="Q1500" s="11" t="s">
        <v>8308</v>
      </c>
      <c r="R1500" t="s">
        <v>8315</v>
      </c>
      <c r="S1500" s="15">
        <f t="shared" si="94"/>
        <v>42200.261793981481</v>
      </c>
      <c r="T1500" s="15">
        <f t="shared" si="95"/>
        <v>42230.261793981481</v>
      </c>
    </row>
    <row r="1501" spans="1:20" ht="42.75" hidden="1" x14ac:dyDescent="0.4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1" t="s">
        <v>8327</v>
      </c>
      <c r="R1501" t="s">
        <v>8331</v>
      </c>
      <c r="S1501" s="15">
        <f t="shared" si="94"/>
        <v>40690.823055555556</v>
      </c>
      <c r="T1501" s="15">
        <f t="shared" si="95"/>
        <v>40740.958333333336</v>
      </c>
    </row>
    <row r="1502" spans="1:20" ht="71.25" x14ac:dyDescent="0.4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1" t="s">
        <v>8323</v>
      </c>
      <c r="R1502" t="s">
        <v>8326</v>
      </c>
      <c r="S1502" s="15">
        <f t="shared" si="94"/>
        <v>42545.774189814809</v>
      </c>
      <c r="T1502" s="15">
        <f t="shared" si="95"/>
        <v>42605.774189814809</v>
      </c>
    </row>
    <row r="1503" spans="1:20" ht="42.75" x14ac:dyDescent="0.4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1" t="s">
        <v>8323</v>
      </c>
      <c r="R1503" t="s">
        <v>8326</v>
      </c>
      <c r="S1503" s="15">
        <f t="shared" si="94"/>
        <v>42156.510393518518</v>
      </c>
      <c r="T1503" s="15">
        <f t="shared" si="95"/>
        <v>42186.510393518518</v>
      </c>
    </row>
    <row r="1504" spans="1:20" ht="42.75" hidden="1" x14ac:dyDescent="0.4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1" t="s">
        <v>8323</v>
      </c>
      <c r="R1504" t="s">
        <v>8324</v>
      </c>
      <c r="S1504" s="15">
        <f t="shared" si="94"/>
        <v>42622.767476851848</v>
      </c>
      <c r="T1504" s="15">
        <f t="shared" si="95"/>
        <v>42652.767476851848</v>
      </c>
    </row>
    <row r="1505" spans="1:20" ht="42.75" x14ac:dyDescent="0.4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1" t="s">
        <v>8323</v>
      </c>
      <c r="R1505" t="s">
        <v>8326</v>
      </c>
      <c r="S1505" s="15">
        <f t="shared" si="94"/>
        <v>41937.95344907407</v>
      </c>
      <c r="T1505" s="15">
        <f t="shared" si="95"/>
        <v>41972.995115740734</v>
      </c>
    </row>
    <row r="1506" spans="1:20" ht="28.5" hidden="1" x14ac:dyDescent="0.4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1" t="s">
        <v>8327</v>
      </c>
      <c r="R1506" t="s">
        <v>8331</v>
      </c>
      <c r="S1506" s="15">
        <f t="shared" si="94"/>
        <v>40007.704247685186</v>
      </c>
      <c r="T1506" s="15">
        <f t="shared" si="95"/>
        <v>40057.166666666664</v>
      </c>
    </row>
    <row r="1507" spans="1:20" ht="42.75" hidden="1" x14ac:dyDescent="0.4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1" t="s">
        <v>8327</v>
      </c>
      <c r="R1507" t="s">
        <v>8330</v>
      </c>
      <c r="S1507" s="15">
        <f t="shared" si="94"/>
        <v>42802.046817129631</v>
      </c>
      <c r="T1507" s="15">
        <f t="shared" si="95"/>
        <v>42835.84375</v>
      </c>
    </row>
    <row r="1508" spans="1:20" ht="28.5" hidden="1" x14ac:dyDescent="0.4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1" t="s">
        <v>8313</v>
      </c>
      <c r="R1508" t="s">
        <v>8314</v>
      </c>
      <c r="S1508" s="15">
        <f t="shared" si="94"/>
        <v>42627.253263888888</v>
      </c>
      <c r="T1508" s="15">
        <f t="shared" si="95"/>
        <v>42657.253263888888</v>
      </c>
    </row>
    <row r="1509" spans="1:20" ht="42.75" x14ac:dyDescent="0.4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1" t="s">
        <v>8323</v>
      </c>
      <c r="R1509" t="s">
        <v>8326</v>
      </c>
      <c r="S1509" s="15">
        <f t="shared" si="94"/>
        <v>42270.582141203704</v>
      </c>
      <c r="T1509" s="15">
        <f t="shared" si="95"/>
        <v>42301.895138888889</v>
      </c>
    </row>
    <row r="1510" spans="1:20" ht="42.75" x14ac:dyDescent="0.4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1" t="s">
        <v>8323</v>
      </c>
      <c r="R1510" t="s">
        <v>8326</v>
      </c>
      <c r="S1510" s="15">
        <f t="shared" si="94"/>
        <v>42052.949814814812</v>
      </c>
      <c r="T1510" s="15">
        <f t="shared" si="95"/>
        <v>42082.908148148148</v>
      </c>
    </row>
    <row r="1511" spans="1:20" ht="42.75" x14ac:dyDescent="0.45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1" t="s">
        <v>8323</v>
      </c>
      <c r="R1511" t="s">
        <v>8326</v>
      </c>
      <c r="S1511" s="15">
        <f t="shared" si="94"/>
        <v>41772.105937500004</v>
      </c>
      <c r="T1511" s="15">
        <f t="shared" si="95"/>
        <v>41803.916666666664</v>
      </c>
    </row>
    <row r="1512" spans="1:20" ht="42.75" x14ac:dyDescent="0.45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1" t="s">
        <v>8323</v>
      </c>
      <c r="R1512" t="s">
        <v>8326</v>
      </c>
      <c r="S1512" s="15">
        <f t="shared" si="94"/>
        <v>42675.832465277781</v>
      </c>
      <c r="T1512" s="15">
        <f t="shared" si="95"/>
        <v>42705.332638888889</v>
      </c>
    </row>
    <row r="1513" spans="1:20" ht="42.75" hidden="1" x14ac:dyDescent="0.45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1" t="s">
        <v>8321</v>
      </c>
      <c r="R1513" t="s">
        <v>8343</v>
      </c>
      <c r="S1513" s="15">
        <f t="shared" si="94"/>
        <v>40861.27416666667</v>
      </c>
      <c r="T1513" s="15">
        <f t="shared" si="95"/>
        <v>40921.27416666667</v>
      </c>
    </row>
    <row r="1514" spans="1:20" ht="28.5" hidden="1" x14ac:dyDescent="0.45">
      <c r="A1514">
        <v>1050</v>
      </c>
      <c r="B1514" s="9" t="s">
        <v>1051</v>
      </c>
      <c r="C1514" s="3" t="s">
        <v>5160</v>
      </c>
      <c r="D1514" s="5">
        <v>2500</v>
      </c>
      <c r="E1514" s="7">
        <v>0</v>
      </c>
      <c r="F1514" t="s">
        <v>8219</v>
      </c>
      <c r="G1514" t="s">
        <v>8223</v>
      </c>
      <c r="H1514" t="s">
        <v>8245</v>
      </c>
      <c r="I1514">
        <v>1442257677</v>
      </c>
      <c r="J1514">
        <v>1439665677</v>
      </c>
      <c r="K1514" t="b">
        <v>0</v>
      </c>
      <c r="L1514">
        <v>0</v>
      </c>
      <c r="M1514" t="b">
        <v>0</v>
      </c>
      <c r="N1514" t="s">
        <v>8279</v>
      </c>
      <c r="O1514">
        <f t="shared" si="92"/>
        <v>0</v>
      </c>
      <c r="P1514">
        <f t="shared" si="93"/>
        <v>0</v>
      </c>
      <c r="Q1514" s="11" t="s">
        <v>8346</v>
      </c>
      <c r="R1514" t="s">
        <v>8347</v>
      </c>
      <c r="S1514" s="15">
        <f t="shared" si="94"/>
        <v>42231.7971875</v>
      </c>
      <c r="T1514" s="15">
        <f t="shared" si="95"/>
        <v>42261.7971875</v>
      </c>
    </row>
    <row r="1515" spans="1:20" ht="42.75" x14ac:dyDescent="0.4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1" t="s">
        <v>8323</v>
      </c>
      <c r="R1515" t="s">
        <v>8326</v>
      </c>
      <c r="S1515" s="15">
        <f t="shared" si="94"/>
        <v>42312.792662037042</v>
      </c>
      <c r="T1515" s="15">
        <f t="shared" si="95"/>
        <v>42342.792662037042</v>
      </c>
    </row>
    <row r="1516" spans="1:20" ht="42.75" x14ac:dyDescent="0.4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1" t="s">
        <v>8323</v>
      </c>
      <c r="R1516" t="s">
        <v>8326</v>
      </c>
      <c r="S1516" s="15">
        <f t="shared" si="94"/>
        <v>41988.617083333331</v>
      </c>
      <c r="T1516" s="15">
        <f t="shared" si="95"/>
        <v>42048.617083333331</v>
      </c>
    </row>
    <row r="1517" spans="1:20" ht="42.75" x14ac:dyDescent="0.4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1" t="s">
        <v>8323</v>
      </c>
      <c r="R1517" t="s">
        <v>8326</v>
      </c>
      <c r="S1517" s="15">
        <f t="shared" si="94"/>
        <v>42173.970127314817</v>
      </c>
      <c r="T1517" s="15">
        <f t="shared" si="95"/>
        <v>42203.970127314817</v>
      </c>
    </row>
    <row r="1518" spans="1:20" ht="28.5" x14ac:dyDescent="0.4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1" t="s">
        <v>8323</v>
      </c>
      <c r="R1518" t="s">
        <v>8326</v>
      </c>
      <c r="S1518" s="15">
        <f t="shared" si="94"/>
        <v>41921.375532407408</v>
      </c>
      <c r="T1518" s="15">
        <f t="shared" si="95"/>
        <v>41951.417199074072</v>
      </c>
    </row>
    <row r="1519" spans="1:20" ht="28.5" x14ac:dyDescent="0.4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1" t="s">
        <v>8323</v>
      </c>
      <c r="R1519" t="s">
        <v>8326</v>
      </c>
      <c r="S1519" s="15">
        <f t="shared" si="94"/>
        <v>42050.008368055554</v>
      </c>
      <c r="T1519" s="15">
        <f t="shared" si="95"/>
        <v>42076.290972222225</v>
      </c>
    </row>
    <row r="1520" spans="1:20" ht="42.75" x14ac:dyDescent="0.4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1" t="s">
        <v>8323</v>
      </c>
      <c r="R1520" t="s">
        <v>8326</v>
      </c>
      <c r="S1520" s="15">
        <f t="shared" si="94"/>
        <v>42125.772812499999</v>
      </c>
      <c r="T1520" s="15">
        <f t="shared" si="95"/>
        <v>42155.772812499999</v>
      </c>
    </row>
    <row r="1521" spans="1:20" ht="42.75" x14ac:dyDescent="0.4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1" t="s">
        <v>8323</v>
      </c>
      <c r="R1521" t="s">
        <v>8326</v>
      </c>
      <c r="S1521" s="15">
        <f t="shared" si="94"/>
        <v>42157.652511574073</v>
      </c>
      <c r="T1521" s="15">
        <f t="shared" si="95"/>
        <v>42187.652511574073</v>
      </c>
    </row>
    <row r="1522" spans="1:20" ht="57" hidden="1" x14ac:dyDescent="0.4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1" t="s">
        <v>8311</v>
      </c>
      <c r="R1522" t="s">
        <v>8333</v>
      </c>
      <c r="S1522" s="15">
        <f t="shared" si="94"/>
        <v>41213.254687499997</v>
      </c>
      <c r="T1522" s="15">
        <f t="shared" si="95"/>
        <v>41243.416666666664</v>
      </c>
    </row>
    <row r="1523" spans="1:20" ht="42.75" hidden="1" x14ac:dyDescent="0.4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1" t="s">
        <v>8316</v>
      </c>
      <c r="R1523" t="s">
        <v>8317</v>
      </c>
      <c r="S1523" s="15">
        <f t="shared" si="94"/>
        <v>42773.005243055552</v>
      </c>
      <c r="T1523" s="15">
        <f t="shared" si="95"/>
        <v>42787.005243055552</v>
      </c>
    </row>
    <row r="1524" spans="1:20" ht="42.75" x14ac:dyDescent="0.4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1" t="s">
        <v>8323</v>
      </c>
      <c r="R1524" t="s">
        <v>8326</v>
      </c>
      <c r="S1524" s="15">
        <f t="shared" si="94"/>
        <v>42055.277199074073</v>
      </c>
      <c r="T1524" s="15">
        <f t="shared" si="95"/>
        <v>42082.610416666663</v>
      </c>
    </row>
    <row r="1525" spans="1:20" ht="42.75" hidden="1" x14ac:dyDescent="0.4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1" t="s">
        <v>8327</v>
      </c>
      <c r="R1525" t="s">
        <v>8338</v>
      </c>
      <c r="S1525" s="15">
        <f t="shared" si="94"/>
        <v>40939.761782407404</v>
      </c>
      <c r="T1525" s="15">
        <f t="shared" si="95"/>
        <v>40984.165972222225</v>
      </c>
    </row>
    <row r="1526" spans="1:20" ht="42.75" hidden="1" x14ac:dyDescent="0.45">
      <c r="A1526">
        <v>1054</v>
      </c>
      <c r="B1526" s="9" t="s">
        <v>1055</v>
      </c>
      <c r="C1526" s="3" t="s">
        <v>5164</v>
      </c>
      <c r="D1526" s="5">
        <v>2500</v>
      </c>
      <c r="E1526" s="7">
        <v>0</v>
      </c>
      <c r="F1526" t="s">
        <v>8219</v>
      </c>
      <c r="G1526" t="s">
        <v>8223</v>
      </c>
      <c r="H1526" t="s">
        <v>8245</v>
      </c>
      <c r="I1526">
        <v>1407708000</v>
      </c>
      <c r="J1526">
        <v>1405110399</v>
      </c>
      <c r="K1526" t="b">
        <v>0</v>
      </c>
      <c r="L1526">
        <v>0</v>
      </c>
      <c r="M1526" t="b">
        <v>0</v>
      </c>
      <c r="N1526" t="s">
        <v>8279</v>
      </c>
      <c r="O1526">
        <f t="shared" si="92"/>
        <v>0</v>
      </c>
      <c r="P1526">
        <f t="shared" si="93"/>
        <v>0</v>
      </c>
      <c r="Q1526" s="11" t="s">
        <v>8346</v>
      </c>
      <c r="R1526" t="s">
        <v>8347</v>
      </c>
      <c r="S1526" s="15">
        <f t="shared" si="94"/>
        <v>41831.851840277777</v>
      </c>
      <c r="T1526" s="15">
        <f t="shared" si="95"/>
        <v>41861.916666666664</v>
      </c>
    </row>
    <row r="1527" spans="1:20" ht="28.5" x14ac:dyDescent="0.4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1" t="s">
        <v>8323</v>
      </c>
      <c r="R1527" t="s">
        <v>8326</v>
      </c>
      <c r="S1527" s="15">
        <f t="shared" si="94"/>
        <v>42270.7269212963</v>
      </c>
      <c r="T1527" s="15">
        <f t="shared" si="95"/>
        <v>42306.167361111111</v>
      </c>
    </row>
    <row r="1528" spans="1:20" ht="42.75" hidden="1" x14ac:dyDescent="0.45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1" t="s">
        <v>8327</v>
      </c>
      <c r="R1528" t="s">
        <v>8331</v>
      </c>
      <c r="S1528" s="15">
        <f t="shared" si="94"/>
        <v>42087.803310185183</v>
      </c>
      <c r="T1528" s="15">
        <f t="shared" si="95"/>
        <v>42121.716666666667</v>
      </c>
    </row>
    <row r="1529" spans="1:20" ht="42.75" x14ac:dyDescent="0.45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1" t="s">
        <v>8323</v>
      </c>
      <c r="R1529" t="s">
        <v>8326</v>
      </c>
      <c r="S1529" s="15">
        <f t="shared" si="94"/>
        <v>42192.64707175926</v>
      </c>
      <c r="T1529" s="15">
        <f t="shared" si="95"/>
        <v>42222.64707175926</v>
      </c>
    </row>
    <row r="1530" spans="1:20" ht="42.75" x14ac:dyDescent="0.4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1" t="s">
        <v>8323</v>
      </c>
      <c r="R1530" t="s">
        <v>8326</v>
      </c>
      <c r="S1530" s="15">
        <f t="shared" si="94"/>
        <v>42380.884872685187</v>
      </c>
      <c r="T1530" s="15">
        <f t="shared" si="95"/>
        <v>42398.249305555553</v>
      </c>
    </row>
    <row r="1531" spans="1:20" ht="42.75" x14ac:dyDescent="0.4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1" t="s">
        <v>8323</v>
      </c>
      <c r="R1531" t="s">
        <v>8326</v>
      </c>
      <c r="S1531" s="15">
        <f t="shared" si="94"/>
        <v>41878.946574074071</v>
      </c>
      <c r="T1531" s="15">
        <f t="shared" si="95"/>
        <v>41908.946574074071</v>
      </c>
    </row>
    <row r="1532" spans="1:20" ht="28.5" hidden="1" x14ac:dyDescent="0.45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1" t="s">
        <v>8327</v>
      </c>
      <c r="R1532" t="s">
        <v>8331</v>
      </c>
      <c r="S1532" s="15">
        <f t="shared" si="94"/>
        <v>41730.998402777775</v>
      </c>
      <c r="T1532" s="15">
        <f t="shared" si="95"/>
        <v>41760.998402777775</v>
      </c>
    </row>
    <row r="1533" spans="1:20" ht="42.75" x14ac:dyDescent="0.4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1" t="s">
        <v>8323</v>
      </c>
      <c r="R1533" t="s">
        <v>8326</v>
      </c>
      <c r="S1533" s="15">
        <f t="shared" si="94"/>
        <v>41829.734259259261</v>
      </c>
      <c r="T1533" s="15">
        <f t="shared" si="95"/>
        <v>41874.734259259261</v>
      </c>
    </row>
    <row r="1534" spans="1:20" ht="42.75" x14ac:dyDescent="0.45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1" t="s">
        <v>8323</v>
      </c>
      <c r="R1534" t="s">
        <v>8326</v>
      </c>
      <c r="S1534" s="15">
        <f t="shared" si="94"/>
        <v>42235.117476851854</v>
      </c>
      <c r="T1534" s="15">
        <f t="shared" si="95"/>
        <v>42275.117476851854</v>
      </c>
    </row>
    <row r="1535" spans="1:20" ht="28.5" hidden="1" x14ac:dyDescent="0.4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1" t="s">
        <v>8321</v>
      </c>
      <c r="R1535" t="s">
        <v>8322</v>
      </c>
      <c r="S1535" s="15">
        <f t="shared" si="94"/>
        <v>41674.08494212963</v>
      </c>
      <c r="T1535" s="15">
        <f t="shared" si="95"/>
        <v>41704.08494212963</v>
      </c>
    </row>
    <row r="1536" spans="1:20" ht="42.75" hidden="1" x14ac:dyDescent="0.4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1" t="s">
        <v>8321</v>
      </c>
      <c r="R1536" t="s">
        <v>8322</v>
      </c>
      <c r="S1536" s="15">
        <f t="shared" si="94"/>
        <v>42047.128564814819</v>
      </c>
      <c r="T1536" s="15">
        <f t="shared" si="95"/>
        <v>42077.086898148147</v>
      </c>
    </row>
    <row r="1537" spans="1:20" ht="28.5" x14ac:dyDescent="0.4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1" t="s">
        <v>8323</v>
      </c>
      <c r="R1537" t="s">
        <v>8326</v>
      </c>
      <c r="S1537" s="15">
        <f t="shared" si="94"/>
        <v>42056.013124999998</v>
      </c>
      <c r="T1537" s="15">
        <f t="shared" si="95"/>
        <v>42075.166666666672</v>
      </c>
    </row>
    <row r="1538" spans="1:20" ht="42.75" hidden="1" x14ac:dyDescent="0.4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96">ROUND(E1538/D1538*100,0)</f>
        <v>101</v>
      </c>
      <c r="P1538">
        <f t="shared" ref="P1538:P1601" si="97">IFERROR(ROUND(E1538/L1538,2),0)</f>
        <v>178.53</v>
      </c>
      <c r="Q1538" s="11" t="s">
        <v>8323</v>
      </c>
      <c r="R1538" t="s">
        <v>8324</v>
      </c>
      <c r="S1538" s="15">
        <f t="shared" ref="S1538:S1601" si="98">(((J1538/60)/60)/24)+DATE(1970,1,1)</f>
        <v>42398.849259259259</v>
      </c>
      <c r="T1538" s="15">
        <f t="shared" ref="T1538:T1601" si="99">(((I1538/60)/60)/24)+DATE(1970,1,1)</f>
        <v>42430.249305555553</v>
      </c>
    </row>
    <row r="1539" spans="1:20" ht="42.75" hidden="1" x14ac:dyDescent="0.4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96"/>
        <v>101</v>
      </c>
      <c r="P1539">
        <f t="shared" si="97"/>
        <v>116.73</v>
      </c>
      <c r="Q1539" s="11" t="s">
        <v>8323</v>
      </c>
      <c r="R1539" t="s">
        <v>8324</v>
      </c>
      <c r="S1539" s="15">
        <f t="shared" si="98"/>
        <v>42360.212025462963</v>
      </c>
      <c r="T1539" s="15">
        <f t="shared" si="99"/>
        <v>42390.212025462963</v>
      </c>
    </row>
    <row r="1540" spans="1:20" ht="42.75" x14ac:dyDescent="0.4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1" t="s">
        <v>8323</v>
      </c>
      <c r="R1540" t="s">
        <v>8326</v>
      </c>
      <c r="S1540" s="15">
        <f t="shared" si="98"/>
        <v>41862.864675925928</v>
      </c>
      <c r="T1540" s="15">
        <f t="shared" si="99"/>
        <v>41876.864675925928</v>
      </c>
    </row>
    <row r="1541" spans="1:20" ht="42.75" hidden="1" x14ac:dyDescent="0.4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1" t="s">
        <v>8321</v>
      </c>
      <c r="R1541" t="s">
        <v>8325</v>
      </c>
      <c r="S1541" s="15">
        <f t="shared" si="98"/>
        <v>42249.064722222218</v>
      </c>
      <c r="T1541" s="15">
        <f t="shared" si="99"/>
        <v>42278.208333333328</v>
      </c>
    </row>
    <row r="1542" spans="1:20" ht="42.75" x14ac:dyDescent="0.4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1" t="s">
        <v>8323</v>
      </c>
      <c r="R1542" t="s">
        <v>8326</v>
      </c>
      <c r="S1542" s="15">
        <f t="shared" si="98"/>
        <v>42205.710879629631</v>
      </c>
      <c r="T1542" s="15">
        <f t="shared" si="99"/>
        <v>42235.710879629631</v>
      </c>
    </row>
    <row r="1543" spans="1:20" x14ac:dyDescent="0.4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1" t="s">
        <v>8323</v>
      </c>
      <c r="R1543" t="s">
        <v>8326</v>
      </c>
      <c r="S1543" s="15">
        <f t="shared" si="98"/>
        <v>42053.671666666662</v>
      </c>
      <c r="T1543" s="15">
        <f t="shared" si="99"/>
        <v>42083.630000000005</v>
      </c>
    </row>
    <row r="1544" spans="1:20" ht="42.75" hidden="1" x14ac:dyDescent="0.4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1" t="s">
        <v>8327</v>
      </c>
      <c r="R1544" t="s">
        <v>8331</v>
      </c>
      <c r="S1544" s="15">
        <f t="shared" si="98"/>
        <v>40978.125046296293</v>
      </c>
      <c r="T1544" s="15">
        <f t="shared" si="99"/>
        <v>41038.083379629628</v>
      </c>
    </row>
    <row r="1545" spans="1:20" ht="42.75" hidden="1" x14ac:dyDescent="0.4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1" t="s">
        <v>8327</v>
      </c>
      <c r="R1545" t="s">
        <v>8331</v>
      </c>
      <c r="S1545" s="15">
        <f t="shared" si="98"/>
        <v>42094.236481481479</v>
      </c>
      <c r="T1545" s="15">
        <f t="shared" si="99"/>
        <v>42115.236481481479</v>
      </c>
    </row>
    <row r="1546" spans="1:20" hidden="1" x14ac:dyDescent="0.4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1" t="s">
        <v>8308</v>
      </c>
      <c r="R1546" t="s">
        <v>8310</v>
      </c>
      <c r="S1546" s="15">
        <f t="shared" si="98"/>
        <v>42209.593692129631</v>
      </c>
      <c r="T1546" s="15">
        <f t="shared" si="99"/>
        <v>42239.593692129631</v>
      </c>
    </row>
    <row r="1547" spans="1:20" ht="42.75" x14ac:dyDescent="0.4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1" t="s">
        <v>8323</v>
      </c>
      <c r="R1547" t="s">
        <v>8326</v>
      </c>
      <c r="S1547" s="15">
        <f t="shared" si="98"/>
        <v>42754.693842592591</v>
      </c>
      <c r="T1547" s="15">
        <f t="shared" si="99"/>
        <v>42782.958333333328</v>
      </c>
    </row>
    <row r="1548" spans="1:20" ht="42.75" hidden="1" x14ac:dyDescent="0.4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1" t="s">
        <v>8321</v>
      </c>
      <c r="R1548" t="s">
        <v>8322</v>
      </c>
      <c r="S1548" s="15">
        <f t="shared" si="98"/>
        <v>40638.162465277775</v>
      </c>
      <c r="T1548" s="15">
        <f t="shared" si="99"/>
        <v>40672.249305555553</v>
      </c>
    </row>
    <row r="1549" spans="1:20" ht="42.75" hidden="1" x14ac:dyDescent="0.4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1" t="s">
        <v>8321</v>
      </c>
      <c r="R1549" t="s">
        <v>8332</v>
      </c>
      <c r="S1549" s="15">
        <f t="shared" si="98"/>
        <v>41780.068043981482</v>
      </c>
      <c r="T1549" s="15">
        <f t="shared" si="99"/>
        <v>41815.068043981482</v>
      </c>
    </row>
    <row r="1550" spans="1:20" ht="42.75" hidden="1" x14ac:dyDescent="0.4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1" t="s">
        <v>8323</v>
      </c>
      <c r="R1550" t="s">
        <v>8335</v>
      </c>
      <c r="S1550" s="15">
        <f t="shared" si="98"/>
        <v>42548.63853009259</v>
      </c>
      <c r="T1550" s="15">
        <f t="shared" si="99"/>
        <v>42584.418749999997</v>
      </c>
    </row>
    <row r="1551" spans="1:20" ht="57" hidden="1" x14ac:dyDescent="0.4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1" t="s">
        <v>8308</v>
      </c>
      <c r="R1551" t="s">
        <v>8310</v>
      </c>
      <c r="S1551" s="15">
        <f t="shared" si="98"/>
        <v>42675.690393518518</v>
      </c>
      <c r="T1551" s="15">
        <f t="shared" si="99"/>
        <v>42705.732060185182</v>
      </c>
    </row>
    <row r="1552" spans="1:20" ht="57" hidden="1" x14ac:dyDescent="0.4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1" t="s">
        <v>8311</v>
      </c>
      <c r="R1552" t="s">
        <v>8333</v>
      </c>
      <c r="S1552" s="15">
        <f t="shared" si="98"/>
        <v>41598.420046296298</v>
      </c>
      <c r="T1552" s="15">
        <f t="shared" si="99"/>
        <v>41628.420046296298</v>
      </c>
    </row>
    <row r="1553" spans="1:20" ht="28.5" hidden="1" x14ac:dyDescent="0.4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1" t="s">
        <v>8327</v>
      </c>
      <c r="R1553" t="s">
        <v>8328</v>
      </c>
      <c r="S1553" s="15">
        <f t="shared" si="98"/>
        <v>41453.076319444444</v>
      </c>
      <c r="T1553" s="15">
        <f t="shared" si="99"/>
        <v>41488.076319444444</v>
      </c>
    </row>
    <row r="1554" spans="1:20" ht="42.75" x14ac:dyDescent="0.4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1" t="s">
        <v>8323</v>
      </c>
      <c r="R1554" t="s">
        <v>8326</v>
      </c>
      <c r="S1554" s="15">
        <f t="shared" si="98"/>
        <v>42429.991724537031</v>
      </c>
      <c r="T1554" s="15">
        <f t="shared" si="99"/>
        <v>42459.950057870374</v>
      </c>
    </row>
    <row r="1555" spans="1:20" ht="42.75" hidden="1" x14ac:dyDescent="0.4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1" t="s">
        <v>8327</v>
      </c>
      <c r="R1555" t="s">
        <v>8341</v>
      </c>
      <c r="S1555" s="15">
        <f t="shared" si="98"/>
        <v>42039.951087962967</v>
      </c>
      <c r="T1555" s="15">
        <f t="shared" si="99"/>
        <v>42069.951087962967</v>
      </c>
    </row>
    <row r="1556" spans="1:20" hidden="1" x14ac:dyDescent="0.4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1" t="s">
        <v>8327</v>
      </c>
      <c r="R1556" t="s">
        <v>8331</v>
      </c>
      <c r="S1556" s="15">
        <f t="shared" si="98"/>
        <v>41626.916284722225</v>
      </c>
      <c r="T1556" s="15">
        <f t="shared" si="99"/>
        <v>41647.088888888888</v>
      </c>
    </row>
    <row r="1557" spans="1:20" ht="42.75" x14ac:dyDescent="0.4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1" t="s">
        <v>8323</v>
      </c>
      <c r="R1557" t="s">
        <v>8326</v>
      </c>
      <c r="S1557" s="15">
        <f t="shared" si="98"/>
        <v>42436.509108796294</v>
      </c>
      <c r="T1557" s="15">
        <f t="shared" si="99"/>
        <v>42471.467442129629</v>
      </c>
    </row>
    <row r="1558" spans="1:20" ht="42.75" hidden="1" x14ac:dyDescent="0.4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1" t="s">
        <v>8321</v>
      </c>
      <c r="R1558" t="s">
        <v>8325</v>
      </c>
      <c r="S1558" s="15">
        <f t="shared" si="98"/>
        <v>42721.075949074075</v>
      </c>
      <c r="T1558" s="15">
        <f t="shared" si="99"/>
        <v>42751.075949074075</v>
      </c>
    </row>
    <row r="1559" spans="1:20" ht="42.75" hidden="1" x14ac:dyDescent="0.4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1" t="s">
        <v>8327</v>
      </c>
      <c r="R1559" t="s">
        <v>8331</v>
      </c>
      <c r="S1559" s="15">
        <f t="shared" si="98"/>
        <v>41864.76866898148</v>
      </c>
      <c r="T1559" s="15">
        <f t="shared" si="99"/>
        <v>41894.76866898148</v>
      </c>
    </row>
    <row r="1560" spans="1:20" ht="42.75" hidden="1" x14ac:dyDescent="0.4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1" t="s">
        <v>8327</v>
      </c>
      <c r="R1560" t="s">
        <v>8328</v>
      </c>
      <c r="S1560" s="15">
        <f t="shared" si="98"/>
        <v>40818.58489583333</v>
      </c>
      <c r="T1560" s="15">
        <f t="shared" si="99"/>
        <v>40878.626562500001</v>
      </c>
    </row>
    <row r="1561" spans="1:20" ht="28.5" x14ac:dyDescent="0.4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1" t="s">
        <v>8323</v>
      </c>
      <c r="R1561" t="s">
        <v>8326</v>
      </c>
      <c r="S1561" s="15">
        <f t="shared" si="98"/>
        <v>41758.839675925927</v>
      </c>
      <c r="T1561" s="15">
        <f t="shared" si="99"/>
        <v>41771.165972222225</v>
      </c>
    </row>
    <row r="1562" spans="1:20" ht="42.75" x14ac:dyDescent="0.4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1" t="s">
        <v>8323</v>
      </c>
      <c r="R1562" t="s">
        <v>8326</v>
      </c>
      <c r="S1562" s="15">
        <f t="shared" si="98"/>
        <v>41765.610798611109</v>
      </c>
      <c r="T1562" s="15">
        <f t="shared" si="99"/>
        <v>41777.610798611109</v>
      </c>
    </row>
    <row r="1563" spans="1:20" ht="42.75" x14ac:dyDescent="0.4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1" t="s">
        <v>8323</v>
      </c>
      <c r="R1563" t="s">
        <v>8326</v>
      </c>
      <c r="S1563" s="15">
        <f t="shared" si="98"/>
        <v>41879.959050925929</v>
      </c>
      <c r="T1563" s="15">
        <f t="shared" si="99"/>
        <v>41909.959050925929</v>
      </c>
    </row>
    <row r="1564" spans="1:20" ht="28.5" x14ac:dyDescent="0.4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1" t="s">
        <v>8323</v>
      </c>
      <c r="R1564" t="s">
        <v>8326</v>
      </c>
      <c r="S1564" s="15">
        <f t="shared" si="98"/>
        <v>41828.736921296295</v>
      </c>
      <c r="T1564" s="15">
        <f t="shared" si="99"/>
        <v>41846.291666666664</v>
      </c>
    </row>
    <row r="1565" spans="1:20" ht="42.75" hidden="1" x14ac:dyDescent="0.4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1" t="s">
        <v>8323</v>
      </c>
      <c r="R1565" t="s">
        <v>8335</v>
      </c>
      <c r="S1565" s="15">
        <f t="shared" si="98"/>
        <v>41808.881215277775</v>
      </c>
      <c r="T1565" s="15">
        <f t="shared" si="99"/>
        <v>41846.207638888889</v>
      </c>
    </row>
    <row r="1566" spans="1:20" ht="42.75" hidden="1" x14ac:dyDescent="0.4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1" t="s">
        <v>8323</v>
      </c>
      <c r="R1566" t="s">
        <v>8335</v>
      </c>
      <c r="S1566" s="15">
        <f t="shared" si="98"/>
        <v>42166.219733796301</v>
      </c>
      <c r="T1566" s="15">
        <f t="shared" si="99"/>
        <v>42198.837499999994</v>
      </c>
    </row>
    <row r="1567" spans="1:20" ht="42.75" hidden="1" x14ac:dyDescent="0.4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1" t="s">
        <v>8321</v>
      </c>
      <c r="R1567" t="s">
        <v>8339</v>
      </c>
      <c r="S1567" s="15">
        <f t="shared" si="98"/>
        <v>40858.762141203704</v>
      </c>
      <c r="T1567" s="15">
        <f t="shared" si="99"/>
        <v>40900.762141203704</v>
      </c>
    </row>
    <row r="1568" spans="1:20" ht="42.75" x14ac:dyDescent="0.4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1" t="s">
        <v>8323</v>
      </c>
      <c r="R1568" t="s">
        <v>8326</v>
      </c>
      <c r="S1568" s="15">
        <f t="shared" si="98"/>
        <v>41939.8122337963</v>
      </c>
      <c r="T1568" s="15">
        <f t="shared" si="99"/>
        <v>41969.853900462964</v>
      </c>
    </row>
    <row r="1569" spans="1:20" ht="57" hidden="1" x14ac:dyDescent="0.4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1" t="s">
        <v>8316</v>
      </c>
      <c r="R1569" t="s">
        <v>8317</v>
      </c>
      <c r="S1569" s="15">
        <f t="shared" si="98"/>
        <v>41663.500659722224</v>
      </c>
      <c r="T1569" s="15">
        <f t="shared" si="99"/>
        <v>41693.500659722224</v>
      </c>
    </row>
    <row r="1570" spans="1:20" ht="42.75" hidden="1" x14ac:dyDescent="0.4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1" t="s">
        <v>8316</v>
      </c>
      <c r="R1570" t="s">
        <v>8334</v>
      </c>
      <c r="S1570" s="15">
        <f t="shared" si="98"/>
        <v>41771.40996527778</v>
      </c>
      <c r="T1570" s="15">
        <f t="shared" si="99"/>
        <v>41801.40996527778</v>
      </c>
    </row>
    <row r="1571" spans="1:20" ht="42.75" hidden="1" x14ac:dyDescent="0.4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1" t="s">
        <v>8308</v>
      </c>
      <c r="R1571" t="s">
        <v>8318</v>
      </c>
      <c r="S1571" s="15">
        <f t="shared" si="98"/>
        <v>42129.226388888885</v>
      </c>
      <c r="T1571" s="15">
        <f t="shared" si="99"/>
        <v>42159.226388888885</v>
      </c>
    </row>
    <row r="1572" spans="1:20" hidden="1" x14ac:dyDescent="0.45">
      <c r="A1572">
        <v>1236</v>
      </c>
      <c r="B1572" s="9" t="s">
        <v>1237</v>
      </c>
      <c r="C1572" s="3" t="s">
        <v>5346</v>
      </c>
      <c r="D1572" s="5">
        <v>2500</v>
      </c>
      <c r="E1572" s="7">
        <v>0</v>
      </c>
      <c r="F1572" t="s">
        <v>8219</v>
      </c>
      <c r="G1572" t="s">
        <v>8223</v>
      </c>
      <c r="H1572" t="s">
        <v>8245</v>
      </c>
      <c r="I1572">
        <v>1343491200</v>
      </c>
      <c r="J1572">
        <v>1342801164</v>
      </c>
      <c r="K1572" t="b">
        <v>0</v>
      </c>
      <c r="L1572">
        <v>0</v>
      </c>
      <c r="M1572" t="b">
        <v>0</v>
      </c>
      <c r="N1572" t="s">
        <v>8284</v>
      </c>
      <c r="O1572">
        <f t="shared" si="96"/>
        <v>0</v>
      </c>
      <c r="P1572">
        <f t="shared" si="97"/>
        <v>0</v>
      </c>
      <c r="Q1572" s="11" t="s">
        <v>8327</v>
      </c>
      <c r="R1572" t="s">
        <v>8354</v>
      </c>
      <c r="S1572" s="15">
        <f t="shared" si="98"/>
        <v>41110.680138888885</v>
      </c>
      <c r="T1572" s="15">
        <f t="shared" si="99"/>
        <v>41118.666666666664</v>
      </c>
    </row>
    <row r="1573" spans="1:20" ht="42.75" x14ac:dyDescent="0.4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1" t="s">
        <v>8323</v>
      </c>
      <c r="R1573" t="s">
        <v>8326</v>
      </c>
      <c r="S1573" s="15">
        <f t="shared" si="98"/>
        <v>42193.723912037036</v>
      </c>
      <c r="T1573" s="15">
        <f t="shared" si="99"/>
        <v>42223.723912037036</v>
      </c>
    </row>
    <row r="1574" spans="1:20" ht="28.5" x14ac:dyDescent="0.4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1" t="s">
        <v>8323</v>
      </c>
      <c r="R1574" t="s">
        <v>8326</v>
      </c>
      <c r="S1574" s="15">
        <f t="shared" si="98"/>
        <v>41815.569212962961</v>
      </c>
      <c r="T1574" s="15">
        <f t="shared" si="99"/>
        <v>41829.569212962961</v>
      </c>
    </row>
    <row r="1575" spans="1:20" ht="42.75" hidden="1" x14ac:dyDescent="0.4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1" t="s">
        <v>8313</v>
      </c>
      <c r="R1575" t="s">
        <v>8314</v>
      </c>
      <c r="S1575" s="15">
        <f t="shared" si="98"/>
        <v>42419.603703703702</v>
      </c>
      <c r="T1575" s="15">
        <f t="shared" si="99"/>
        <v>42449.562037037031</v>
      </c>
    </row>
    <row r="1576" spans="1:20" ht="42.75" x14ac:dyDescent="0.4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1" t="s">
        <v>8323</v>
      </c>
      <c r="R1576" t="s">
        <v>8326</v>
      </c>
      <c r="S1576" s="15">
        <f t="shared" si="98"/>
        <v>41781.666770833333</v>
      </c>
      <c r="T1576" s="15">
        <f t="shared" si="99"/>
        <v>41811.666770833333</v>
      </c>
    </row>
    <row r="1577" spans="1:20" ht="57" hidden="1" x14ac:dyDescent="0.4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1" t="s">
        <v>8327</v>
      </c>
      <c r="R1577" t="s">
        <v>8331</v>
      </c>
      <c r="S1577" s="15">
        <f t="shared" si="98"/>
        <v>41933.838171296295</v>
      </c>
      <c r="T1577" s="15">
        <f t="shared" si="99"/>
        <v>41978.879837962959</v>
      </c>
    </row>
    <row r="1578" spans="1:20" ht="57" hidden="1" x14ac:dyDescent="0.4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1" t="s">
        <v>8327</v>
      </c>
      <c r="R1578" t="s">
        <v>8328</v>
      </c>
      <c r="S1578" s="15">
        <f t="shared" si="98"/>
        <v>40456.954351851848</v>
      </c>
      <c r="T1578" s="15">
        <f t="shared" si="99"/>
        <v>40484.018055555556</v>
      </c>
    </row>
    <row r="1579" spans="1:20" ht="57" x14ac:dyDescent="0.4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1" t="s">
        <v>8323</v>
      </c>
      <c r="R1579" t="s">
        <v>8326</v>
      </c>
      <c r="S1579" s="15">
        <f t="shared" si="98"/>
        <v>42448.821585648147</v>
      </c>
      <c r="T1579" s="15">
        <f t="shared" si="99"/>
        <v>42466.895833333328</v>
      </c>
    </row>
    <row r="1580" spans="1:20" ht="28.5" hidden="1" x14ac:dyDescent="0.4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1" t="s">
        <v>8321</v>
      </c>
      <c r="R1580" t="s">
        <v>8322</v>
      </c>
      <c r="S1580" s="15">
        <f t="shared" si="98"/>
        <v>41333.837187500001</v>
      </c>
      <c r="T1580" s="15">
        <f t="shared" si="99"/>
        <v>41353.795520833337</v>
      </c>
    </row>
    <row r="1581" spans="1:20" ht="42.75" x14ac:dyDescent="0.4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1" t="s">
        <v>8323</v>
      </c>
      <c r="R1581" t="s">
        <v>8326</v>
      </c>
      <c r="S1581" s="15">
        <f t="shared" si="98"/>
        <v>41792.542986111112</v>
      </c>
      <c r="T1581" s="15">
        <f t="shared" si="99"/>
        <v>41813.75</v>
      </c>
    </row>
    <row r="1582" spans="1:20" x14ac:dyDescent="0.4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1" t="s">
        <v>8323</v>
      </c>
      <c r="R1582" t="s">
        <v>8326</v>
      </c>
      <c r="S1582" s="15">
        <f t="shared" si="98"/>
        <v>42268.127696759257</v>
      </c>
      <c r="T1582" s="15">
        <f t="shared" si="99"/>
        <v>42288.083333333328</v>
      </c>
    </row>
    <row r="1583" spans="1:20" ht="42.75" hidden="1" x14ac:dyDescent="0.4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1" t="s">
        <v>8327</v>
      </c>
      <c r="R1583" t="s">
        <v>8331</v>
      </c>
      <c r="S1583" s="15">
        <f t="shared" si="98"/>
        <v>40895.897974537038</v>
      </c>
      <c r="T1583" s="15">
        <f t="shared" si="99"/>
        <v>40925.897974537038</v>
      </c>
    </row>
    <row r="1584" spans="1:20" ht="42.75" hidden="1" x14ac:dyDescent="0.4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1" t="s">
        <v>8308</v>
      </c>
      <c r="R1584" t="s">
        <v>8310</v>
      </c>
      <c r="S1584" s="15">
        <f t="shared" si="98"/>
        <v>42185.058993055558</v>
      </c>
      <c r="T1584" s="15">
        <f t="shared" si="99"/>
        <v>42230.058993055558</v>
      </c>
    </row>
    <row r="1585" spans="1:20" ht="42.75" hidden="1" x14ac:dyDescent="0.4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1" t="s">
        <v>8308</v>
      </c>
      <c r="R1585" t="s">
        <v>8309</v>
      </c>
      <c r="S1585" s="15">
        <f t="shared" si="98"/>
        <v>41737.097499999996</v>
      </c>
      <c r="T1585" s="15">
        <f t="shared" si="99"/>
        <v>41773.961111111108</v>
      </c>
    </row>
    <row r="1586" spans="1:20" ht="42.75" hidden="1" x14ac:dyDescent="0.4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1" t="s">
        <v>8327</v>
      </c>
      <c r="R1586" t="s">
        <v>8338</v>
      </c>
      <c r="S1586" s="15">
        <f t="shared" si="98"/>
        <v>40592.704652777778</v>
      </c>
      <c r="T1586" s="15">
        <f t="shared" si="99"/>
        <v>40622.662986111114</v>
      </c>
    </row>
    <row r="1587" spans="1:20" ht="42.75" x14ac:dyDescent="0.4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1" t="s">
        <v>8323</v>
      </c>
      <c r="R1587" t="s">
        <v>8326</v>
      </c>
      <c r="S1587" s="15">
        <f t="shared" si="98"/>
        <v>42462.140868055561</v>
      </c>
      <c r="T1587" s="15">
        <f t="shared" si="99"/>
        <v>42489.875</v>
      </c>
    </row>
    <row r="1588" spans="1:20" ht="28.5" x14ac:dyDescent="0.4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1" t="s">
        <v>8323</v>
      </c>
      <c r="R1588" t="s">
        <v>8326</v>
      </c>
      <c r="S1588" s="15">
        <f t="shared" si="98"/>
        <v>42590.472685185188</v>
      </c>
      <c r="T1588" s="15">
        <f t="shared" si="99"/>
        <v>42620.472685185188</v>
      </c>
    </row>
    <row r="1589" spans="1:20" ht="42.75" hidden="1" x14ac:dyDescent="0.4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1" t="s">
        <v>8319</v>
      </c>
      <c r="R1589" t="s">
        <v>8345</v>
      </c>
      <c r="S1589" s="15">
        <f t="shared" si="98"/>
        <v>42150.485439814816</v>
      </c>
      <c r="T1589" s="15">
        <f t="shared" si="99"/>
        <v>42181.166666666672</v>
      </c>
    </row>
    <row r="1590" spans="1:20" ht="42.75" x14ac:dyDescent="0.4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1" t="s">
        <v>8323</v>
      </c>
      <c r="R1590" t="s">
        <v>8326</v>
      </c>
      <c r="S1590" s="15">
        <f t="shared" si="98"/>
        <v>42451.095856481479</v>
      </c>
      <c r="T1590" s="15">
        <f t="shared" si="99"/>
        <v>42465.095856481479</v>
      </c>
    </row>
    <row r="1591" spans="1:20" ht="42.75" x14ac:dyDescent="0.4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1" t="s">
        <v>8323</v>
      </c>
      <c r="R1591" t="s">
        <v>8326</v>
      </c>
      <c r="S1591" s="15">
        <f t="shared" si="98"/>
        <v>41938.709421296298</v>
      </c>
      <c r="T1591" s="15">
        <f t="shared" si="99"/>
        <v>41966.916666666672</v>
      </c>
    </row>
    <row r="1592" spans="1:20" ht="42.75" hidden="1" x14ac:dyDescent="0.4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1" t="s">
        <v>8323</v>
      </c>
      <c r="R1592" t="s">
        <v>8335</v>
      </c>
      <c r="S1592" s="15">
        <f t="shared" si="98"/>
        <v>41887.111354166671</v>
      </c>
      <c r="T1592" s="15">
        <f t="shared" si="99"/>
        <v>41909.166666666664</v>
      </c>
    </row>
    <row r="1593" spans="1:20" ht="42.75" x14ac:dyDescent="0.4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1" t="s">
        <v>8323</v>
      </c>
      <c r="R1593" t="s">
        <v>8326</v>
      </c>
      <c r="S1593" s="15">
        <f t="shared" si="98"/>
        <v>41898.168125000004</v>
      </c>
      <c r="T1593" s="15">
        <f t="shared" si="99"/>
        <v>41913.165972222225</v>
      </c>
    </row>
    <row r="1594" spans="1:20" ht="42.75" x14ac:dyDescent="0.4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1" t="s">
        <v>8323</v>
      </c>
      <c r="R1594" t="s">
        <v>8326</v>
      </c>
      <c r="S1594" s="15">
        <f t="shared" si="98"/>
        <v>42506.760405092587</v>
      </c>
      <c r="T1594" s="15">
        <f t="shared" si="99"/>
        <v>42536.760405092587</v>
      </c>
    </row>
    <row r="1595" spans="1:20" ht="28.5" hidden="1" x14ac:dyDescent="0.45">
      <c r="A1595">
        <v>1239</v>
      </c>
      <c r="B1595" s="9" t="s">
        <v>1240</v>
      </c>
      <c r="C1595" s="3" t="s">
        <v>5349</v>
      </c>
      <c r="D1595" s="5">
        <v>2500</v>
      </c>
      <c r="E1595" s="7">
        <v>0</v>
      </c>
      <c r="F1595" t="s">
        <v>8219</v>
      </c>
      <c r="G1595" t="s">
        <v>8223</v>
      </c>
      <c r="H1595" t="s">
        <v>8245</v>
      </c>
      <c r="I1595">
        <v>1325804767</v>
      </c>
      <c r="J1595">
        <v>1323212767</v>
      </c>
      <c r="K1595" t="b">
        <v>0</v>
      </c>
      <c r="L1595">
        <v>0</v>
      </c>
      <c r="M1595" t="b">
        <v>0</v>
      </c>
      <c r="N1595" t="s">
        <v>8284</v>
      </c>
      <c r="O1595">
        <f t="shared" si="96"/>
        <v>0</v>
      </c>
      <c r="P1595">
        <f t="shared" si="97"/>
        <v>0</v>
      </c>
      <c r="Q1595" s="11" t="s">
        <v>8327</v>
      </c>
      <c r="R1595" t="s">
        <v>8354</v>
      </c>
      <c r="S1595" s="15">
        <f t="shared" si="98"/>
        <v>40883.962581018517</v>
      </c>
      <c r="T1595" s="15">
        <f t="shared" si="99"/>
        <v>40913.962581018517</v>
      </c>
    </row>
    <row r="1596" spans="1:20" ht="42.75" hidden="1" x14ac:dyDescent="0.4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1" t="s">
        <v>8327</v>
      </c>
      <c r="R1596" t="s">
        <v>8331</v>
      </c>
      <c r="S1596" s="15">
        <f t="shared" si="98"/>
        <v>42424.161898148144</v>
      </c>
      <c r="T1596" s="15">
        <f t="shared" si="99"/>
        <v>42454.12023148148</v>
      </c>
    </row>
    <row r="1597" spans="1:20" ht="42.75" hidden="1" x14ac:dyDescent="0.4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1" t="s">
        <v>8327</v>
      </c>
      <c r="R1597" t="s">
        <v>8331</v>
      </c>
      <c r="S1597" s="15">
        <f t="shared" si="98"/>
        <v>42401.154930555553</v>
      </c>
      <c r="T1597" s="15">
        <f t="shared" si="99"/>
        <v>42432.154930555553</v>
      </c>
    </row>
    <row r="1598" spans="1:20" ht="42.75" hidden="1" x14ac:dyDescent="0.4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1" t="s">
        <v>8308</v>
      </c>
      <c r="R1598" t="s">
        <v>8340</v>
      </c>
      <c r="S1598" s="15">
        <f t="shared" si="98"/>
        <v>41962.749027777783</v>
      </c>
      <c r="T1598" s="15">
        <f t="shared" si="99"/>
        <v>41992.818055555559</v>
      </c>
    </row>
    <row r="1599" spans="1:20" ht="42.75" hidden="1" x14ac:dyDescent="0.4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1" t="s">
        <v>8327</v>
      </c>
      <c r="R1599" t="s">
        <v>8331</v>
      </c>
      <c r="S1599" s="15">
        <f t="shared" si="98"/>
        <v>40665.949976851851</v>
      </c>
      <c r="T1599" s="15">
        <f t="shared" si="99"/>
        <v>40692.041666666664</v>
      </c>
    </row>
    <row r="1600" spans="1:20" ht="42.75" hidden="1" x14ac:dyDescent="0.4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1" t="s">
        <v>8321</v>
      </c>
      <c r="R1600" t="s">
        <v>8322</v>
      </c>
      <c r="S1600" s="15">
        <f t="shared" si="98"/>
        <v>42292.539548611108</v>
      </c>
      <c r="T1600" s="15">
        <f t="shared" si="99"/>
        <v>42313.58121527778</v>
      </c>
    </row>
    <row r="1601" spans="1:20" ht="28.5" hidden="1" x14ac:dyDescent="0.4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1" t="s">
        <v>8327</v>
      </c>
      <c r="R1601" t="s">
        <v>8338</v>
      </c>
      <c r="S1601" s="15">
        <f t="shared" si="98"/>
        <v>41526.435613425929</v>
      </c>
      <c r="T1601" s="15">
        <f t="shared" si="99"/>
        <v>41556.435613425929</v>
      </c>
    </row>
    <row r="1602" spans="1:20" ht="42.75" hidden="1" x14ac:dyDescent="0.4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0">ROUND(E1602/D1602*100,0)</f>
        <v>103</v>
      </c>
      <c r="P1602">
        <f t="shared" ref="P1602:P1665" si="101">IFERROR(ROUND(E1602/L1602,2),0)</f>
        <v>88.33</v>
      </c>
      <c r="Q1602" s="11" t="s">
        <v>8327</v>
      </c>
      <c r="R1602" t="s">
        <v>8331</v>
      </c>
      <c r="S1602" s="15">
        <f t="shared" ref="S1602:S1665" si="102">(((J1602/60)/60)/24)+DATE(1970,1,1)</f>
        <v>41442.741249999999</v>
      </c>
      <c r="T1602" s="15">
        <f t="shared" ref="T1602:T1665" si="103">(((I1602/60)/60)/24)+DATE(1970,1,1)</f>
        <v>41458.207638888889</v>
      </c>
    </row>
    <row r="1603" spans="1:20" ht="42.75" x14ac:dyDescent="0.4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0"/>
        <v>47</v>
      </c>
      <c r="P1603">
        <f t="shared" si="101"/>
        <v>166.06</v>
      </c>
      <c r="Q1603" s="11" t="s">
        <v>8323</v>
      </c>
      <c r="R1603" t="s">
        <v>8326</v>
      </c>
      <c r="S1603" s="15">
        <f t="shared" si="102"/>
        <v>41804.937083333331</v>
      </c>
      <c r="T1603" s="15">
        <f t="shared" si="103"/>
        <v>41821.9375</v>
      </c>
    </row>
    <row r="1604" spans="1:20" ht="28.5" x14ac:dyDescent="0.4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1" t="s">
        <v>8323</v>
      </c>
      <c r="R1604" t="s">
        <v>8326</v>
      </c>
      <c r="S1604" s="15">
        <f t="shared" si="102"/>
        <v>42284.516064814816</v>
      </c>
      <c r="T1604" s="15">
        <f t="shared" si="103"/>
        <v>42307.875</v>
      </c>
    </row>
    <row r="1605" spans="1:20" ht="28.5" x14ac:dyDescent="0.4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1" t="s">
        <v>8323</v>
      </c>
      <c r="R1605" t="s">
        <v>8326</v>
      </c>
      <c r="S1605" s="15">
        <f t="shared" si="102"/>
        <v>42016.706678240742</v>
      </c>
      <c r="T1605" s="15">
        <f t="shared" si="103"/>
        <v>42047.249305555553</v>
      </c>
    </row>
    <row r="1606" spans="1:20" ht="42.75" hidden="1" x14ac:dyDescent="0.45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1" t="s">
        <v>8308</v>
      </c>
      <c r="R1606" t="s">
        <v>8315</v>
      </c>
      <c r="S1606" s="15">
        <f t="shared" si="102"/>
        <v>42128.628113425926</v>
      </c>
      <c r="T1606" s="15">
        <f t="shared" si="103"/>
        <v>42158.628113425926</v>
      </c>
    </row>
    <row r="1607" spans="1:20" ht="42.75" x14ac:dyDescent="0.45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1" t="s">
        <v>8323</v>
      </c>
      <c r="R1607" t="s">
        <v>8326</v>
      </c>
      <c r="S1607" s="15">
        <f t="shared" si="102"/>
        <v>42192.905694444446</v>
      </c>
      <c r="T1607" s="15">
        <f t="shared" si="103"/>
        <v>42236.711805555555</v>
      </c>
    </row>
    <row r="1608" spans="1:20" ht="42.75" hidden="1" x14ac:dyDescent="0.4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1" t="s">
        <v>8327</v>
      </c>
      <c r="R1608" t="s">
        <v>8338</v>
      </c>
      <c r="S1608" s="15">
        <f t="shared" si="102"/>
        <v>42461.885138888887</v>
      </c>
      <c r="T1608" s="15">
        <f t="shared" si="103"/>
        <v>42521.885138888887</v>
      </c>
    </row>
    <row r="1609" spans="1:20" ht="42.75" hidden="1" x14ac:dyDescent="0.4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1" t="s">
        <v>8316</v>
      </c>
      <c r="R1609" t="s">
        <v>8344</v>
      </c>
      <c r="S1609" s="15">
        <f t="shared" si="102"/>
        <v>41733.716435185182</v>
      </c>
      <c r="T1609" s="15">
        <f t="shared" si="103"/>
        <v>41763.716435185182</v>
      </c>
    </row>
    <row r="1610" spans="1:20" ht="42.75" x14ac:dyDescent="0.4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1" t="s">
        <v>8323</v>
      </c>
      <c r="R1610" t="s">
        <v>8326</v>
      </c>
      <c r="S1610" s="15">
        <f t="shared" si="102"/>
        <v>41901.282025462962</v>
      </c>
      <c r="T1610" s="15">
        <f t="shared" si="103"/>
        <v>41922.875</v>
      </c>
    </row>
    <row r="1611" spans="1:20" ht="42.75" hidden="1" x14ac:dyDescent="0.4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1" t="s">
        <v>8321</v>
      </c>
      <c r="R1611" t="s">
        <v>8332</v>
      </c>
      <c r="S1611" s="15">
        <f t="shared" si="102"/>
        <v>41375.057222222218</v>
      </c>
      <c r="T1611" s="15">
        <f t="shared" si="103"/>
        <v>41405.057222222218</v>
      </c>
    </row>
    <row r="1612" spans="1:20" ht="42.75" x14ac:dyDescent="0.4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1" t="s">
        <v>8323</v>
      </c>
      <c r="R1612" t="s">
        <v>8326</v>
      </c>
      <c r="S1612" s="15">
        <f t="shared" si="102"/>
        <v>42442.623344907406</v>
      </c>
      <c r="T1612" s="15">
        <f t="shared" si="103"/>
        <v>42470.833333333328</v>
      </c>
    </row>
    <row r="1613" spans="1:20" ht="42.75" hidden="1" x14ac:dyDescent="0.4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1" t="s">
        <v>8321</v>
      </c>
      <c r="R1613" t="s">
        <v>8339</v>
      </c>
      <c r="S1613" s="15">
        <f t="shared" si="102"/>
        <v>41218.391446759262</v>
      </c>
      <c r="T1613" s="15">
        <f t="shared" si="103"/>
        <v>41248.391446759262</v>
      </c>
    </row>
    <row r="1614" spans="1:20" ht="42.75" x14ac:dyDescent="0.4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1" t="s">
        <v>8323</v>
      </c>
      <c r="R1614" t="s">
        <v>8326</v>
      </c>
      <c r="S1614" s="15">
        <f t="shared" si="102"/>
        <v>42264.29178240741</v>
      </c>
      <c r="T1614" s="15">
        <f t="shared" si="103"/>
        <v>42294.29178240741</v>
      </c>
    </row>
    <row r="1615" spans="1:20" ht="42.75" hidden="1" x14ac:dyDescent="0.4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1" t="s">
        <v>8311</v>
      </c>
      <c r="R1615" t="s">
        <v>8333</v>
      </c>
      <c r="S1615" s="15">
        <f t="shared" si="102"/>
        <v>40909.649201388893</v>
      </c>
      <c r="T1615" s="15">
        <f t="shared" si="103"/>
        <v>40937.649201388893</v>
      </c>
    </row>
    <row r="1616" spans="1:20" ht="42.75" hidden="1" x14ac:dyDescent="0.4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1" t="s">
        <v>8327</v>
      </c>
      <c r="R1616" t="s">
        <v>8328</v>
      </c>
      <c r="S1616" s="15">
        <f t="shared" si="102"/>
        <v>41160.871886574074</v>
      </c>
      <c r="T1616" s="15">
        <f t="shared" si="103"/>
        <v>41188.415972222225</v>
      </c>
    </row>
    <row r="1617" spans="1:20" ht="42.75" hidden="1" x14ac:dyDescent="0.4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1" t="s">
        <v>8327</v>
      </c>
      <c r="R1617" t="s">
        <v>8331</v>
      </c>
      <c r="S1617" s="15">
        <f t="shared" si="102"/>
        <v>42065.053368055553</v>
      </c>
      <c r="T1617" s="15">
        <f t="shared" si="103"/>
        <v>42125.011701388896</v>
      </c>
    </row>
    <row r="1618" spans="1:20" ht="42.75" hidden="1" x14ac:dyDescent="0.4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1" t="s">
        <v>8323</v>
      </c>
      <c r="R1618" t="s">
        <v>8335</v>
      </c>
      <c r="S1618" s="15">
        <f t="shared" si="102"/>
        <v>42293.853541666671</v>
      </c>
      <c r="T1618" s="15">
        <f t="shared" si="103"/>
        <v>42352.249305555553</v>
      </c>
    </row>
    <row r="1619" spans="1:20" ht="71.25" hidden="1" x14ac:dyDescent="0.4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1" t="s">
        <v>8308</v>
      </c>
      <c r="R1619" t="s">
        <v>8342</v>
      </c>
      <c r="S1619" s="15">
        <f t="shared" si="102"/>
        <v>42080.757326388892</v>
      </c>
      <c r="T1619" s="15">
        <f t="shared" si="103"/>
        <v>42110.757326388892</v>
      </c>
    </row>
    <row r="1620" spans="1:20" ht="42.75" x14ac:dyDescent="0.4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1" t="s">
        <v>8323</v>
      </c>
      <c r="R1620" t="s">
        <v>8326</v>
      </c>
      <c r="S1620" s="15">
        <f t="shared" si="102"/>
        <v>41491.79478009259</v>
      </c>
      <c r="T1620" s="15">
        <f t="shared" si="103"/>
        <v>41509.79478009259</v>
      </c>
    </row>
    <row r="1621" spans="1:20" hidden="1" x14ac:dyDescent="0.4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1" t="s">
        <v>8316</v>
      </c>
      <c r="R1621" t="s">
        <v>8334</v>
      </c>
      <c r="S1621" s="15">
        <f t="shared" si="102"/>
        <v>41927.295694444445</v>
      </c>
      <c r="T1621" s="15">
        <f t="shared" si="103"/>
        <v>41959.337361111116</v>
      </c>
    </row>
    <row r="1622" spans="1:20" ht="42.75" hidden="1" x14ac:dyDescent="0.4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1" t="s">
        <v>8319</v>
      </c>
      <c r="R1622" t="s">
        <v>8320</v>
      </c>
      <c r="S1622" s="15">
        <f t="shared" si="102"/>
        <v>42761.961099537039</v>
      </c>
      <c r="T1622" s="15">
        <f t="shared" si="103"/>
        <v>42791.961099537039</v>
      </c>
    </row>
    <row r="1623" spans="1:20" ht="42.75" hidden="1" x14ac:dyDescent="0.4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1" t="s">
        <v>8327</v>
      </c>
      <c r="R1623" t="s">
        <v>8328</v>
      </c>
      <c r="S1623" s="15">
        <f t="shared" si="102"/>
        <v>41773.932534722226</v>
      </c>
      <c r="T1623" s="15">
        <f t="shared" si="103"/>
        <v>41811.207638888889</v>
      </c>
    </row>
    <row r="1624" spans="1:20" ht="42.75" hidden="1" x14ac:dyDescent="0.4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1" t="s">
        <v>8327</v>
      </c>
      <c r="R1624" t="s">
        <v>8331</v>
      </c>
      <c r="S1624" s="15">
        <f t="shared" si="102"/>
        <v>40638.092974537038</v>
      </c>
      <c r="T1624" s="15">
        <f t="shared" si="103"/>
        <v>40668.092974537038</v>
      </c>
    </row>
    <row r="1625" spans="1:20" ht="42.75" x14ac:dyDescent="0.4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1" t="s">
        <v>8323</v>
      </c>
      <c r="R1625" t="s">
        <v>8326</v>
      </c>
      <c r="S1625" s="15">
        <f t="shared" si="102"/>
        <v>41759.13962962963</v>
      </c>
      <c r="T1625" s="15">
        <f t="shared" si="103"/>
        <v>41791.165972222225</v>
      </c>
    </row>
    <row r="1626" spans="1:20" ht="42.75" hidden="1" x14ac:dyDescent="0.45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1" t="s">
        <v>8327</v>
      </c>
      <c r="R1626" t="s">
        <v>8350</v>
      </c>
      <c r="S1626" s="15">
        <f t="shared" si="102"/>
        <v>41541.106921296298</v>
      </c>
      <c r="T1626" s="15">
        <f t="shared" si="103"/>
        <v>41563.415972222225</v>
      </c>
    </row>
    <row r="1627" spans="1:20" ht="42.75" hidden="1" x14ac:dyDescent="0.45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1" t="s">
        <v>8323</v>
      </c>
      <c r="R1627" t="s">
        <v>8335</v>
      </c>
      <c r="S1627" s="15">
        <f t="shared" si="102"/>
        <v>41775.636157407411</v>
      </c>
      <c r="T1627" s="15">
        <f t="shared" si="103"/>
        <v>41805.636157407411</v>
      </c>
    </row>
    <row r="1628" spans="1:20" ht="42.75" x14ac:dyDescent="0.45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1" t="s">
        <v>8323</v>
      </c>
      <c r="R1628" t="s">
        <v>8326</v>
      </c>
      <c r="S1628" s="15">
        <f t="shared" si="102"/>
        <v>42785.270370370374</v>
      </c>
      <c r="T1628" s="15">
        <f t="shared" si="103"/>
        <v>42819.189583333333</v>
      </c>
    </row>
    <row r="1629" spans="1:20" ht="42.75" hidden="1" x14ac:dyDescent="0.4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1" t="s">
        <v>8313</v>
      </c>
      <c r="R1629" t="s">
        <v>8314</v>
      </c>
      <c r="S1629" s="15">
        <f t="shared" si="102"/>
        <v>42161.770833333328</v>
      </c>
      <c r="T1629" s="15">
        <f t="shared" si="103"/>
        <v>42193.770833333328</v>
      </c>
    </row>
    <row r="1630" spans="1:20" ht="42.75" hidden="1" x14ac:dyDescent="0.4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1" t="s">
        <v>8327</v>
      </c>
      <c r="R1630" t="s">
        <v>8338</v>
      </c>
      <c r="S1630" s="15">
        <f t="shared" si="102"/>
        <v>42039.878379629634</v>
      </c>
      <c r="T1630" s="15">
        <f t="shared" si="103"/>
        <v>42069.878379629634</v>
      </c>
    </row>
    <row r="1631" spans="1:20" ht="42.75" x14ac:dyDescent="0.4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1" t="s">
        <v>8323</v>
      </c>
      <c r="R1631" t="s">
        <v>8326</v>
      </c>
      <c r="S1631" s="15">
        <f t="shared" si="102"/>
        <v>42545.478333333333</v>
      </c>
      <c r="T1631" s="15">
        <f t="shared" si="103"/>
        <v>42575.478333333333</v>
      </c>
    </row>
    <row r="1632" spans="1:20" ht="42.75" hidden="1" x14ac:dyDescent="0.45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1" t="s">
        <v>8327</v>
      </c>
      <c r="R1632" t="s">
        <v>8331</v>
      </c>
      <c r="S1632" s="15">
        <f t="shared" si="102"/>
        <v>41768.841921296298</v>
      </c>
      <c r="T1632" s="15">
        <f t="shared" si="103"/>
        <v>41799.208333333336</v>
      </c>
    </row>
    <row r="1633" spans="1:20" ht="42.75" hidden="1" x14ac:dyDescent="0.45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1" t="s">
        <v>8323</v>
      </c>
      <c r="R1633" t="s">
        <v>8335</v>
      </c>
      <c r="S1633" s="15">
        <f t="shared" si="102"/>
        <v>41982.773356481484</v>
      </c>
      <c r="T1633" s="15">
        <f t="shared" si="103"/>
        <v>42022.773356481484</v>
      </c>
    </row>
    <row r="1634" spans="1:20" ht="42.75" hidden="1" x14ac:dyDescent="0.4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1" t="s">
        <v>8308</v>
      </c>
      <c r="R1634" t="s">
        <v>8318</v>
      </c>
      <c r="S1634" s="15">
        <f t="shared" si="102"/>
        <v>42116.54315972222</v>
      </c>
      <c r="T1634" s="15">
        <f t="shared" si="103"/>
        <v>42146.541666666672</v>
      </c>
    </row>
    <row r="1635" spans="1:20" ht="42.75" x14ac:dyDescent="0.4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1" t="s">
        <v>8323</v>
      </c>
      <c r="R1635" t="s">
        <v>8326</v>
      </c>
      <c r="S1635" s="15">
        <f t="shared" si="102"/>
        <v>42318.593703703707</v>
      </c>
      <c r="T1635" s="15">
        <f t="shared" si="103"/>
        <v>42348.593703703707</v>
      </c>
    </row>
    <row r="1636" spans="1:20" ht="42.75" x14ac:dyDescent="0.4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1" t="s">
        <v>8323</v>
      </c>
      <c r="R1636" t="s">
        <v>8326</v>
      </c>
      <c r="S1636" s="15">
        <f t="shared" si="102"/>
        <v>41766.80572916667</v>
      </c>
      <c r="T1636" s="15">
        <f t="shared" si="103"/>
        <v>41799.80572916667</v>
      </c>
    </row>
    <row r="1637" spans="1:20" ht="42.75" x14ac:dyDescent="0.4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1" t="s">
        <v>8323</v>
      </c>
      <c r="R1637" t="s">
        <v>8326</v>
      </c>
      <c r="S1637" s="15">
        <f t="shared" si="102"/>
        <v>42495.434236111112</v>
      </c>
      <c r="T1637" s="15">
        <f t="shared" si="103"/>
        <v>42523.434236111112</v>
      </c>
    </row>
    <row r="1638" spans="1:20" ht="42.75" hidden="1" x14ac:dyDescent="0.4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1" t="s">
        <v>8316</v>
      </c>
      <c r="R1638" t="s">
        <v>8317</v>
      </c>
      <c r="S1638" s="15">
        <f t="shared" si="102"/>
        <v>41965.616655092599</v>
      </c>
      <c r="T1638" s="15">
        <f t="shared" si="103"/>
        <v>41995.616655092599</v>
      </c>
    </row>
    <row r="1639" spans="1:20" ht="42.75" x14ac:dyDescent="0.4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1" t="s">
        <v>8323</v>
      </c>
      <c r="R1639" t="s">
        <v>8326</v>
      </c>
      <c r="S1639" s="15">
        <f t="shared" si="102"/>
        <v>42170.910231481481</v>
      </c>
      <c r="T1639" s="15">
        <f t="shared" si="103"/>
        <v>42205.165972222225</v>
      </c>
    </row>
    <row r="1640" spans="1:20" ht="42.75" x14ac:dyDescent="0.4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1" t="s">
        <v>8323</v>
      </c>
      <c r="R1640" t="s">
        <v>8326</v>
      </c>
      <c r="S1640" s="15">
        <f t="shared" si="102"/>
        <v>42167.434166666666</v>
      </c>
      <c r="T1640" s="15">
        <f t="shared" si="103"/>
        <v>42197.434166666666</v>
      </c>
    </row>
    <row r="1641" spans="1:20" ht="42.75" hidden="1" x14ac:dyDescent="0.4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1" t="s">
        <v>8313</v>
      </c>
      <c r="R1641" t="s">
        <v>8314</v>
      </c>
      <c r="S1641" s="15">
        <f t="shared" si="102"/>
        <v>42104.840335648143</v>
      </c>
      <c r="T1641" s="15">
        <f t="shared" si="103"/>
        <v>42164.840335648143</v>
      </c>
    </row>
    <row r="1642" spans="1:20" ht="42.75" x14ac:dyDescent="0.4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1" t="s">
        <v>8323</v>
      </c>
      <c r="R1642" t="s">
        <v>8326</v>
      </c>
      <c r="S1642" s="15">
        <f t="shared" si="102"/>
        <v>41822.57503472222</v>
      </c>
      <c r="T1642" s="15">
        <f t="shared" si="103"/>
        <v>41825.041666666664</v>
      </c>
    </row>
    <row r="1643" spans="1:20" ht="28.5" hidden="1" x14ac:dyDescent="0.45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1" t="s">
        <v>8327</v>
      </c>
      <c r="R1643" t="s">
        <v>8328</v>
      </c>
      <c r="S1643" s="15">
        <f t="shared" si="102"/>
        <v>41371.648078703707</v>
      </c>
      <c r="T1643" s="15">
        <f t="shared" si="103"/>
        <v>41401.648078703707</v>
      </c>
    </row>
    <row r="1644" spans="1:20" ht="42.75" hidden="1" x14ac:dyDescent="0.45">
      <c r="A1644">
        <v>1333</v>
      </c>
      <c r="B1644" s="9" t="s">
        <v>1334</v>
      </c>
      <c r="C1644" s="3" t="s">
        <v>5443</v>
      </c>
      <c r="D1644" s="5">
        <v>2500</v>
      </c>
      <c r="E1644" s="7">
        <v>0</v>
      </c>
      <c r="F1644" t="s">
        <v>8219</v>
      </c>
      <c r="G1644" t="s">
        <v>8225</v>
      </c>
      <c r="H1644" t="s">
        <v>8247</v>
      </c>
      <c r="I1644">
        <v>1405478025</v>
      </c>
      <c r="J1644">
        <v>1402886025</v>
      </c>
      <c r="K1644" t="b">
        <v>0</v>
      </c>
      <c r="L1644">
        <v>0</v>
      </c>
      <c r="M1644" t="b">
        <v>0</v>
      </c>
      <c r="N1644" t="s">
        <v>8271</v>
      </c>
      <c r="O1644">
        <f t="shared" si="100"/>
        <v>0</v>
      </c>
      <c r="P1644">
        <f t="shared" si="101"/>
        <v>0</v>
      </c>
      <c r="Q1644" s="11" t="s">
        <v>8308</v>
      </c>
      <c r="R1644" t="s">
        <v>8310</v>
      </c>
      <c r="S1644" s="15">
        <f t="shared" si="102"/>
        <v>41806.106770833336</v>
      </c>
      <c r="T1644" s="15">
        <f t="shared" si="103"/>
        <v>41836.106770833336</v>
      </c>
    </row>
    <row r="1645" spans="1:20" ht="57" x14ac:dyDescent="0.4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1" t="s">
        <v>8323</v>
      </c>
      <c r="R1645" t="s">
        <v>8326</v>
      </c>
      <c r="S1645" s="15">
        <f t="shared" si="102"/>
        <v>42493.219236111108</v>
      </c>
      <c r="T1645" s="15">
        <f t="shared" si="103"/>
        <v>42531.125</v>
      </c>
    </row>
    <row r="1646" spans="1:20" ht="42.75" x14ac:dyDescent="0.4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1" t="s">
        <v>8323</v>
      </c>
      <c r="R1646" t="s">
        <v>8326</v>
      </c>
      <c r="S1646" s="15">
        <f t="shared" si="102"/>
        <v>42462.893495370372</v>
      </c>
      <c r="T1646" s="15">
        <f t="shared" si="103"/>
        <v>42492.893495370372</v>
      </c>
    </row>
    <row r="1647" spans="1:20" ht="28.5" hidden="1" x14ac:dyDescent="0.4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1" t="s">
        <v>8327</v>
      </c>
      <c r="R1647" t="s">
        <v>8328</v>
      </c>
      <c r="S1647" s="15">
        <f t="shared" si="102"/>
        <v>40310.287673611114</v>
      </c>
      <c r="T1647" s="15">
        <f t="shared" si="103"/>
        <v>40369.916666666664</v>
      </c>
    </row>
    <row r="1648" spans="1:20" ht="42.75" x14ac:dyDescent="0.4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1" t="s">
        <v>8323</v>
      </c>
      <c r="R1648" t="s">
        <v>8326</v>
      </c>
      <c r="S1648" s="15">
        <f t="shared" si="102"/>
        <v>42440.416504629626</v>
      </c>
      <c r="T1648" s="15">
        <f t="shared" si="103"/>
        <v>42463.708333333328</v>
      </c>
    </row>
    <row r="1649" spans="1:20" ht="42.75" hidden="1" x14ac:dyDescent="0.4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1" t="s">
        <v>8321</v>
      </c>
      <c r="R1649" t="s">
        <v>8343</v>
      </c>
      <c r="S1649" s="15">
        <f t="shared" si="102"/>
        <v>40322.53938657407</v>
      </c>
      <c r="T1649" s="15">
        <f t="shared" si="103"/>
        <v>40332.070138888892</v>
      </c>
    </row>
    <row r="1650" spans="1:20" ht="42.75" hidden="1" x14ac:dyDescent="0.4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1" t="s">
        <v>8327</v>
      </c>
      <c r="R1650" t="s">
        <v>8336</v>
      </c>
      <c r="S1650" s="15">
        <f t="shared" si="102"/>
        <v>42522.880243055552</v>
      </c>
      <c r="T1650" s="15">
        <f t="shared" si="103"/>
        <v>42582.822916666672</v>
      </c>
    </row>
    <row r="1651" spans="1:20" ht="42.75" hidden="1" x14ac:dyDescent="0.45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1" t="s">
        <v>8327</v>
      </c>
      <c r="R1651" t="s">
        <v>8336</v>
      </c>
      <c r="S1651" s="15">
        <f t="shared" si="102"/>
        <v>41526.592395833337</v>
      </c>
      <c r="T1651" s="15">
        <f t="shared" si="103"/>
        <v>41561.165972222225</v>
      </c>
    </row>
    <row r="1652" spans="1:20" ht="42.75" hidden="1" x14ac:dyDescent="0.45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1" t="s">
        <v>8323</v>
      </c>
      <c r="R1652" t="s">
        <v>8335</v>
      </c>
      <c r="S1652" s="15">
        <f t="shared" si="102"/>
        <v>41858.761782407404</v>
      </c>
      <c r="T1652" s="15">
        <f t="shared" si="103"/>
        <v>41888.875</v>
      </c>
    </row>
    <row r="1653" spans="1:20" ht="42.75" hidden="1" x14ac:dyDescent="0.4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1" t="s">
        <v>8308</v>
      </c>
      <c r="R1653" t="s">
        <v>8310</v>
      </c>
      <c r="S1653" s="15">
        <f t="shared" si="102"/>
        <v>42489.696585648147</v>
      </c>
      <c r="T1653" s="15">
        <f t="shared" si="103"/>
        <v>42549.696585648147</v>
      </c>
    </row>
    <row r="1654" spans="1:20" ht="28.5" hidden="1" x14ac:dyDescent="0.4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1" t="s">
        <v>8327</v>
      </c>
      <c r="R1654" t="s">
        <v>8331</v>
      </c>
      <c r="S1654" s="15">
        <f t="shared" si="102"/>
        <v>41766.970648148148</v>
      </c>
      <c r="T1654" s="15">
        <f t="shared" si="103"/>
        <v>41799.165972222225</v>
      </c>
    </row>
    <row r="1655" spans="1:20" ht="42.75" x14ac:dyDescent="0.4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1" t="s">
        <v>8323</v>
      </c>
      <c r="R1655" t="s">
        <v>8326</v>
      </c>
      <c r="S1655" s="15">
        <f t="shared" si="102"/>
        <v>42100.927858796291</v>
      </c>
      <c r="T1655" s="15">
        <f t="shared" si="103"/>
        <v>42126.875</v>
      </c>
    </row>
    <row r="1656" spans="1:20" ht="42.75" hidden="1" x14ac:dyDescent="0.4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1" t="s">
        <v>8327</v>
      </c>
      <c r="R1656" t="s">
        <v>8328</v>
      </c>
      <c r="S1656" s="15">
        <f t="shared" si="102"/>
        <v>40632.94195601852</v>
      </c>
      <c r="T1656" s="15">
        <f t="shared" si="103"/>
        <v>40649.165972222225</v>
      </c>
    </row>
    <row r="1657" spans="1:20" ht="57" x14ac:dyDescent="0.4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1" t="s">
        <v>8323</v>
      </c>
      <c r="R1657" t="s">
        <v>8326</v>
      </c>
      <c r="S1657" s="15">
        <f t="shared" si="102"/>
        <v>42060.035636574074</v>
      </c>
      <c r="T1657" s="15">
        <f t="shared" si="103"/>
        <v>42081.708333333328</v>
      </c>
    </row>
    <row r="1658" spans="1:20" ht="42.75" x14ac:dyDescent="0.4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1" t="s">
        <v>8323</v>
      </c>
      <c r="R1658" t="s">
        <v>8326</v>
      </c>
      <c r="S1658" s="15">
        <f t="shared" si="102"/>
        <v>42321.101759259262</v>
      </c>
      <c r="T1658" s="15">
        <f t="shared" si="103"/>
        <v>42351.101759259262</v>
      </c>
    </row>
    <row r="1659" spans="1:20" ht="28.5" hidden="1" x14ac:dyDescent="0.4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1" t="s">
        <v>8311</v>
      </c>
      <c r="R1659" t="s">
        <v>8333</v>
      </c>
      <c r="S1659" s="15">
        <f t="shared" si="102"/>
        <v>41095.900694444441</v>
      </c>
      <c r="T1659" s="15">
        <f t="shared" si="103"/>
        <v>41123.900694444441</v>
      </c>
    </row>
    <row r="1660" spans="1:20" ht="42.75" hidden="1" x14ac:dyDescent="0.4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1" t="s">
        <v>8321</v>
      </c>
      <c r="R1660" t="s">
        <v>8322</v>
      </c>
      <c r="S1660" s="15">
        <f t="shared" si="102"/>
        <v>42576.452731481477</v>
      </c>
      <c r="T1660" s="15">
        <f t="shared" si="103"/>
        <v>42607.452731481477</v>
      </c>
    </row>
    <row r="1661" spans="1:20" ht="85.5" x14ac:dyDescent="0.4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1" t="s">
        <v>8323</v>
      </c>
      <c r="R1661" t="s">
        <v>8326</v>
      </c>
      <c r="S1661" s="15">
        <f t="shared" si="102"/>
        <v>41760.935706018521</v>
      </c>
      <c r="T1661" s="15">
        <f t="shared" si="103"/>
        <v>41772.166666666664</v>
      </c>
    </row>
    <row r="1662" spans="1:20" ht="42.75" hidden="1" x14ac:dyDescent="0.4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1" t="s">
        <v>8327</v>
      </c>
      <c r="R1662" t="s">
        <v>8341</v>
      </c>
      <c r="S1662" s="15">
        <f t="shared" si="102"/>
        <v>40785.675011574072</v>
      </c>
      <c r="T1662" s="15">
        <f t="shared" si="103"/>
        <v>40845.675011574072</v>
      </c>
    </row>
    <row r="1663" spans="1:20" ht="42.75" x14ac:dyDescent="0.4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1" t="s">
        <v>8323</v>
      </c>
      <c r="R1663" t="s">
        <v>8326</v>
      </c>
      <c r="S1663" s="15">
        <f t="shared" si="102"/>
        <v>42124.848414351851</v>
      </c>
      <c r="T1663" s="15">
        <f t="shared" si="103"/>
        <v>42154.848414351851</v>
      </c>
    </row>
    <row r="1664" spans="1:20" ht="42.75" hidden="1" x14ac:dyDescent="0.4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1" t="s">
        <v>8313</v>
      </c>
      <c r="R1664" t="s">
        <v>8314</v>
      </c>
      <c r="S1664" s="15">
        <f t="shared" si="102"/>
        <v>40254.450335648151</v>
      </c>
      <c r="T1664" s="15">
        <f t="shared" si="103"/>
        <v>40313.340277777781</v>
      </c>
    </row>
    <row r="1665" spans="1:20" ht="42.75" x14ac:dyDescent="0.4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1" t="s">
        <v>8323</v>
      </c>
      <c r="R1665" t="s">
        <v>8326</v>
      </c>
      <c r="S1665" s="15">
        <f t="shared" si="102"/>
        <v>41806.605034722219</v>
      </c>
      <c r="T1665" s="15">
        <f t="shared" si="103"/>
        <v>41836.605034722219</v>
      </c>
    </row>
    <row r="1666" spans="1:20" ht="28.5" x14ac:dyDescent="0.4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04">ROUND(E1666/D1666*100,0)</f>
        <v>103</v>
      </c>
      <c r="P1666">
        <f t="shared" ref="P1666:P1729" si="105">IFERROR(ROUND(E1666/L1666,2),0)</f>
        <v>52.55</v>
      </c>
      <c r="Q1666" s="11" t="s">
        <v>8323</v>
      </c>
      <c r="R1666" t="s">
        <v>8326</v>
      </c>
      <c r="S1666" s="15">
        <f t="shared" ref="S1666:S1729" si="106">(((J1666/60)/60)/24)+DATE(1970,1,1)</f>
        <v>42016.800208333334</v>
      </c>
      <c r="T1666" s="15">
        <f t="shared" ref="T1666:T1729" si="107">(((I1666/60)/60)/24)+DATE(1970,1,1)</f>
        <v>42032.916666666672</v>
      </c>
    </row>
    <row r="1667" spans="1:20" ht="42.75" hidden="1" x14ac:dyDescent="0.4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04"/>
        <v>103</v>
      </c>
      <c r="P1667">
        <f t="shared" si="105"/>
        <v>47.57</v>
      </c>
      <c r="Q1667" s="11" t="s">
        <v>8323</v>
      </c>
      <c r="R1667" t="s">
        <v>8335</v>
      </c>
      <c r="S1667" s="15">
        <f t="shared" si="106"/>
        <v>42495.956631944442</v>
      </c>
      <c r="T1667" s="15">
        <f t="shared" si="107"/>
        <v>42525.956631944442</v>
      </c>
    </row>
    <row r="1668" spans="1:20" ht="42.75" x14ac:dyDescent="0.4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1" t="s">
        <v>8323</v>
      </c>
      <c r="R1668" t="s">
        <v>8326</v>
      </c>
      <c r="S1668" s="15">
        <f t="shared" si="106"/>
        <v>42571.420601851853</v>
      </c>
      <c r="T1668" s="15">
        <f t="shared" si="107"/>
        <v>42599.420601851853</v>
      </c>
    </row>
    <row r="1669" spans="1:20" ht="42.75" hidden="1" x14ac:dyDescent="0.4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1" t="s">
        <v>8327</v>
      </c>
      <c r="R1669" t="s">
        <v>8328</v>
      </c>
      <c r="S1669" s="15">
        <f t="shared" si="106"/>
        <v>41004.72619212963</v>
      </c>
      <c r="T1669" s="15">
        <f t="shared" si="107"/>
        <v>41034.72619212963</v>
      </c>
    </row>
    <row r="1670" spans="1:20" ht="42.75" x14ac:dyDescent="0.4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1" t="s">
        <v>8323</v>
      </c>
      <c r="R1670" t="s">
        <v>8326</v>
      </c>
      <c r="S1670" s="15">
        <f t="shared" si="106"/>
        <v>42294.429641203707</v>
      </c>
      <c r="T1670" s="15">
        <f t="shared" si="107"/>
        <v>42321.845138888893</v>
      </c>
    </row>
    <row r="1671" spans="1:20" ht="28.5" x14ac:dyDescent="0.4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1" t="s">
        <v>8323</v>
      </c>
      <c r="R1671" t="s">
        <v>8326</v>
      </c>
      <c r="S1671" s="15">
        <f t="shared" si="106"/>
        <v>42417.585532407407</v>
      </c>
      <c r="T1671" s="15">
        <f t="shared" si="107"/>
        <v>42432.249305555553</v>
      </c>
    </row>
    <row r="1672" spans="1:20" ht="42.75" x14ac:dyDescent="0.4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1" t="s">
        <v>8323</v>
      </c>
      <c r="R1672" t="s">
        <v>8326</v>
      </c>
      <c r="S1672" s="15">
        <f t="shared" si="106"/>
        <v>42451.496817129635</v>
      </c>
      <c r="T1672" s="15">
        <f t="shared" si="107"/>
        <v>42459.610416666663</v>
      </c>
    </row>
    <row r="1673" spans="1:20" ht="42.75" x14ac:dyDescent="0.45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1" t="s">
        <v>8323</v>
      </c>
      <c r="R1673" t="s">
        <v>8326</v>
      </c>
      <c r="S1673" s="15">
        <f t="shared" si="106"/>
        <v>42590.90425925926</v>
      </c>
      <c r="T1673" s="15">
        <f t="shared" si="107"/>
        <v>42606.90425925926</v>
      </c>
    </row>
    <row r="1674" spans="1:20" ht="99.75" x14ac:dyDescent="0.45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1" t="s">
        <v>8323</v>
      </c>
      <c r="R1674" t="s">
        <v>8326</v>
      </c>
      <c r="S1674" s="15">
        <f t="shared" si="106"/>
        <v>42203.680300925931</v>
      </c>
      <c r="T1674" s="15">
        <f t="shared" si="107"/>
        <v>42221.774999999994</v>
      </c>
    </row>
    <row r="1675" spans="1:20" ht="42.75" x14ac:dyDescent="0.4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1" t="s">
        <v>8323</v>
      </c>
      <c r="R1675" t="s">
        <v>8326</v>
      </c>
      <c r="S1675" s="15">
        <f t="shared" si="106"/>
        <v>42283.864351851851</v>
      </c>
      <c r="T1675" s="15">
        <f t="shared" si="107"/>
        <v>42313.906018518523</v>
      </c>
    </row>
    <row r="1676" spans="1:20" ht="42.75" hidden="1" x14ac:dyDescent="0.4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1" t="s">
        <v>8311</v>
      </c>
      <c r="R1676" t="s">
        <v>8333</v>
      </c>
      <c r="S1676" s="15">
        <f t="shared" si="106"/>
        <v>42040.638020833328</v>
      </c>
      <c r="T1676" s="15">
        <f t="shared" si="107"/>
        <v>42070.638020833328</v>
      </c>
    </row>
    <row r="1677" spans="1:20" ht="42.75" x14ac:dyDescent="0.4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1" t="s">
        <v>8323</v>
      </c>
      <c r="R1677" t="s">
        <v>8326</v>
      </c>
      <c r="S1677" s="15">
        <f t="shared" si="106"/>
        <v>42149.940416666665</v>
      </c>
      <c r="T1677" s="15">
        <f t="shared" si="107"/>
        <v>42179.940416666665</v>
      </c>
    </row>
    <row r="1678" spans="1:20" ht="28.5" hidden="1" x14ac:dyDescent="0.45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1" t="s">
        <v>8311</v>
      </c>
      <c r="R1678" t="s">
        <v>8333</v>
      </c>
      <c r="S1678" s="15">
        <f t="shared" si="106"/>
        <v>40429.836435185185</v>
      </c>
      <c r="T1678" s="15">
        <f t="shared" si="107"/>
        <v>40459.836435185185</v>
      </c>
    </row>
    <row r="1679" spans="1:20" ht="42.75" hidden="1" x14ac:dyDescent="0.45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1" t="s">
        <v>8308</v>
      </c>
      <c r="R1679" t="s">
        <v>8310</v>
      </c>
      <c r="S1679" s="15">
        <f t="shared" si="106"/>
        <v>42324.767361111109</v>
      </c>
      <c r="T1679" s="15">
        <f t="shared" si="107"/>
        <v>42379</v>
      </c>
    </row>
    <row r="1680" spans="1:20" ht="42.75" hidden="1" x14ac:dyDescent="0.45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1" t="s">
        <v>8323</v>
      </c>
      <c r="R1680" t="s">
        <v>8335</v>
      </c>
      <c r="S1680" s="15">
        <f t="shared" si="106"/>
        <v>42057.277858796297</v>
      </c>
      <c r="T1680" s="15">
        <f t="shared" si="107"/>
        <v>42117.236192129625</v>
      </c>
    </row>
    <row r="1681" spans="1:20" ht="42.75" x14ac:dyDescent="0.4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1" t="s">
        <v>8323</v>
      </c>
      <c r="R1681" t="s">
        <v>8326</v>
      </c>
      <c r="S1681" s="15">
        <f t="shared" si="106"/>
        <v>42184.572881944448</v>
      </c>
      <c r="T1681" s="15">
        <f t="shared" si="107"/>
        <v>42214.708333333328</v>
      </c>
    </row>
    <row r="1682" spans="1:20" ht="42.75" hidden="1" x14ac:dyDescent="0.4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1" t="s">
        <v>8311</v>
      </c>
      <c r="R1682" t="s">
        <v>8333</v>
      </c>
      <c r="S1682" s="15">
        <f t="shared" si="106"/>
        <v>41383.605057870373</v>
      </c>
      <c r="T1682" s="15">
        <f t="shared" si="107"/>
        <v>41414.02847222222</v>
      </c>
    </row>
    <row r="1683" spans="1:20" ht="42.75" x14ac:dyDescent="0.4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1" t="s">
        <v>8323</v>
      </c>
      <c r="R1683" t="s">
        <v>8326</v>
      </c>
      <c r="S1683" s="15">
        <f t="shared" si="106"/>
        <v>41988.829942129625</v>
      </c>
      <c r="T1683" s="15">
        <f t="shared" si="107"/>
        <v>42046.207638888889</v>
      </c>
    </row>
    <row r="1684" spans="1:20" ht="42.75" hidden="1" x14ac:dyDescent="0.4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1" t="s">
        <v>8327</v>
      </c>
      <c r="R1684" t="s">
        <v>8350</v>
      </c>
      <c r="S1684" s="15">
        <f t="shared" si="106"/>
        <v>41570.482789351852</v>
      </c>
      <c r="T1684" s="15">
        <f t="shared" si="107"/>
        <v>41600.524456018517</v>
      </c>
    </row>
    <row r="1685" spans="1:20" ht="42.75" hidden="1" x14ac:dyDescent="0.45">
      <c r="A1685">
        <v>2377</v>
      </c>
      <c r="B1685" s="9" t="s">
        <v>2378</v>
      </c>
      <c r="C1685" s="3" t="s">
        <v>6487</v>
      </c>
      <c r="D1685" s="5">
        <v>2500</v>
      </c>
      <c r="E1685" s="7">
        <v>0</v>
      </c>
      <c r="F1685" t="s">
        <v>8219</v>
      </c>
      <c r="G1685" t="s">
        <v>8228</v>
      </c>
      <c r="H1685" t="s">
        <v>8250</v>
      </c>
      <c r="I1685">
        <v>1480110783</v>
      </c>
      <c r="J1685">
        <v>1477515183</v>
      </c>
      <c r="K1685" t="b">
        <v>0</v>
      </c>
      <c r="L1685">
        <v>0</v>
      </c>
      <c r="M1685" t="b">
        <v>0</v>
      </c>
      <c r="N1685" t="s">
        <v>8270</v>
      </c>
      <c r="O1685">
        <f t="shared" si="104"/>
        <v>0</v>
      </c>
      <c r="P1685">
        <f t="shared" si="105"/>
        <v>0</v>
      </c>
      <c r="Q1685" s="11" t="s">
        <v>8308</v>
      </c>
      <c r="R1685" t="s">
        <v>8342</v>
      </c>
      <c r="S1685" s="15">
        <f t="shared" si="106"/>
        <v>42669.870173611111</v>
      </c>
      <c r="T1685" s="15">
        <f t="shared" si="107"/>
        <v>42699.911840277782</v>
      </c>
    </row>
    <row r="1686" spans="1:20" ht="42.75" hidden="1" x14ac:dyDescent="0.4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1" t="s">
        <v>8311</v>
      </c>
      <c r="R1686" t="s">
        <v>8333</v>
      </c>
      <c r="S1686" s="15">
        <f t="shared" si="106"/>
        <v>41346.042673611111</v>
      </c>
      <c r="T1686" s="15">
        <f t="shared" si="107"/>
        <v>41376.042673611111</v>
      </c>
    </row>
    <row r="1687" spans="1:20" ht="28.5" hidden="1" x14ac:dyDescent="0.4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1" t="s">
        <v>8327</v>
      </c>
      <c r="R1687" t="s">
        <v>8338</v>
      </c>
      <c r="S1687" s="15">
        <f t="shared" si="106"/>
        <v>41962.596574074079</v>
      </c>
      <c r="T1687" s="15">
        <f t="shared" si="107"/>
        <v>41992.596574074079</v>
      </c>
    </row>
    <row r="1688" spans="1:20" ht="42.75" hidden="1" x14ac:dyDescent="0.4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1" t="s">
        <v>8323</v>
      </c>
      <c r="R1688" t="s">
        <v>8324</v>
      </c>
      <c r="S1688" s="15">
        <f t="shared" si="106"/>
        <v>42431.500069444446</v>
      </c>
      <c r="T1688" s="15">
        <f t="shared" si="107"/>
        <v>42491.458402777775</v>
      </c>
    </row>
    <row r="1689" spans="1:20" ht="42.75" hidden="1" x14ac:dyDescent="0.4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1" t="s">
        <v>8327</v>
      </c>
      <c r="R1689" t="s">
        <v>8330</v>
      </c>
      <c r="S1689" s="15">
        <f t="shared" si="106"/>
        <v>42805.032962962956</v>
      </c>
      <c r="T1689" s="15">
        <f t="shared" si="107"/>
        <v>42834.991296296299</v>
      </c>
    </row>
    <row r="1690" spans="1:20" ht="42.75" x14ac:dyDescent="0.4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1" t="s">
        <v>8323</v>
      </c>
      <c r="R1690" t="s">
        <v>8326</v>
      </c>
      <c r="S1690" s="15">
        <f t="shared" si="106"/>
        <v>42513.045798611114</v>
      </c>
      <c r="T1690" s="15">
        <f t="shared" si="107"/>
        <v>42543.045798611114</v>
      </c>
    </row>
    <row r="1691" spans="1:20" ht="42.75" x14ac:dyDescent="0.4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1" t="s">
        <v>8323</v>
      </c>
      <c r="R1691" t="s">
        <v>8326</v>
      </c>
      <c r="S1691" s="15">
        <f t="shared" si="106"/>
        <v>42171.758611111116</v>
      </c>
      <c r="T1691" s="15">
        <f t="shared" si="107"/>
        <v>42231.758611111116</v>
      </c>
    </row>
    <row r="1692" spans="1:20" ht="42.75" hidden="1" x14ac:dyDescent="0.4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1" t="s">
        <v>8311</v>
      </c>
      <c r="R1692" t="s">
        <v>8352</v>
      </c>
      <c r="S1692" s="15">
        <f t="shared" si="106"/>
        <v>41901.542638888888</v>
      </c>
      <c r="T1692" s="15">
        <f t="shared" si="107"/>
        <v>41931.542638888888</v>
      </c>
    </row>
    <row r="1693" spans="1:20" ht="28.5" hidden="1" x14ac:dyDescent="0.4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1" t="s">
        <v>8323</v>
      </c>
      <c r="R1693" t="s">
        <v>8335</v>
      </c>
      <c r="S1693" s="15">
        <f t="shared" si="106"/>
        <v>41989.819212962961</v>
      </c>
      <c r="T1693" s="15">
        <f t="shared" si="107"/>
        <v>42049.819212962961</v>
      </c>
    </row>
    <row r="1694" spans="1:20" ht="42.75" x14ac:dyDescent="0.4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1" t="s">
        <v>8323</v>
      </c>
      <c r="R1694" t="s">
        <v>8326</v>
      </c>
      <c r="S1694" s="15">
        <f t="shared" si="106"/>
        <v>42144.041851851856</v>
      </c>
      <c r="T1694" s="15">
        <f t="shared" si="107"/>
        <v>42174.041851851856</v>
      </c>
    </row>
    <row r="1695" spans="1:20" ht="42.75" x14ac:dyDescent="0.4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1" t="s">
        <v>8323</v>
      </c>
      <c r="R1695" t="s">
        <v>8326</v>
      </c>
      <c r="S1695" s="15">
        <f t="shared" si="106"/>
        <v>41897.602037037039</v>
      </c>
      <c r="T1695" s="15">
        <f t="shared" si="107"/>
        <v>41927.602037037039</v>
      </c>
    </row>
    <row r="1696" spans="1:20" ht="28.5" x14ac:dyDescent="0.4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1" t="s">
        <v>8323</v>
      </c>
      <c r="R1696" t="s">
        <v>8326</v>
      </c>
      <c r="S1696" s="15">
        <f t="shared" si="106"/>
        <v>42431.302002314813</v>
      </c>
      <c r="T1696" s="15">
        <f t="shared" si="107"/>
        <v>42471.104166666672</v>
      </c>
    </row>
    <row r="1697" spans="1:20" ht="28.5" hidden="1" x14ac:dyDescent="0.4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1" t="s">
        <v>8327</v>
      </c>
      <c r="R1697" t="s">
        <v>8331</v>
      </c>
      <c r="S1697" s="15">
        <f t="shared" si="106"/>
        <v>41555.873645833337</v>
      </c>
      <c r="T1697" s="15">
        <f t="shared" si="107"/>
        <v>41585.915312500001</v>
      </c>
    </row>
    <row r="1698" spans="1:20" ht="42.75" hidden="1" x14ac:dyDescent="0.4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1" t="s">
        <v>8311</v>
      </c>
      <c r="R1698" t="s">
        <v>8333</v>
      </c>
      <c r="S1698" s="15">
        <f t="shared" si="106"/>
        <v>41304.962233796294</v>
      </c>
      <c r="T1698" s="15">
        <f t="shared" si="107"/>
        <v>41334.249305555553</v>
      </c>
    </row>
    <row r="1699" spans="1:20" ht="42.75" hidden="1" x14ac:dyDescent="0.4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1" t="s">
        <v>8327</v>
      </c>
      <c r="R1699" t="s">
        <v>8331</v>
      </c>
      <c r="S1699" s="15">
        <f t="shared" si="106"/>
        <v>42502.868761574078</v>
      </c>
      <c r="T1699" s="15">
        <f t="shared" si="107"/>
        <v>42562.868761574078</v>
      </c>
    </row>
    <row r="1700" spans="1:20" ht="42.75" hidden="1" x14ac:dyDescent="0.4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1" t="s">
        <v>8327</v>
      </c>
      <c r="R1700" t="s">
        <v>8331</v>
      </c>
      <c r="S1700" s="15">
        <f t="shared" si="106"/>
        <v>42031.631724537037</v>
      </c>
      <c r="T1700" s="15">
        <f t="shared" si="107"/>
        <v>42065.249305555553</v>
      </c>
    </row>
    <row r="1701" spans="1:20" ht="57" hidden="1" x14ac:dyDescent="0.4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1" t="s">
        <v>8327</v>
      </c>
      <c r="R1701" t="s">
        <v>8331</v>
      </c>
      <c r="S1701" s="15">
        <f t="shared" si="106"/>
        <v>42502.250775462962</v>
      </c>
      <c r="T1701" s="15">
        <f t="shared" si="107"/>
        <v>42527.250775462962</v>
      </c>
    </row>
    <row r="1702" spans="1:20" ht="42.75" hidden="1" x14ac:dyDescent="0.4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1" t="s">
        <v>8316</v>
      </c>
      <c r="R1702" t="s">
        <v>8317</v>
      </c>
      <c r="S1702" s="15">
        <f t="shared" si="106"/>
        <v>42221.79178240741</v>
      </c>
      <c r="T1702" s="15">
        <f t="shared" si="107"/>
        <v>42251.79178240741</v>
      </c>
    </row>
    <row r="1703" spans="1:20" ht="42.75" hidden="1" x14ac:dyDescent="0.4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1" t="s">
        <v>8319</v>
      </c>
      <c r="R1703" t="s">
        <v>8345</v>
      </c>
      <c r="S1703" s="15">
        <f t="shared" si="106"/>
        <v>41893.028877314813</v>
      </c>
      <c r="T1703" s="15">
        <f t="shared" si="107"/>
        <v>41953.070543981477</v>
      </c>
    </row>
    <row r="1704" spans="1:20" ht="42.75" x14ac:dyDescent="0.4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1" t="s">
        <v>8323</v>
      </c>
      <c r="R1704" t="s">
        <v>8326</v>
      </c>
      <c r="S1704" s="15">
        <f t="shared" si="106"/>
        <v>42664.809560185182</v>
      </c>
      <c r="T1704" s="15">
        <f t="shared" si="107"/>
        <v>42685.916666666672</v>
      </c>
    </row>
    <row r="1705" spans="1:20" ht="42.75" hidden="1" x14ac:dyDescent="0.4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1" t="s">
        <v>8327</v>
      </c>
      <c r="R1705" t="s">
        <v>8331</v>
      </c>
      <c r="S1705" s="15">
        <f t="shared" si="106"/>
        <v>40516.087627314817</v>
      </c>
      <c r="T1705" s="15">
        <f t="shared" si="107"/>
        <v>40564.916666666664</v>
      </c>
    </row>
    <row r="1706" spans="1:20" ht="42.75" x14ac:dyDescent="0.45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1" t="s">
        <v>8323</v>
      </c>
      <c r="R1706" t="s">
        <v>8326</v>
      </c>
      <c r="S1706" s="15">
        <f t="shared" si="106"/>
        <v>42675.057997685188</v>
      </c>
      <c r="T1706" s="15">
        <f t="shared" si="107"/>
        <v>42705.099664351852</v>
      </c>
    </row>
    <row r="1707" spans="1:20" ht="42.75" hidden="1" x14ac:dyDescent="0.45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1" t="s">
        <v>8327</v>
      </c>
      <c r="R1707" t="s">
        <v>8328</v>
      </c>
      <c r="S1707" s="15">
        <f t="shared" si="106"/>
        <v>40758.733483796292</v>
      </c>
      <c r="T1707" s="15">
        <f t="shared" si="107"/>
        <v>40818.733483796292</v>
      </c>
    </row>
    <row r="1708" spans="1:20" ht="42.75" hidden="1" x14ac:dyDescent="0.45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1" t="s">
        <v>8327</v>
      </c>
      <c r="R1708" t="s">
        <v>8328</v>
      </c>
      <c r="S1708" s="15">
        <f t="shared" si="106"/>
        <v>41373.102465277778</v>
      </c>
      <c r="T1708" s="15">
        <f t="shared" si="107"/>
        <v>41403.102465277778</v>
      </c>
    </row>
    <row r="1709" spans="1:20" ht="28.5" x14ac:dyDescent="0.45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1" t="s">
        <v>8323</v>
      </c>
      <c r="R1709" t="s">
        <v>8326</v>
      </c>
      <c r="S1709" s="15">
        <f t="shared" si="106"/>
        <v>42311.750324074077</v>
      </c>
      <c r="T1709" s="15">
        <f t="shared" si="107"/>
        <v>42336.750324074077</v>
      </c>
    </row>
    <row r="1710" spans="1:20" ht="42.75" x14ac:dyDescent="0.45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1" t="s">
        <v>8323</v>
      </c>
      <c r="R1710" t="s">
        <v>8326</v>
      </c>
      <c r="S1710" s="15">
        <f t="shared" si="106"/>
        <v>41856.010069444441</v>
      </c>
      <c r="T1710" s="15">
        <f t="shared" si="107"/>
        <v>41890.125</v>
      </c>
    </row>
    <row r="1711" spans="1:20" ht="28.5" x14ac:dyDescent="0.45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1" t="s">
        <v>8323</v>
      </c>
      <c r="R1711" t="s">
        <v>8326</v>
      </c>
      <c r="S1711" s="15">
        <f t="shared" si="106"/>
        <v>42040.831678240742</v>
      </c>
      <c r="T1711" s="15">
        <f t="shared" si="107"/>
        <v>42070.831678240742</v>
      </c>
    </row>
    <row r="1712" spans="1:20" ht="42.75" hidden="1" x14ac:dyDescent="0.45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1" t="s">
        <v>8323</v>
      </c>
      <c r="R1712" t="s">
        <v>8335</v>
      </c>
      <c r="S1712" s="15">
        <f t="shared" si="106"/>
        <v>42087.792303240742</v>
      </c>
      <c r="T1712" s="15">
        <f t="shared" si="107"/>
        <v>42103.792303240742</v>
      </c>
    </row>
    <row r="1713" spans="1:20" ht="42.75" x14ac:dyDescent="0.45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1" t="s">
        <v>8323</v>
      </c>
      <c r="R1713" t="s">
        <v>8326</v>
      </c>
      <c r="S1713" s="15">
        <f t="shared" si="106"/>
        <v>42144.231527777782</v>
      </c>
      <c r="T1713" s="15">
        <f t="shared" si="107"/>
        <v>42203.125</v>
      </c>
    </row>
    <row r="1714" spans="1:20" ht="42.75" hidden="1" x14ac:dyDescent="0.4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1" t="s">
        <v>8308</v>
      </c>
      <c r="R1714" t="s">
        <v>8340</v>
      </c>
      <c r="S1714" s="15">
        <f t="shared" si="106"/>
        <v>41821.020601851851</v>
      </c>
      <c r="T1714" s="15">
        <f t="shared" si="107"/>
        <v>41849.020601851851</v>
      </c>
    </row>
    <row r="1715" spans="1:20" ht="42.75" x14ac:dyDescent="0.4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1" t="s">
        <v>8323</v>
      </c>
      <c r="R1715" t="s">
        <v>8326</v>
      </c>
      <c r="S1715" s="15">
        <f t="shared" si="106"/>
        <v>42534.631481481483</v>
      </c>
      <c r="T1715" s="15">
        <f t="shared" si="107"/>
        <v>42562.631481481483</v>
      </c>
    </row>
    <row r="1716" spans="1:20" ht="42.75" hidden="1" x14ac:dyDescent="0.4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1" t="s">
        <v>8308</v>
      </c>
      <c r="R1716" t="s">
        <v>8310</v>
      </c>
      <c r="S1716" s="15">
        <f t="shared" si="106"/>
        <v>42732.872986111113</v>
      </c>
      <c r="T1716" s="15">
        <f t="shared" si="107"/>
        <v>42784.999305555553</v>
      </c>
    </row>
    <row r="1717" spans="1:20" ht="42.75" hidden="1" x14ac:dyDescent="0.45">
      <c r="A1717">
        <v>1229</v>
      </c>
      <c r="B1717" s="9" t="s">
        <v>1230</v>
      </c>
      <c r="C1717" s="3" t="s">
        <v>5339</v>
      </c>
      <c r="D1717" s="5">
        <v>2750</v>
      </c>
      <c r="E1717" s="7">
        <v>25</v>
      </c>
      <c r="F1717" t="s">
        <v>8219</v>
      </c>
      <c r="G1717" t="s">
        <v>8223</v>
      </c>
      <c r="H1717" t="s">
        <v>8245</v>
      </c>
      <c r="I1717">
        <v>1334592000</v>
      </c>
      <c r="J1717">
        <v>1331982127</v>
      </c>
      <c r="K1717" t="b">
        <v>0</v>
      </c>
      <c r="L1717">
        <v>1</v>
      </c>
      <c r="M1717" t="b">
        <v>0</v>
      </c>
      <c r="N1717" t="s">
        <v>8284</v>
      </c>
      <c r="O1717">
        <f t="shared" si="104"/>
        <v>1</v>
      </c>
      <c r="P1717">
        <f t="shared" si="105"/>
        <v>25</v>
      </c>
      <c r="Q1717" s="11" t="s">
        <v>8327</v>
      </c>
      <c r="R1717" t="s">
        <v>8354</v>
      </c>
      <c r="S1717" s="15">
        <f t="shared" si="106"/>
        <v>40985.459803240738</v>
      </c>
      <c r="T1717" s="15">
        <f t="shared" si="107"/>
        <v>41015.666666666664</v>
      </c>
    </row>
    <row r="1718" spans="1:20" ht="42.75" hidden="1" x14ac:dyDescent="0.4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1" t="s">
        <v>8323</v>
      </c>
      <c r="R1718" t="s">
        <v>8324</v>
      </c>
      <c r="S1718" s="15">
        <f t="shared" si="106"/>
        <v>41876.718935185185</v>
      </c>
      <c r="T1718" s="15">
        <f t="shared" si="107"/>
        <v>41931.208333333336</v>
      </c>
    </row>
    <row r="1719" spans="1:20" ht="28.5" hidden="1" x14ac:dyDescent="0.4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1" t="s">
        <v>8308</v>
      </c>
      <c r="R1719" t="s">
        <v>8310</v>
      </c>
      <c r="S1719" s="15">
        <f t="shared" si="106"/>
        <v>42579.634733796294</v>
      </c>
      <c r="T1719" s="15">
        <f t="shared" si="107"/>
        <v>42622.25</v>
      </c>
    </row>
    <row r="1720" spans="1:20" ht="42.75" hidden="1" x14ac:dyDescent="0.4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1" t="s">
        <v>8327</v>
      </c>
      <c r="R1720" t="s">
        <v>8329</v>
      </c>
      <c r="S1720" s="15">
        <f t="shared" si="106"/>
        <v>41127.812303240738</v>
      </c>
      <c r="T1720" s="15">
        <f t="shared" si="107"/>
        <v>41150</v>
      </c>
    </row>
    <row r="1721" spans="1:20" ht="42.75" hidden="1" x14ac:dyDescent="0.4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1" t="s">
        <v>8313</v>
      </c>
      <c r="R1721" t="s">
        <v>8314</v>
      </c>
      <c r="S1721" s="15">
        <f t="shared" si="106"/>
        <v>42680.47555555556</v>
      </c>
      <c r="T1721" s="15">
        <f t="shared" si="107"/>
        <v>42708</v>
      </c>
    </row>
    <row r="1722" spans="1:20" ht="42.75" hidden="1" x14ac:dyDescent="0.4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1" t="s">
        <v>8327</v>
      </c>
      <c r="R1722" t="s">
        <v>8328</v>
      </c>
      <c r="S1722" s="15">
        <f t="shared" si="106"/>
        <v>40304.20003472222</v>
      </c>
      <c r="T1722" s="15">
        <f t="shared" si="107"/>
        <v>40391.166666666664</v>
      </c>
    </row>
    <row r="1723" spans="1:20" ht="71.25" x14ac:dyDescent="0.4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1" t="s">
        <v>8323</v>
      </c>
      <c r="R1723" t="s">
        <v>8326</v>
      </c>
      <c r="S1723" s="15">
        <f t="shared" si="106"/>
        <v>42775.51494212963</v>
      </c>
      <c r="T1723" s="15">
        <f t="shared" si="107"/>
        <v>42805.51494212963</v>
      </c>
    </row>
    <row r="1724" spans="1:20" ht="42.75" hidden="1" x14ac:dyDescent="0.4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1" t="s">
        <v>8327</v>
      </c>
      <c r="R1724" t="s">
        <v>8328</v>
      </c>
      <c r="S1724" s="15">
        <f t="shared" si="106"/>
        <v>41037.892465277779</v>
      </c>
      <c r="T1724" s="15">
        <f t="shared" si="107"/>
        <v>41051.145833333336</v>
      </c>
    </row>
    <row r="1725" spans="1:20" ht="42.75" x14ac:dyDescent="0.4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1" t="s">
        <v>8323</v>
      </c>
      <c r="R1725" t="s">
        <v>8326</v>
      </c>
      <c r="S1725" s="15">
        <f t="shared" si="106"/>
        <v>42282.768414351856</v>
      </c>
      <c r="T1725" s="15">
        <f t="shared" si="107"/>
        <v>42312.810081018513</v>
      </c>
    </row>
    <row r="1726" spans="1:20" ht="42.75" hidden="1" x14ac:dyDescent="0.4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1" t="s">
        <v>8327</v>
      </c>
      <c r="R1726" t="s">
        <v>8331</v>
      </c>
      <c r="S1726" s="15">
        <f t="shared" si="106"/>
        <v>41774.599930555552</v>
      </c>
      <c r="T1726" s="15">
        <f t="shared" si="107"/>
        <v>41804.599930555552</v>
      </c>
    </row>
    <row r="1727" spans="1:20" ht="42.75" x14ac:dyDescent="0.4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1" t="s">
        <v>8323</v>
      </c>
      <c r="R1727" t="s">
        <v>8326</v>
      </c>
      <c r="S1727" s="15">
        <f t="shared" si="106"/>
        <v>42494.683634259258</v>
      </c>
      <c r="T1727" s="15">
        <f t="shared" si="107"/>
        <v>42524.6875</v>
      </c>
    </row>
    <row r="1728" spans="1:20" ht="42.75" x14ac:dyDescent="0.4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1" t="s">
        <v>8323</v>
      </c>
      <c r="R1728" t="s">
        <v>8326</v>
      </c>
      <c r="S1728" s="15">
        <f t="shared" si="106"/>
        <v>41842.607592592591</v>
      </c>
      <c r="T1728" s="15">
        <f t="shared" si="107"/>
        <v>41864.916666666664</v>
      </c>
    </row>
    <row r="1729" spans="1:20" hidden="1" x14ac:dyDescent="0.4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1" t="s">
        <v>8327</v>
      </c>
      <c r="R1729" t="s">
        <v>8330</v>
      </c>
      <c r="S1729" s="15">
        <f t="shared" si="106"/>
        <v>42780.942476851851</v>
      </c>
      <c r="T1729" s="15">
        <f t="shared" si="107"/>
        <v>42810.900810185187</v>
      </c>
    </row>
    <row r="1730" spans="1:20" ht="42.75" x14ac:dyDescent="0.4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08">ROUND(E1730/D1730*100,0)</f>
        <v>100</v>
      </c>
      <c r="P1730">
        <f t="shared" ref="P1730:P1793" si="109">IFERROR(ROUND(E1730/L1730,2),0)</f>
        <v>171.43</v>
      </c>
      <c r="Q1730" s="11" t="s">
        <v>8323</v>
      </c>
      <c r="R1730" t="s">
        <v>8326</v>
      </c>
      <c r="S1730" s="15">
        <f t="shared" ref="S1730:S1793" si="110">(((J1730/60)/60)/24)+DATE(1970,1,1)</f>
        <v>42661.442060185189</v>
      </c>
      <c r="T1730" s="15">
        <f t="shared" ref="T1730:T1793" si="111">(((I1730/60)/60)/24)+DATE(1970,1,1)</f>
        <v>42691.483726851846</v>
      </c>
    </row>
    <row r="1731" spans="1:20" ht="28.5" hidden="1" x14ac:dyDescent="0.4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08"/>
        <v>160</v>
      </c>
      <c r="P1731">
        <f t="shared" si="109"/>
        <v>25</v>
      </c>
      <c r="Q1731" s="11" t="s">
        <v>8327</v>
      </c>
      <c r="R1731" t="s">
        <v>8331</v>
      </c>
      <c r="S1731" s="15">
        <f t="shared" si="110"/>
        <v>41080.960243055553</v>
      </c>
      <c r="T1731" s="15">
        <f t="shared" si="111"/>
        <v>41110.960243055553</v>
      </c>
    </row>
    <row r="1732" spans="1:20" ht="42.75" hidden="1" x14ac:dyDescent="0.4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1" t="s">
        <v>8327</v>
      </c>
      <c r="R1732" t="s">
        <v>8330</v>
      </c>
      <c r="S1732" s="15">
        <f t="shared" si="110"/>
        <v>42788.151238425926</v>
      </c>
      <c r="T1732" s="15">
        <f t="shared" si="111"/>
        <v>42820.999305555553</v>
      </c>
    </row>
    <row r="1733" spans="1:20" ht="42.75" x14ac:dyDescent="0.4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1" t="s">
        <v>8323</v>
      </c>
      <c r="R1733" t="s">
        <v>8326</v>
      </c>
      <c r="S1733" s="15">
        <f t="shared" si="110"/>
        <v>42484.551550925928</v>
      </c>
      <c r="T1733" s="15">
        <f t="shared" si="111"/>
        <v>42498.875</v>
      </c>
    </row>
    <row r="1734" spans="1:20" ht="42.75" hidden="1" x14ac:dyDescent="0.4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1" t="s">
        <v>8321</v>
      </c>
      <c r="R1734" t="s">
        <v>8343</v>
      </c>
      <c r="S1734" s="15">
        <f t="shared" si="110"/>
        <v>41208.010196759256</v>
      </c>
      <c r="T1734" s="15">
        <f t="shared" si="111"/>
        <v>41228</v>
      </c>
    </row>
    <row r="1735" spans="1:20" ht="28.5" hidden="1" x14ac:dyDescent="0.4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1" t="s">
        <v>8321</v>
      </c>
      <c r="R1735" t="s">
        <v>8343</v>
      </c>
      <c r="S1735" s="15">
        <f t="shared" si="110"/>
        <v>42539.849768518514</v>
      </c>
      <c r="T1735" s="15">
        <f t="shared" si="111"/>
        <v>42569.849768518514</v>
      </c>
    </row>
    <row r="1736" spans="1:20" ht="42.75" hidden="1" x14ac:dyDescent="0.4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1" t="s">
        <v>8321</v>
      </c>
      <c r="R1736" t="s">
        <v>8332</v>
      </c>
      <c r="S1736" s="15">
        <f t="shared" si="110"/>
        <v>42097.778946759259</v>
      </c>
      <c r="T1736" s="15">
        <f t="shared" si="111"/>
        <v>42124.638888888891</v>
      </c>
    </row>
    <row r="1737" spans="1:20" ht="42.75" hidden="1" x14ac:dyDescent="0.4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1" t="s">
        <v>8323</v>
      </c>
      <c r="R1737" t="s">
        <v>8324</v>
      </c>
      <c r="S1737" s="15">
        <f t="shared" si="110"/>
        <v>41996.832395833335</v>
      </c>
      <c r="T1737" s="15">
        <f t="shared" si="111"/>
        <v>42056.832395833335</v>
      </c>
    </row>
    <row r="1738" spans="1:20" ht="42.75" x14ac:dyDescent="0.4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1" t="s">
        <v>8323</v>
      </c>
      <c r="R1738" t="s">
        <v>8326</v>
      </c>
      <c r="S1738" s="15">
        <f t="shared" si="110"/>
        <v>42103.016585648147</v>
      </c>
      <c r="T1738" s="15">
        <f t="shared" si="111"/>
        <v>42163.016585648147</v>
      </c>
    </row>
    <row r="1739" spans="1:20" ht="42.75" hidden="1" x14ac:dyDescent="0.4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1" t="s">
        <v>8321</v>
      </c>
      <c r="R1739" t="s">
        <v>8343</v>
      </c>
      <c r="S1739" s="15">
        <f t="shared" si="110"/>
        <v>42485.724768518514</v>
      </c>
      <c r="T1739" s="15">
        <f t="shared" si="111"/>
        <v>42504</v>
      </c>
    </row>
    <row r="1740" spans="1:20" ht="28.5" x14ac:dyDescent="0.4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1" t="s">
        <v>8323</v>
      </c>
      <c r="R1740" t="s">
        <v>8326</v>
      </c>
      <c r="S1740" s="15">
        <f t="shared" si="110"/>
        <v>41891.665324074071</v>
      </c>
      <c r="T1740" s="15">
        <f t="shared" si="111"/>
        <v>41913.166666666664</v>
      </c>
    </row>
    <row r="1741" spans="1:20" ht="42.75" hidden="1" x14ac:dyDescent="0.4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1" t="s">
        <v>8327</v>
      </c>
      <c r="R1741" t="s">
        <v>8328</v>
      </c>
      <c r="S1741" s="15">
        <f t="shared" si="110"/>
        <v>41887.784062500003</v>
      </c>
      <c r="T1741" s="15">
        <f t="shared" si="111"/>
        <v>41917.784062500003</v>
      </c>
    </row>
    <row r="1742" spans="1:20" ht="28.5" hidden="1" x14ac:dyDescent="0.4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1" t="s">
        <v>8323</v>
      </c>
      <c r="R1742" t="s">
        <v>8335</v>
      </c>
      <c r="S1742" s="15">
        <f t="shared" si="110"/>
        <v>42403.971851851849</v>
      </c>
      <c r="T1742" s="15">
        <f t="shared" si="111"/>
        <v>42433.971851851849</v>
      </c>
    </row>
    <row r="1743" spans="1:20" ht="42.75" hidden="1" x14ac:dyDescent="0.4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1" t="s">
        <v>8313</v>
      </c>
      <c r="R1743" t="s">
        <v>8314</v>
      </c>
      <c r="S1743" s="15">
        <f t="shared" si="110"/>
        <v>42321.660509259258</v>
      </c>
      <c r="T1743" s="15">
        <f t="shared" si="111"/>
        <v>42353.506944444445</v>
      </c>
    </row>
    <row r="1744" spans="1:20" ht="42.75" hidden="1" x14ac:dyDescent="0.4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1" t="s">
        <v>8327</v>
      </c>
      <c r="R1744" t="s">
        <v>8328</v>
      </c>
      <c r="S1744" s="15">
        <f t="shared" si="110"/>
        <v>41270.21497685185</v>
      </c>
      <c r="T1744" s="15">
        <f t="shared" si="111"/>
        <v>41300.21497685185</v>
      </c>
    </row>
    <row r="1745" spans="1:20" ht="42.75" hidden="1" x14ac:dyDescent="0.4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1" t="s">
        <v>8323</v>
      </c>
      <c r="R1745" t="s">
        <v>8335</v>
      </c>
      <c r="S1745" s="15">
        <f t="shared" si="110"/>
        <v>41806.669317129628</v>
      </c>
      <c r="T1745" s="15">
        <f t="shared" si="111"/>
        <v>41835.208333333336</v>
      </c>
    </row>
    <row r="1746" spans="1:20" ht="42.75" hidden="1" x14ac:dyDescent="0.4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1" t="s">
        <v>8327</v>
      </c>
      <c r="R1746" t="s">
        <v>8331</v>
      </c>
      <c r="S1746" s="15">
        <f t="shared" si="110"/>
        <v>41005.45784722222</v>
      </c>
      <c r="T1746" s="15">
        <f t="shared" si="111"/>
        <v>41048.125</v>
      </c>
    </row>
    <row r="1747" spans="1:20" ht="42.75" hidden="1" x14ac:dyDescent="0.4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1" t="s">
        <v>8327</v>
      </c>
      <c r="R1747" t="s">
        <v>8331</v>
      </c>
      <c r="S1747" s="15">
        <f t="shared" si="110"/>
        <v>40838.043391203704</v>
      </c>
      <c r="T1747" s="15">
        <f t="shared" si="111"/>
        <v>40883.085057870368</v>
      </c>
    </row>
    <row r="1748" spans="1:20" ht="42.75" hidden="1" x14ac:dyDescent="0.4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1" t="s">
        <v>8327</v>
      </c>
      <c r="R1748" t="s">
        <v>8331</v>
      </c>
      <c r="S1748" s="15">
        <f t="shared" si="110"/>
        <v>41205.707048611112</v>
      </c>
      <c r="T1748" s="15">
        <f t="shared" si="111"/>
        <v>41239.207638888889</v>
      </c>
    </row>
    <row r="1749" spans="1:20" ht="28.5" hidden="1" x14ac:dyDescent="0.4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1" t="s">
        <v>8313</v>
      </c>
      <c r="R1749" t="s">
        <v>8353</v>
      </c>
      <c r="S1749" s="15">
        <f t="shared" si="110"/>
        <v>42034.639768518522</v>
      </c>
      <c r="T1749" s="15">
        <f t="shared" si="111"/>
        <v>42064.639768518522</v>
      </c>
    </row>
    <row r="1750" spans="1:20" ht="42.75" hidden="1" x14ac:dyDescent="0.4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1" t="s">
        <v>8323</v>
      </c>
      <c r="R1750" t="s">
        <v>8335</v>
      </c>
      <c r="S1750" s="15">
        <f t="shared" si="110"/>
        <v>42050.019641203704</v>
      </c>
      <c r="T1750" s="15">
        <f t="shared" si="111"/>
        <v>42064.207638888889</v>
      </c>
    </row>
    <row r="1751" spans="1:20" ht="42.75" hidden="1" x14ac:dyDescent="0.4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1" t="s">
        <v>8327</v>
      </c>
      <c r="R1751" t="s">
        <v>8341</v>
      </c>
      <c r="S1751" s="15">
        <f t="shared" si="110"/>
        <v>41113.199155092596</v>
      </c>
      <c r="T1751" s="15">
        <f t="shared" si="111"/>
        <v>41173.199155092596</v>
      </c>
    </row>
    <row r="1752" spans="1:20" ht="42.75" x14ac:dyDescent="0.4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1" t="s">
        <v>8323</v>
      </c>
      <c r="R1752" t="s">
        <v>8326</v>
      </c>
      <c r="S1752" s="15">
        <f t="shared" si="110"/>
        <v>41550.867673611108</v>
      </c>
      <c r="T1752" s="15">
        <f t="shared" si="111"/>
        <v>41580.867673611108</v>
      </c>
    </row>
    <row r="1753" spans="1:20" ht="42.75" hidden="1" x14ac:dyDescent="0.4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1" t="s">
        <v>8321</v>
      </c>
      <c r="R1753" t="s">
        <v>8343</v>
      </c>
      <c r="S1753" s="15">
        <f t="shared" si="110"/>
        <v>41075.583379629628</v>
      </c>
      <c r="T1753" s="15">
        <f t="shared" si="111"/>
        <v>41105.583379629628</v>
      </c>
    </row>
    <row r="1754" spans="1:20" hidden="1" x14ac:dyDescent="0.4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1" t="s">
        <v>8327</v>
      </c>
      <c r="R1754" t="s">
        <v>8328</v>
      </c>
      <c r="S1754" s="15">
        <f t="shared" si="110"/>
        <v>41341.111400462964</v>
      </c>
      <c r="T1754" s="15">
        <f t="shared" si="111"/>
        <v>41380.791666666664</v>
      </c>
    </row>
    <row r="1755" spans="1:20" ht="42.75" x14ac:dyDescent="0.4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1" t="s">
        <v>8323</v>
      </c>
      <c r="R1755" t="s">
        <v>8326</v>
      </c>
      <c r="S1755" s="15">
        <f t="shared" si="110"/>
        <v>42382.244409722218</v>
      </c>
      <c r="T1755" s="15">
        <f t="shared" si="111"/>
        <v>42396.041666666672</v>
      </c>
    </row>
    <row r="1756" spans="1:20" ht="42.75" hidden="1" x14ac:dyDescent="0.4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1" t="s">
        <v>8308</v>
      </c>
      <c r="R1756" t="s">
        <v>8310</v>
      </c>
      <c r="S1756" s="15">
        <f t="shared" si="110"/>
        <v>42388.523020833338</v>
      </c>
      <c r="T1756" s="15">
        <f t="shared" si="111"/>
        <v>42403.523020833338</v>
      </c>
    </row>
    <row r="1757" spans="1:20" ht="42.75" hidden="1" x14ac:dyDescent="0.4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1" t="s">
        <v>8327</v>
      </c>
      <c r="R1757" t="s">
        <v>8328</v>
      </c>
      <c r="S1757" s="15">
        <f t="shared" si="110"/>
        <v>41590.255868055552</v>
      </c>
      <c r="T1757" s="15">
        <f t="shared" si="111"/>
        <v>41620.255868055552</v>
      </c>
    </row>
    <row r="1758" spans="1:20" ht="42.75" x14ac:dyDescent="0.4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1" t="s">
        <v>8323</v>
      </c>
      <c r="R1758" t="s">
        <v>8326</v>
      </c>
      <c r="S1758" s="15">
        <f t="shared" si="110"/>
        <v>41960.119085648148</v>
      </c>
      <c r="T1758" s="15">
        <f t="shared" si="111"/>
        <v>41990.119085648148</v>
      </c>
    </row>
    <row r="1759" spans="1:20" ht="42.75" x14ac:dyDescent="0.45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1" t="s">
        <v>8323</v>
      </c>
      <c r="R1759" t="s">
        <v>8326</v>
      </c>
      <c r="S1759" s="15">
        <f t="shared" si="110"/>
        <v>40923.729953703703</v>
      </c>
      <c r="T1759" s="15">
        <f t="shared" si="111"/>
        <v>40953.729953703703</v>
      </c>
    </row>
    <row r="1760" spans="1:20" ht="42.75" x14ac:dyDescent="0.45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1" t="s">
        <v>8323</v>
      </c>
      <c r="R1760" t="s">
        <v>8326</v>
      </c>
      <c r="S1760" s="15">
        <f t="shared" si="110"/>
        <v>42697.010520833333</v>
      </c>
      <c r="T1760" s="15">
        <f t="shared" si="111"/>
        <v>42730.010520833333</v>
      </c>
    </row>
    <row r="1761" spans="1:20" ht="28.5" hidden="1" x14ac:dyDescent="0.4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1" t="s">
        <v>8316</v>
      </c>
      <c r="R1761" t="s">
        <v>8317</v>
      </c>
      <c r="S1761" s="15">
        <f t="shared" si="110"/>
        <v>42752.647777777776</v>
      </c>
      <c r="T1761" s="15">
        <f t="shared" si="111"/>
        <v>42759.647777777776</v>
      </c>
    </row>
    <row r="1762" spans="1:20" ht="28.5" hidden="1" x14ac:dyDescent="0.4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1" t="s">
        <v>8327</v>
      </c>
      <c r="R1762" t="s">
        <v>8329</v>
      </c>
      <c r="S1762" s="15">
        <f t="shared" si="110"/>
        <v>42111.646724537044</v>
      </c>
      <c r="T1762" s="15">
        <f t="shared" si="111"/>
        <v>42141.646724537044</v>
      </c>
    </row>
    <row r="1763" spans="1:20" ht="42.75" hidden="1" x14ac:dyDescent="0.4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1" t="s">
        <v>8308</v>
      </c>
      <c r="R1763" t="s">
        <v>8310</v>
      </c>
      <c r="S1763" s="15">
        <f t="shared" si="110"/>
        <v>42721.220520833333</v>
      </c>
      <c r="T1763" s="15">
        <f t="shared" si="111"/>
        <v>42758.207638888889</v>
      </c>
    </row>
    <row r="1764" spans="1:20" ht="42.75" hidden="1" x14ac:dyDescent="0.45">
      <c r="A1764">
        <v>157</v>
      </c>
      <c r="B1764" s="9" t="s">
        <v>159</v>
      </c>
      <c r="C1764" s="3" t="s">
        <v>4267</v>
      </c>
      <c r="D1764" s="5">
        <v>2995</v>
      </c>
      <c r="E1764" s="7">
        <v>8</v>
      </c>
      <c r="F1764" t="s">
        <v>8219</v>
      </c>
      <c r="G1764" t="s">
        <v>8223</v>
      </c>
      <c r="H1764" t="s">
        <v>8245</v>
      </c>
      <c r="I1764">
        <v>1456523572</v>
      </c>
      <c r="J1764">
        <v>1453931572</v>
      </c>
      <c r="K1764" t="b">
        <v>0</v>
      </c>
      <c r="L1764">
        <v>2</v>
      </c>
      <c r="M1764" t="b">
        <v>0</v>
      </c>
      <c r="N1764" t="s">
        <v>8265</v>
      </c>
      <c r="O1764">
        <f t="shared" si="108"/>
        <v>0</v>
      </c>
      <c r="P1764">
        <f t="shared" si="109"/>
        <v>4</v>
      </c>
      <c r="Q1764" s="11" t="s">
        <v>8321</v>
      </c>
      <c r="R1764" t="s">
        <v>8337</v>
      </c>
      <c r="S1764" s="15">
        <f t="shared" si="110"/>
        <v>42396.911712962959</v>
      </c>
      <c r="T1764" s="15">
        <f t="shared" si="111"/>
        <v>42426.911712962959</v>
      </c>
    </row>
    <row r="1765" spans="1:20" ht="42.75" x14ac:dyDescent="0.4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1" t="s">
        <v>8323</v>
      </c>
      <c r="R1765" t="s">
        <v>8326</v>
      </c>
      <c r="S1765" s="15">
        <f t="shared" si="110"/>
        <v>41786.959745370368</v>
      </c>
      <c r="T1765" s="15">
        <f t="shared" si="111"/>
        <v>41816.959745370368</v>
      </c>
    </row>
    <row r="1766" spans="1:20" ht="42.75" x14ac:dyDescent="0.4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1" t="s">
        <v>8323</v>
      </c>
      <c r="R1766" t="s">
        <v>8326</v>
      </c>
      <c r="S1766" s="15">
        <f t="shared" si="110"/>
        <v>41976.331979166673</v>
      </c>
      <c r="T1766" s="15">
        <f t="shared" si="111"/>
        <v>42004.291666666672</v>
      </c>
    </row>
    <row r="1767" spans="1:20" ht="28.5" hidden="1" x14ac:dyDescent="0.4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1" t="s">
        <v>8313</v>
      </c>
      <c r="R1767" t="s">
        <v>8314</v>
      </c>
      <c r="S1767" s="15">
        <f t="shared" si="110"/>
        <v>41824.658379629633</v>
      </c>
      <c r="T1767" s="15">
        <f t="shared" si="111"/>
        <v>41854.658379629633</v>
      </c>
    </row>
    <row r="1768" spans="1:20" ht="42.75" hidden="1" x14ac:dyDescent="0.4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1" t="s">
        <v>8327</v>
      </c>
      <c r="R1768" t="s">
        <v>8331</v>
      </c>
      <c r="S1768" s="15">
        <f t="shared" si="110"/>
        <v>41863.433495370373</v>
      </c>
      <c r="T1768" s="15">
        <f t="shared" si="111"/>
        <v>41893.433495370373</v>
      </c>
    </row>
    <row r="1769" spans="1:20" ht="42.75" hidden="1" x14ac:dyDescent="0.4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1" t="s">
        <v>8308</v>
      </c>
      <c r="R1769" t="s">
        <v>8315</v>
      </c>
      <c r="S1769" s="15">
        <f t="shared" si="110"/>
        <v>42692.256550925929</v>
      </c>
      <c r="T1769" s="15">
        <f t="shared" si="111"/>
        <v>42706.256550925929</v>
      </c>
    </row>
    <row r="1770" spans="1:20" ht="42.75" hidden="1" x14ac:dyDescent="0.4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1" t="s">
        <v>8321</v>
      </c>
      <c r="R1770" t="s">
        <v>8343</v>
      </c>
      <c r="S1770" s="15">
        <f t="shared" si="110"/>
        <v>41612.912187499998</v>
      </c>
      <c r="T1770" s="15">
        <f t="shared" si="111"/>
        <v>41636.207638888889</v>
      </c>
    </row>
    <row r="1771" spans="1:20" ht="42.75" hidden="1" x14ac:dyDescent="0.4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1" t="s">
        <v>8327</v>
      </c>
      <c r="R1771" t="s">
        <v>8328</v>
      </c>
      <c r="S1771" s="15">
        <f t="shared" si="110"/>
        <v>40892.149467592593</v>
      </c>
      <c r="T1771" s="15">
        <f t="shared" si="111"/>
        <v>40952.149467592593</v>
      </c>
    </row>
    <row r="1772" spans="1:20" ht="42.75" x14ac:dyDescent="0.4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1" t="s">
        <v>8323</v>
      </c>
      <c r="R1772" t="s">
        <v>8326</v>
      </c>
      <c r="S1772" s="15">
        <f t="shared" si="110"/>
        <v>42053.916921296302</v>
      </c>
      <c r="T1772" s="15">
        <f t="shared" si="111"/>
        <v>42079.875</v>
      </c>
    </row>
    <row r="1773" spans="1:20" ht="42.75" hidden="1" x14ac:dyDescent="0.4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1" t="s">
        <v>8308</v>
      </c>
      <c r="R1773" t="s">
        <v>8310</v>
      </c>
      <c r="S1773" s="15">
        <f t="shared" si="110"/>
        <v>42734.787986111114</v>
      </c>
      <c r="T1773" s="15">
        <f t="shared" si="111"/>
        <v>42794.787986111114</v>
      </c>
    </row>
    <row r="1774" spans="1:20" ht="42.75" x14ac:dyDescent="0.4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1" t="s">
        <v>8323</v>
      </c>
      <c r="R1774" t="s">
        <v>8326</v>
      </c>
      <c r="S1774" s="15">
        <f t="shared" si="110"/>
        <v>41789.080370370371</v>
      </c>
      <c r="T1774" s="15">
        <f t="shared" si="111"/>
        <v>41822.166666666664</v>
      </c>
    </row>
    <row r="1775" spans="1:20" ht="42.75" hidden="1" x14ac:dyDescent="0.4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1" t="s">
        <v>8321</v>
      </c>
      <c r="R1775" t="s">
        <v>8343</v>
      </c>
      <c r="S1775" s="15">
        <f t="shared" si="110"/>
        <v>40997.271493055552</v>
      </c>
      <c r="T1775" s="15">
        <f t="shared" si="111"/>
        <v>41057.271493055552</v>
      </c>
    </row>
    <row r="1776" spans="1:20" ht="42.75" hidden="1" x14ac:dyDescent="0.4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1" t="s">
        <v>8327</v>
      </c>
      <c r="R1776" t="s">
        <v>8331</v>
      </c>
      <c r="S1776" s="15">
        <f t="shared" si="110"/>
        <v>40695.795370370368</v>
      </c>
      <c r="T1776" s="15">
        <f t="shared" si="111"/>
        <v>40725.795370370368</v>
      </c>
    </row>
    <row r="1777" spans="1:20" ht="42.75" hidden="1" x14ac:dyDescent="0.4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1" t="s">
        <v>8321</v>
      </c>
      <c r="R1777" t="s">
        <v>8325</v>
      </c>
      <c r="S1777" s="15">
        <f t="shared" si="110"/>
        <v>42236.159918981488</v>
      </c>
      <c r="T1777" s="15">
        <f t="shared" si="111"/>
        <v>42266.159918981488</v>
      </c>
    </row>
    <row r="1778" spans="1:20" ht="42.75" hidden="1" x14ac:dyDescent="0.45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1" t="s">
        <v>8327</v>
      </c>
      <c r="R1778" t="s">
        <v>8331</v>
      </c>
      <c r="S1778" s="15">
        <f t="shared" si="110"/>
        <v>40987.773715277777</v>
      </c>
      <c r="T1778" s="15">
        <f t="shared" si="111"/>
        <v>41026.916666666664</v>
      </c>
    </row>
    <row r="1779" spans="1:20" ht="42.75" hidden="1" x14ac:dyDescent="0.45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1" t="s">
        <v>8327</v>
      </c>
      <c r="R1779" t="s">
        <v>8328</v>
      </c>
      <c r="S1779" s="15">
        <f t="shared" si="110"/>
        <v>42248.90042824074</v>
      </c>
      <c r="T1779" s="15">
        <f t="shared" si="111"/>
        <v>42277.811805555553</v>
      </c>
    </row>
    <row r="1780" spans="1:20" ht="42.75" x14ac:dyDescent="0.4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1" t="s">
        <v>8323</v>
      </c>
      <c r="R1780" t="s">
        <v>8326</v>
      </c>
      <c r="S1780" s="15">
        <f t="shared" si="110"/>
        <v>42499.629849537043</v>
      </c>
      <c r="T1780" s="15">
        <f t="shared" si="111"/>
        <v>42522.904166666667</v>
      </c>
    </row>
    <row r="1781" spans="1:20" ht="42.75" x14ac:dyDescent="0.45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1" t="s">
        <v>8323</v>
      </c>
      <c r="R1781" t="s">
        <v>8326</v>
      </c>
      <c r="S1781" s="15">
        <f t="shared" si="110"/>
        <v>42489.619525462964</v>
      </c>
      <c r="T1781" s="15">
        <f t="shared" si="111"/>
        <v>42500.470138888893</v>
      </c>
    </row>
    <row r="1782" spans="1:20" ht="42.75" x14ac:dyDescent="0.45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1" t="s">
        <v>8323</v>
      </c>
      <c r="R1782" t="s">
        <v>8326</v>
      </c>
      <c r="S1782" s="15">
        <f t="shared" si="110"/>
        <v>41808.649583333332</v>
      </c>
      <c r="T1782" s="15">
        <f t="shared" si="111"/>
        <v>41868.649583333332</v>
      </c>
    </row>
    <row r="1783" spans="1:20" ht="42.75" hidden="1" x14ac:dyDescent="0.4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1" t="s">
        <v>8327</v>
      </c>
      <c r="R1783" t="s">
        <v>8338</v>
      </c>
      <c r="S1783" s="15">
        <f t="shared" si="110"/>
        <v>41833.450266203705</v>
      </c>
      <c r="T1783" s="15">
        <f t="shared" si="111"/>
        <v>41865.757638888892</v>
      </c>
    </row>
    <row r="1784" spans="1:20" ht="42.75" x14ac:dyDescent="0.4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1" t="s">
        <v>8323</v>
      </c>
      <c r="R1784" t="s">
        <v>8326</v>
      </c>
      <c r="S1784" s="15">
        <f t="shared" si="110"/>
        <v>41786.761354166665</v>
      </c>
      <c r="T1784" s="15">
        <f t="shared" si="111"/>
        <v>41821.207638888889</v>
      </c>
    </row>
    <row r="1785" spans="1:20" hidden="1" x14ac:dyDescent="0.4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1" t="s">
        <v>8321</v>
      </c>
      <c r="R1785" t="s">
        <v>8325</v>
      </c>
      <c r="S1785" s="15">
        <f t="shared" si="110"/>
        <v>42570.91133101852</v>
      </c>
      <c r="T1785" s="15">
        <f t="shared" si="111"/>
        <v>42600.91133101852</v>
      </c>
    </row>
    <row r="1786" spans="1:20" ht="42.75" hidden="1" x14ac:dyDescent="0.4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1" t="s">
        <v>8311</v>
      </c>
      <c r="R1786" t="s">
        <v>8312</v>
      </c>
      <c r="S1786" s="15">
        <f t="shared" si="110"/>
        <v>41754.745243055557</v>
      </c>
      <c r="T1786" s="15">
        <f t="shared" si="111"/>
        <v>41769.165972222225</v>
      </c>
    </row>
    <row r="1787" spans="1:20" ht="28.5" hidden="1" x14ac:dyDescent="0.4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1" t="s">
        <v>8327</v>
      </c>
      <c r="R1787" t="s">
        <v>8330</v>
      </c>
      <c r="S1787" s="15">
        <f t="shared" si="110"/>
        <v>41788.919722222221</v>
      </c>
      <c r="T1787" s="15">
        <f t="shared" si="111"/>
        <v>41817.919722222221</v>
      </c>
    </row>
    <row r="1788" spans="1:20" ht="42.75" hidden="1" x14ac:dyDescent="0.4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1" t="s">
        <v>8321</v>
      </c>
      <c r="R1788" t="s">
        <v>8343</v>
      </c>
      <c r="S1788" s="15">
        <f t="shared" si="110"/>
        <v>40570.025810185187</v>
      </c>
      <c r="T1788" s="15">
        <f t="shared" si="111"/>
        <v>40600.025810185187</v>
      </c>
    </row>
    <row r="1789" spans="1:20" ht="42.75" x14ac:dyDescent="0.4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1" t="s">
        <v>8323</v>
      </c>
      <c r="R1789" t="s">
        <v>8326</v>
      </c>
      <c r="S1789" s="15">
        <f t="shared" si="110"/>
        <v>42380.581180555557</v>
      </c>
      <c r="T1789" s="15">
        <f t="shared" si="111"/>
        <v>42405.916666666672</v>
      </c>
    </row>
    <row r="1790" spans="1:20" ht="42.75" hidden="1" x14ac:dyDescent="0.4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1" t="s">
        <v>8327</v>
      </c>
      <c r="R1790" t="s">
        <v>8329</v>
      </c>
      <c r="S1790" s="15">
        <f t="shared" si="110"/>
        <v>42241.85974537037</v>
      </c>
      <c r="T1790" s="15">
        <f t="shared" si="111"/>
        <v>42271.85974537037</v>
      </c>
    </row>
    <row r="1791" spans="1:20" ht="42.75" x14ac:dyDescent="0.4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1" t="s">
        <v>8323</v>
      </c>
      <c r="R1791" t="s">
        <v>8326</v>
      </c>
      <c r="S1791" s="15">
        <f t="shared" si="110"/>
        <v>42109.751250000001</v>
      </c>
      <c r="T1791" s="15">
        <f t="shared" si="111"/>
        <v>42156.165972222225</v>
      </c>
    </row>
    <row r="1792" spans="1:20" ht="42.75" hidden="1" x14ac:dyDescent="0.4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1" t="s">
        <v>8313</v>
      </c>
      <c r="R1792" t="s">
        <v>8314</v>
      </c>
      <c r="S1792" s="15">
        <f t="shared" si="110"/>
        <v>42344.32677083333</v>
      </c>
      <c r="T1792" s="15">
        <f t="shared" si="111"/>
        <v>42404.32677083333</v>
      </c>
    </row>
    <row r="1793" spans="1:20" ht="42.75" x14ac:dyDescent="0.4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1" t="s">
        <v>8323</v>
      </c>
      <c r="R1793" t="s">
        <v>8326</v>
      </c>
      <c r="S1793" s="15">
        <f t="shared" si="110"/>
        <v>41477.930914351848</v>
      </c>
      <c r="T1793" s="15">
        <f t="shared" si="111"/>
        <v>41504.625</v>
      </c>
    </row>
    <row r="1794" spans="1:20" ht="42.75" hidden="1" x14ac:dyDescent="0.4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12">ROUND(E1794/D1794*100,0)</f>
        <v>145</v>
      </c>
      <c r="P1794">
        <f t="shared" ref="P1794:P1857" si="113">IFERROR(ROUND(E1794/L1794,2),0)</f>
        <v>35.74</v>
      </c>
      <c r="Q1794" s="11" t="s">
        <v>8327</v>
      </c>
      <c r="R1794" t="s">
        <v>8329</v>
      </c>
      <c r="S1794" s="15">
        <f t="shared" ref="S1794:S1857" si="114">(((J1794/60)/60)/24)+DATE(1970,1,1)</f>
        <v>42418.231747685189</v>
      </c>
      <c r="T1794" s="15">
        <f t="shared" ref="T1794:T1857" si="115">(((I1794/60)/60)/24)+DATE(1970,1,1)</f>
        <v>42448.190081018518</v>
      </c>
    </row>
    <row r="1795" spans="1:20" ht="42.75" hidden="1" x14ac:dyDescent="0.4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12"/>
        <v>109</v>
      </c>
      <c r="P1795">
        <f t="shared" si="113"/>
        <v>63.97</v>
      </c>
      <c r="Q1795" s="11" t="s">
        <v>8313</v>
      </c>
      <c r="R1795" t="s">
        <v>8314</v>
      </c>
      <c r="S1795" s="15">
        <f t="shared" si="114"/>
        <v>42710.876967592587</v>
      </c>
      <c r="T1795" s="15">
        <f t="shared" si="115"/>
        <v>42742.875</v>
      </c>
    </row>
    <row r="1796" spans="1:20" ht="42.75" x14ac:dyDescent="0.4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1" t="s">
        <v>8323</v>
      </c>
      <c r="R1796" t="s">
        <v>8326</v>
      </c>
      <c r="S1796" s="15">
        <f t="shared" si="114"/>
        <v>41820.945613425924</v>
      </c>
      <c r="T1796" s="15">
        <f t="shared" si="115"/>
        <v>41850.945613425924</v>
      </c>
    </row>
    <row r="1797" spans="1:20" ht="42.75" x14ac:dyDescent="0.4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1" t="s">
        <v>8323</v>
      </c>
      <c r="R1797" t="s">
        <v>8326</v>
      </c>
      <c r="S1797" s="15">
        <f t="shared" si="114"/>
        <v>42309.756620370375</v>
      </c>
      <c r="T1797" s="15">
        <f t="shared" si="115"/>
        <v>42330.916666666672</v>
      </c>
    </row>
    <row r="1798" spans="1:20" ht="42.75" x14ac:dyDescent="0.4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1" t="s">
        <v>8323</v>
      </c>
      <c r="R1798" t="s">
        <v>8326</v>
      </c>
      <c r="S1798" s="15">
        <f t="shared" si="114"/>
        <v>42479.465833333335</v>
      </c>
      <c r="T1798" s="15">
        <f t="shared" si="115"/>
        <v>42500.465833333335</v>
      </c>
    </row>
    <row r="1799" spans="1:20" ht="42.75" hidden="1" x14ac:dyDescent="0.4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1" t="s">
        <v>8321</v>
      </c>
      <c r="R1799" t="s">
        <v>8332</v>
      </c>
      <c r="S1799" s="15">
        <f t="shared" si="114"/>
        <v>42033.516898148147</v>
      </c>
      <c r="T1799" s="15">
        <f t="shared" si="115"/>
        <v>42064.5</v>
      </c>
    </row>
    <row r="1800" spans="1:20" ht="42.75" hidden="1" x14ac:dyDescent="0.4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1" t="s">
        <v>8313</v>
      </c>
      <c r="R1800" t="s">
        <v>8314</v>
      </c>
      <c r="S1800" s="15">
        <f t="shared" si="114"/>
        <v>41825.485868055555</v>
      </c>
      <c r="T1800" s="15">
        <f t="shared" si="115"/>
        <v>41854.485868055555</v>
      </c>
    </row>
    <row r="1801" spans="1:20" ht="42.75" x14ac:dyDescent="0.4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1" t="s">
        <v>8323</v>
      </c>
      <c r="R1801" t="s">
        <v>8326</v>
      </c>
      <c r="S1801" s="15">
        <f t="shared" si="114"/>
        <v>42171.034861111111</v>
      </c>
      <c r="T1801" s="15">
        <f t="shared" si="115"/>
        <v>42195.291666666672</v>
      </c>
    </row>
    <row r="1802" spans="1:20" ht="42.75" hidden="1" x14ac:dyDescent="0.4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1" t="s">
        <v>8327</v>
      </c>
      <c r="R1802" t="s">
        <v>8328</v>
      </c>
      <c r="S1802" s="15">
        <f t="shared" si="114"/>
        <v>41934.71056712963</v>
      </c>
      <c r="T1802" s="15">
        <f t="shared" si="115"/>
        <v>41955.752233796295</v>
      </c>
    </row>
    <row r="1803" spans="1:20" ht="42.75" hidden="1" x14ac:dyDescent="0.4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1" t="s">
        <v>8316</v>
      </c>
      <c r="R1803" t="s">
        <v>8334</v>
      </c>
      <c r="S1803" s="15">
        <f t="shared" si="114"/>
        <v>41885.51798611111</v>
      </c>
      <c r="T1803" s="15">
        <f t="shared" si="115"/>
        <v>41916.145833333336</v>
      </c>
    </row>
    <row r="1804" spans="1:20" ht="42.75" x14ac:dyDescent="0.4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1" t="s">
        <v>8323</v>
      </c>
      <c r="R1804" t="s">
        <v>8326</v>
      </c>
      <c r="S1804" s="15">
        <f t="shared" si="114"/>
        <v>42183.231006944443</v>
      </c>
      <c r="T1804" s="15">
        <f t="shared" si="115"/>
        <v>42228.231006944443</v>
      </c>
    </row>
    <row r="1805" spans="1:20" ht="42.75" hidden="1" x14ac:dyDescent="0.4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1" t="s">
        <v>8327</v>
      </c>
      <c r="R1805" t="s">
        <v>8331</v>
      </c>
      <c r="S1805" s="15">
        <f t="shared" si="114"/>
        <v>40250.242106481484</v>
      </c>
      <c r="T1805" s="15">
        <f t="shared" si="115"/>
        <v>40286.290972222225</v>
      </c>
    </row>
    <row r="1806" spans="1:20" ht="42.75" hidden="1" x14ac:dyDescent="0.4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1" t="s">
        <v>8327</v>
      </c>
      <c r="R1806" t="s">
        <v>8341</v>
      </c>
      <c r="S1806" s="15">
        <f t="shared" si="114"/>
        <v>41026.655011574076</v>
      </c>
      <c r="T1806" s="15">
        <f t="shared" si="115"/>
        <v>41057.655011574076</v>
      </c>
    </row>
    <row r="1807" spans="1:20" ht="42.75" hidden="1" x14ac:dyDescent="0.4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1" t="s">
        <v>8327</v>
      </c>
      <c r="R1807" t="s">
        <v>8331</v>
      </c>
      <c r="S1807" s="15">
        <f t="shared" si="114"/>
        <v>40987.697638888887</v>
      </c>
      <c r="T1807" s="15">
        <f t="shared" si="115"/>
        <v>41017.697638888887</v>
      </c>
    </row>
    <row r="1808" spans="1:20" ht="42.75" x14ac:dyDescent="0.4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1" t="s">
        <v>8323</v>
      </c>
      <c r="R1808" t="s">
        <v>8326</v>
      </c>
      <c r="S1808" s="15">
        <f t="shared" si="114"/>
        <v>42284.69694444444</v>
      </c>
      <c r="T1808" s="15">
        <f t="shared" si="115"/>
        <v>42301.165972222225</v>
      </c>
    </row>
    <row r="1809" spans="1:20" ht="28.5" hidden="1" x14ac:dyDescent="0.4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1" t="s">
        <v>8327</v>
      </c>
      <c r="R1809" t="s">
        <v>8328</v>
      </c>
      <c r="S1809" s="15">
        <f t="shared" si="114"/>
        <v>41174.154178240737</v>
      </c>
      <c r="T1809" s="15">
        <f t="shared" si="115"/>
        <v>41210.208333333336</v>
      </c>
    </row>
    <row r="1810" spans="1:20" ht="28.5" hidden="1" x14ac:dyDescent="0.4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1" t="s">
        <v>8327</v>
      </c>
      <c r="R1810" t="s">
        <v>8338</v>
      </c>
      <c r="S1810" s="15">
        <f t="shared" si="114"/>
        <v>40974.791898148149</v>
      </c>
      <c r="T1810" s="15">
        <f t="shared" si="115"/>
        <v>41004.750231481477</v>
      </c>
    </row>
    <row r="1811" spans="1:20" ht="57" x14ac:dyDescent="0.4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1" t="s">
        <v>8323</v>
      </c>
      <c r="R1811" t="s">
        <v>8326</v>
      </c>
      <c r="S1811" s="15">
        <f t="shared" si="114"/>
        <v>41796.422326388885</v>
      </c>
      <c r="T1811" s="15">
        <f t="shared" si="115"/>
        <v>41826.422326388885</v>
      </c>
    </row>
    <row r="1812" spans="1:20" ht="42.75" hidden="1" x14ac:dyDescent="0.4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1" t="s">
        <v>8308</v>
      </c>
      <c r="R1812" t="s">
        <v>8310</v>
      </c>
      <c r="S1812" s="15">
        <f t="shared" si="114"/>
        <v>42416.767928240741</v>
      </c>
      <c r="T1812" s="15">
        <f t="shared" si="115"/>
        <v>42446.726261574076</v>
      </c>
    </row>
    <row r="1813" spans="1:20" ht="42.75" x14ac:dyDescent="0.45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1" t="s">
        <v>8323</v>
      </c>
      <c r="R1813" t="s">
        <v>8326</v>
      </c>
      <c r="S1813" s="15">
        <f t="shared" si="114"/>
        <v>42171.317442129628</v>
      </c>
      <c r="T1813" s="15">
        <f t="shared" si="115"/>
        <v>42195.875</v>
      </c>
    </row>
    <row r="1814" spans="1:20" ht="42.75" x14ac:dyDescent="0.45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1" t="s">
        <v>8323</v>
      </c>
      <c r="R1814" t="s">
        <v>8326</v>
      </c>
      <c r="S1814" s="15">
        <f t="shared" si="114"/>
        <v>42411.942291666666</v>
      </c>
      <c r="T1814" s="15">
        <f t="shared" si="115"/>
        <v>42434.041666666672</v>
      </c>
    </row>
    <row r="1815" spans="1:20" ht="42.75" hidden="1" x14ac:dyDescent="0.4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1" t="s">
        <v>8321</v>
      </c>
      <c r="R1815" t="s">
        <v>8332</v>
      </c>
      <c r="S1815" s="15">
        <f t="shared" si="114"/>
        <v>42256.391875000001</v>
      </c>
      <c r="T1815" s="15">
        <f t="shared" si="115"/>
        <v>42274.843055555553</v>
      </c>
    </row>
    <row r="1816" spans="1:20" ht="42.75" hidden="1" x14ac:dyDescent="0.4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1" t="s">
        <v>8327</v>
      </c>
      <c r="R1816" t="s">
        <v>8328</v>
      </c>
      <c r="S1816" s="15">
        <f t="shared" si="114"/>
        <v>41299.793356481481</v>
      </c>
      <c r="T1816" s="15">
        <f t="shared" si="115"/>
        <v>41344.751689814817</v>
      </c>
    </row>
    <row r="1817" spans="1:20" ht="42.75" hidden="1" x14ac:dyDescent="0.4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1" t="s">
        <v>8321</v>
      </c>
      <c r="R1817" t="s">
        <v>8325</v>
      </c>
      <c r="S1817" s="15">
        <f t="shared" si="114"/>
        <v>41978.197199074071</v>
      </c>
      <c r="T1817" s="15">
        <f t="shared" si="115"/>
        <v>42008.197199074071</v>
      </c>
    </row>
    <row r="1818" spans="1:20" ht="42.75" hidden="1" x14ac:dyDescent="0.4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1" t="s">
        <v>8327</v>
      </c>
      <c r="R1818" t="s">
        <v>8328</v>
      </c>
      <c r="S1818" s="15">
        <f t="shared" si="114"/>
        <v>40703.197048611109</v>
      </c>
      <c r="T1818" s="15">
        <f t="shared" si="115"/>
        <v>40770.041666666664</v>
      </c>
    </row>
    <row r="1819" spans="1:20" ht="42.75" x14ac:dyDescent="0.4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1" t="s">
        <v>8323</v>
      </c>
      <c r="R1819" t="s">
        <v>8326</v>
      </c>
      <c r="S1819" s="15">
        <f t="shared" si="114"/>
        <v>42265.817002314812</v>
      </c>
      <c r="T1819" s="15">
        <f t="shared" si="115"/>
        <v>42295.817002314812</v>
      </c>
    </row>
    <row r="1820" spans="1:20" ht="42.75" x14ac:dyDescent="0.4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1" t="s">
        <v>8323</v>
      </c>
      <c r="R1820" t="s">
        <v>8326</v>
      </c>
      <c r="S1820" s="15">
        <f t="shared" si="114"/>
        <v>42758.559629629628</v>
      </c>
      <c r="T1820" s="15">
        <f t="shared" si="115"/>
        <v>42788.559629629628</v>
      </c>
    </row>
    <row r="1821" spans="1:20" ht="42.75" x14ac:dyDescent="0.4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1" t="s">
        <v>8323</v>
      </c>
      <c r="R1821" t="s">
        <v>8326</v>
      </c>
      <c r="S1821" s="15">
        <f t="shared" si="114"/>
        <v>42497.275706018518</v>
      </c>
      <c r="T1821" s="15">
        <f t="shared" si="115"/>
        <v>42535.904861111107</v>
      </c>
    </row>
    <row r="1822" spans="1:20" ht="42.75" hidden="1" x14ac:dyDescent="0.4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1" t="s">
        <v>8313</v>
      </c>
      <c r="R1822" t="s">
        <v>8355</v>
      </c>
      <c r="S1822" s="15">
        <f t="shared" si="114"/>
        <v>41892.688750000001</v>
      </c>
      <c r="T1822" s="15">
        <f t="shared" si="115"/>
        <v>41913.165972222225</v>
      </c>
    </row>
    <row r="1823" spans="1:20" ht="42.75" x14ac:dyDescent="0.4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1" t="s">
        <v>8323</v>
      </c>
      <c r="R1823" t="s">
        <v>8326</v>
      </c>
      <c r="S1823" s="15">
        <f t="shared" si="114"/>
        <v>42136.767175925925</v>
      </c>
      <c r="T1823" s="15">
        <f t="shared" si="115"/>
        <v>42166.767175925925</v>
      </c>
    </row>
    <row r="1824" spans="1:20" ht="42.75" hidden="1" x14ac:dyDescent="0.4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1" t="s">
        <v>8316</v>
      </c>
      <c r="R1824" t="s">
        <v>8334</v>
      </c>
      <c r="S1824" s="15">
        <f t="shared" si="114"/>
        <v>41643.487175925926</v>
      </c>
      <c r="T1824" s="15">
        <f t="shared" si="115"/>
        <v>41673.487175925926</v>
      </c>
    </row>
    <row r="1825" spans="1:20" ht="42.75" hidden="1" x14ac:dyDescent="0.4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1" t="s">
        <v>8327</v>
      </c>
      <c r="R1825" t="s">
        <v>8331</v>
      </c>
      <c r="S1825" s="15">
        <f t="shared" si="114"/>
        <v>41320.717465277776</v>
      </c>
      <c r="T1825" s="15">
        <f t="shared" si="115"/>
        <v>41344.166666666664</v>
      </c>
    </row>
    <row r="1826" spans="1:20" ht="42.75" x14ac:dyDescent="0.4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1" t="s">
        <v>8323</v>
      </c>
      <c r="R1826" t="s">
        <v>8326</v>
      </c>
      <c r="S1826" s="15">
        <f t="shared" si="114"/>
        <v>42132.036168981482</v>
      </c>
      <c r="T1826" s="15">
        <f t="shared" si="115"/>
        <v>42186.290972222225</v>
      </c>
    </row>
    <row r="1827" spans="1:20" ht="28.5" x14ac:dyDescent="0.4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1" t="s">
        <v>8323</v>
      </c>
      <c r="R1827" t="s">
        <v>8326</v>
      </c>
      <c r="S1827" s="15">
        <f t="shared" si="114"/>
        <v>42694.110185185185</v>
      </c>
      <c r="T1827" s="15">
        <f t="shared" si="115"/>
        <v>42709.041666666672</v>
      </c>
    </row>
    <row r="1828" spans="1:20" ht="42.75" hidden="1" x14ac:dyDescent="0.4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1" t="s">
        <v>8323</v>
      </c>
      <c r="R1828" t="s">
        <v>8324</v>
      </c>
      <c r="S1828" s="15">
        <f t="shared" si="114"/>
        <v>42237.181608796294</v>
      </c>
      <c r="T1828" s="15">
        <f t="shared" si="115"/>
        <v>42267.181608796294</v>
      </c>
    </row>
    <row r="1829" spans="1:20" ht="42.75" x14ac:dyDescent="0.4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1" t="s">
        <v>8323</v>
      </c>
      <c r="R1829" t="s">
        <v>8326</v>
      </c>
      <c r="S1829" s="15">
        <f t="shared" si="114"/>
        <v>41897.536134259259</v>
      </c>
      <c r="T1829" s="15">
        <f t="shared" si="115"/>
        <v>41927.536134259259</v>
      </c>
    </row>
    <row r="1830" spans="1:20" ht="42.75" x14ac:dyDescent="0.4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1" t="s">
        <v>8323</v>
      </c>
      <c r="R1830" t="s">
        <v>8326</v>
      </c>
      <c r="S1830" s="15">
        <f t="shared" si="114"/>
        <v>42058.904074074075</v>
      </c>
      <c r="T1830" s="15">
        <f t="shared" si="115"/>
        <v>42095.165972222225</v>
      </c>
    </row>
    <row r="1831" spans="1:20" ht="42.75" hidden="1" x14ac:dyDescent="0.4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1" t="s">
        <v>8327</v>
      </c>
      <c r="R1831" t="s">
        <v>8331</v>
      </c>
      <c r="S1831" s="15">
        <f t="shared" si="114"/>
        <v>41443.83452546296</v>
      </c>
      <c r="T1831" s="15">
        <f t="shared" si="115"/>
        <v>41466.83452546296</v>
      </c>
    </row>
    <row r="1832" spans="1:20" ht="57" hidden="1" x14ac:dyDescent="0.45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1" t="s">
        <v>8327</v>
      </c>
      <c r="R1832" t="s">
        <v>8341</v>
      </c>
      <c r="S1832" s="15">
        <f t="shared" si="114"/>
        <v>40127.700370370374</v>
      </c>
      <c r="T1832" s="15">
        <f t="shared" si="115"/>
        <v>40179.25</v>
      </c>
    </row>
    <row r="1833" spans="1:20" ht="42.75" hidden="1" x14ac:dyDescent="0.45">
      <c r="A1833">
        <v>135</v>
      </c>
      <c r="B1833" s="9" t="s">
        <v>137</v>
      </c>
      <c r="C1833" s="3" t="s">
        <v>4246</v>
      </c>
      <c r="D1833" s="5">
        <v>3000</v>
      </c>
      <c r="E1833" s="7">
        <v>403</v>
      </c>
      <c r="F1833" t="s">
        <v>8219</v>
      </c>
      <c r="G1833" t="s">
        <v>8223</v>
      </c>
      <c r="H1833" t="s">
        <v>8245</v>
      </c>
      <c r="I1833">
        <v>1404241200</v>
      </c>
      <c r="J1833">
        <v>1401354597</v>
      </c>
      <c r="K1833" t="b">
        <v>0</v>
      </c>
      <c r="L1833">
        <v>5</v>
      </c>
      <c r="M1833" t="b">
        <v>0</v>
      </c>
      <c r="N1833" t="s">
        <v>8265</v>
      </c>
      <c r="O1833">
        <f t="shared" si="112"/>
        <v>13</v>
      </c>
      <c r="P1833">
        <f t="shared" si="113"/>
        <v>80.599999999999994</v>
      </c>
      <c r="Q1833" s="11" t="s">
        <v>8321</v>
      </c>
      <c r="R1833" t="s">
        <v>8337</v>
      </c>
      <c r="S1833" s="15">
        <f t="shared" si="114"/>
        <v>41788.381909722222</v>
      </c>
      <c r="T1833" s="15">
        <f t="shared" si="115"/>
        <v>41821.791666666664</v>
      </c>
    </row>
    <row r="1834" spans="1:20" ht="42.75" x14ac:dyDescent="0.4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1" t="s">
        <v>8323</v>
      </c>
      <c r="R1834" t="s">
        <v>8326</v>
      </c>
      <c r="S1834" s="15">
        <f t="shared" si="114"/>
        <v>41946.644745370373</v>
      </c>
      <c r="T1834" s="15">
        <f t="shared" si="115"/>
        <v>41976.644745370373</v>
      </c>
    </row>
    <row r="1835" spans="1:20" ht="42.75" x14ac:dyDescent="0.4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1" t="s">
        <v>8323</v>
      </c>
      <c r="R1835" t="s">
        <v>8326</v>
      </c>
      <c r="S1835" s="15">
        <f t="shared" si="114"/>
        <v>41810.142199074071</v>
      </c>
      <c r="T1835" s="15">
        <f t="shared" si="115"/>
        <v>41824.142199074071</v>
      </c>
    </row>
    <row r="1836" spans="1:20" ht="42.75" hidden="1" x14ac:dyDescent="0.4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1" t="s">
        <v>8327</v>
      </c>
      <c r="R1836" t="s">
        <v>8328</v>
      </c>
      <c r="S1836" s="15">
        <f t="shared" si="114"/>
        <v>41004.802465277775</v>
      </c>
      <c r="T1836" s="15">
        <f t="shared" si="115"/>
        <v>41034.802407407406</v>
      </c>
    </row>
    <row r="1837" spans="1:20" ht="42.75" x14ac:dyDescent="0.4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1" t="s">
        <v>8323</v>
      </c>
      <c r="R1837" t="s">
        <v>8326</v>
      </c>
      <c r="S1837" s="15">
        <f t="shared" si="114"/>
        <v>41997.507905092592</v>
      </c>
      <c r="T1837" s="15">
        <f t="shared" si="115"/>
        <v>42027.507905092592</v>
      </c>
    </row>
    <row r="1838" spans="1:20" ht="42.75" x14ac:dyDescent="0.4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1" t="s">
        <v>8323</v>
      </c>
      <c r="R1838" t="s">
        <v>8326</v>
      </c>
      <c r="S1838" s="15">
        <f t="shared" si="114"/>
        <v>42458.680925925932</v>
      </c>
      <c r="T1838" s="15">
        <f t="shared" si="115"/>
        <v>42488.680925925932</v>
      </c>
    </row>
    <row r="1839" spans="1:20" ht="42.75" x14ac:dyDescent="0.4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1" t="s">
        <v>8323</v>
      </c>
      <c r="R1839" t="s">
        <v>8326</v>
      </c>
      <c r="S1839" s="15">
        <f t="shared" si="114"/>
        <v>41990.99863425926</v>
      </c>
      <c r="T1839" s="15">
        <f t="shared" si="115"/>
        <v>42020.99863425926</v>
      </c>
    </row>
    <row r="1840" spans="1:20" ht="42.75" x14ac:dyDescent="0.4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1" t="s">
        <v>8323</v>
      </c>
      <c r="R1840" t="s">
        <v>8326</v>
      </c>
      <c r="S1840" s="15">
        <f t="shared" si="114"/>
        <v>42056.65143518518</v>
      </c>
      <c r="T1840" s="15">
        <f t="shared" si="115"/>
        <v>42091.609768518523</v>
      </c>
    </row>
    <row r="1841" spans="1:20" ht="42.75" hidden="1" x14ac:dyDescent="0.4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1" t="s">
        <v>8311</v>
      </c>
      <c r="R1841" t="s">
        <v>8356</v>
      </c>
      <c r="S1841" s="15">
        <f t="shared" si="114"/>
        <v>41686.705208333333</v>
      </c>
      <c r="T1841" s="15">
        <f t="shared" si="115"/>
        <v>41716.663541666669</v>
      </c>
    </row>
    <row r="1842" spans="1:20" ht="42.75" hidden="1" x14ac:dyDescent="0.4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1" t="s">
        <v>8321</v>
      </c>
      <c r="R1842" t="s">
        <v>8343</v>
      </c>
      <c r="S1842" s="15">
        <f t="shared" si="114"/>
        <v>41433.01829861111</v>
      </c>
      <c r="T1842" s="15">
        <f t="shared" si="115"/>
        <v>41463.01829861111</v>
      </c>
    </row>
    <row r="1843" spans="1:20" ht="42.75" hidden="1" x14ac:dyDescent="0.4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1" t="s">
        <v>8327</v>
      </c>
      <c r="R1843" t="s">
        <v>8331</v>
      </c>
      <c r="S1843" s="15">
        <f t="shared" si="114"/>
        <v>41355.825497685182</v>
      </c>
      <c r="T1843" s="15">
        <f t="shared" si="115"/>
        <v>41386.875</v>
      </c>
    </row>
    <row r="1844" spans="1:20" ht="42.75" x14ac:dyDescent="0.4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1" t="s">
        <v>8323</v>
      </c>
      <c r="R1844" t="s">
        <v>8326</v>
      </c>
      <c r="S1844" s="15">
        <f t="shared" si="114"/>
        <v>42128.736608796295</v>
      </c>
      <c r="T1844" s="15">
        <f t="shared" si="115"/>
        <v>42141.125</v>
      </c>
    </row>
    <row r="1845" spans="1:20" ht="42.75" hidden="1" x14ac:dyDescent="0.4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1" t="s">
        <v>8311</v>
      </c>
      <c r="R1845" t="s">
        <v>8333</v>
      </c>
      <c r="S1845" s="15">
        <f t="shared" si="114"/>
        <v>41249.749085648145</v>
      </c>
      <c r="T1845" s="15">
        <f t="shared" si="115"/>
        <v>41279.749085648145</v>
      </c>
    </row>
    <row r="1846" spans="1:20" ht="42.75" x14ac:dyDescent="0.4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1" t="s">
        <v>8323</v>
      </c>
      <c r="R1846" t="s">
        <v>8326</v>
      </c>
      <c r="S1846" s="15">
        <f t="shared" si="114"/>
        <v>42225.513888888891</v>
      </c>
      <c r="T1846" s="15">
        <f t="shared" si="115"/>
        <v>42242.958333333328</v>
      </c>
    </row>
    <row r="1847" spans="1:20" ht="42.75" hidden="1" x14ac:dyDescent="0.4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1" t="s">
        <v>8319</v>
      </c>
      <c r="R1847" t="s">
        <v>8345</v>
      </c>
      <c r="S1847" s="15">
        <f t="shared" si="114"/>
        <v>41792.214467592588</v>
      </c>
      <c r="T1847" s="15">
        <f t="shared" si="115"/>
        <v>41826.214467592588</v>
      </c>
    </row>
    <row r="1848" spans="1:20" ht="42.75" hidden="1" x14ac:dyDescent="0.45">
      <c r="A1848">
        <v>2376</v>
      </c>
      <c r="B1848" s="9" t="s">
        <v>2377</v>
      </c>
      <c r="C1848" s="3" t="s">
        <v>6486</v>
      </c>
      <c r="D1848" s="5">
        <v>3000</v>
      </c>
      <c r="E1848" s="7">
        <v>326.33</v>
      </c>
      <c r="F1848" t="s">
        <v>8219</v>
      </c>
      <c r="G1848" t="s">
        <v>8223</v>
      </c>
      <c r="H1848" t="s">
        <v>8245</v>
      </c>
      <c r="I1848">
        <v>1449785566</v>
      </c>
      <c r="J1848">
        <v>1447193566</v>
      </c>
      <c r="K1848" t="b">
        <v>0</v>
      </c>
      <c r="L1848">
        <v>4</v>
      </c>
      <c r="M1848" t="b">
        <v>0</v>
      </c>
      <c r="N1848" t="s">
        <v>8270</v>
      </c>
      <c r="O1848">
        <f t="shared" si="112"/>
        <v>11</v>
      </c>
      <c r="P1848">
        <f t="shared" si="113"/>
        <v>81.58</v>
      </c>
      <c r="Q1848" s="11" t="s">
        <v>8308</v>
      </c>
      <c r="R1848" t="s">
        <v>8342</v>
      </c>
      <c r="S1848" s="15">
        <f t="shared" si="114"/>
        <v>42318.925532407404</v>
      </c>
      <c r="T1848" s="15">
        <f t="shared" si="115"/>
        <v>42348.925532407404</v>
      </c>
    </row>
    <row r="1849" spans="1:20" ht="42.75" hidden="1" x14ac:dyDescent="0.4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1" t="s">
        <v>8323</v>
      </c>
      <c r="R1849" t="s">
        <v>8335</v>
      </c>
      <c r="S1849" s="15">
        <f t="shared" si="114"/>
        <v>42017.594236111108</v>
      </c>
      <c r="T1849" s="15">
        <f t="shared" si="115"/>
        <v>42047.594236111108</v>
      </c>
    </row>
    <row r="1850" spans="1:20" ht="42.75" hidden="1" x14ac:dyDescent="0.45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1" t="s">
        <v>8321</v>
      </c>
      <c r="R1850" t="s">
        <v>8322</v>
      </c>
      <c r="S1850" s="15">
        <f t="shared" si="114"/>
        <v>41755.117581018516</v>
      </c>
      <c r="T1850" s="15">
        <f t="shared" si="115"/>
        <v>41778.117581018516</v>
      </c>
    </row>
    <row r="1851" spans="1:20" ht="42.75" hidden="1" x14ac:dyDescent="0.45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1" t="s">
        <v>8327</v>
      </c>
      <c r="R1851" t="s">
        <v>8328</v>
      </c>
      <c r="S1851" s="15">
        <f t="shared" si="114"/>
        <v>40793.998599537037</v>
      </c>
      <c r="T1851" s="15">
        <f t="shared" si="115"/>
        <v>40828.998599537037</v>
      </c>
    </row>
    <row r="1852" spans="1:20" ht="42.75" x14ac:dyDescent="0.4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1" t="s">
        <v>8323</v>
      </c>
      <c r="R1852" t="s">
        <v>8326</v>
      </c>
      <c r="S1852" s="15">
        <f t="shared" si="114"/>
        <v>42248.640162037031</v>
      </c>
      <c r="T1852" s="15">
        <f t="shared" si="115"/>
        <v>42279.75</v>
      </c>
    </row>
    <row r="1853" spans="1:20" ht="42.75" x14ac:dyDescent="0.4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1" t="s">
        <v>8323</v>
      </c>
      <c r="R1853" t="s">
        <v>8326</v>
      </c>
      <c r="S1853" s="15">
        <f t="shared" si="114"/>
        <v>42121.756921296299</v>
      </c>
      <c r="T1853" s="15">
        <f t="shared" si="115"/>
        <v>42156.208333333328</v>
      </c>
    </row>
    <row r="1854" spans="1:20" ht="42.75" x14ac:dyDescent="0.4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1" t="s">
        <v>8323</v>
      </c>
      <c r="R1854" t="s">
        <v>8326</v>
      </c>
      <c r="S1854" s="15">
        <f t="shared" si="114"/>
        <v>42200.625833333332</v>
      </c>
      <c r="T1854" s="15">
        <f t="shared" si="115"/>
        <v>42225.666666666672</v>
      </c>
    </row>
    <row r="1855" spans="1:20" ht="42.75" hidden="1" x14ac:dyDescent="0.45">
      <c r="A1855">
        <v>1225</v>
      </c>
      <c r="B1855" s="9" t="s">
        <v>1226</v>
      </c>
      <c r="C1855" s="3" t="s">
        <v>5335</v>
      </c>
      <c r="D1855" s="5">
        <v>3000</v>
      </c>
      <c r="E1855" s="7">
        <v>132</v>
      </c>
      <c r="F1855" t="s">
        <v>8219</v>
      </c>
      <c r="G1855" t="s">
        <v>8223</v>
      </c>
      <c r="H1855" t="s">
        <v>8245</v>
      </c>
      <c r="I1855">
        <v>1382478278</v>
      </c>
      <c r="J1855">
        <v>1377294278</v>
      </c>
      <c r="K1855" t="b">
        <v>0</v>
      </c>
      <c r="L1855">
        <v>3</v>
      </c>
      <c r="M1855" t="b">
        <v>0</v>
      </c>
      <c r="N1855" t="s">
        <v>8284</v>
      </c>
      <c r="O1855">
        <f t="shared" si="112"/>
        <v>4</v>
      </c>
      <c r="P1855">
        <f t="shared" si="113"/>
        <v>44</v>
      </c>
      <c r="Q1855" s="11" t="s">
        <v>8327</v>
      </c>
      <c r="R1855" t="s">
        <v>8354</v>
      </c>
      <c r="S1855" s="15">
        <f t="shared" si="114"/>
        <v>41509.905995370369</v>
      </c>
      <c r="T1855" s="15">
        <f t="shared" si="115"/>
        <v>41569.905995370369</v>
      </c>
    </row>
    <row r="1856" spans="1:20" ht="42.75" hidden="1" x14ac:dyDescent="0.4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1" t="s">
        <v>8327</v>
      </c>
      <c r="R1856" t="s">
        <v>8331</v>
      </c>
      <c r="S1856" s="15">
        <f t="shared" si="114"/>
        <v>40925.599664351852</v>
      </c>
      <c r="T1856" s="15">
        <f t="shared" si="115"/>
        <v>40979.207638888889</v>
      </c>
    </row>
    <row r="1857" spans="1:20" ht="42.75" x14ac:dyDescent="0.4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1" t="s">
        <v>8323</v>
      </c>
      <c r="R1857" t="s">
        <v>8326</v>
      </c>
      <c r="S1857" s="15">
        <f t="shared" si="114"/>
        <v>42195.749745370369</v>
      </c>
      <c r="T1857" s="15">
        <f t="shared" si="115"/>
        <v>42206.125</v>
      </c>
    </row>
    <row r="1858" spans="1:20" ht="42.75" x14ac:dyDescent="0.4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16">ROUND(E1858/D1858*100,0)</f>
        <v>103</v>
      </c>
      <c r="P1858">
        <f t="shared" ref="P1858:P1921" si="117">IFERROR(ROUND(E1858/L1858,2),0)</f>
        <v>40.29</v>
      </c>
      <c r="Q1858" s="11" t="s">
        <v>8323</v>
      </c>
      <c r="R1858" t="s">
        <v>8326</v>
      </c>
      <c r="S1858" s="15">
        <f t="shared" ref="S1858:S1921" si="118">(((J1858/60)/60)/24)+DATE(1970,1,1)</f>
        <v>42038.720451388886</v>
      </c>
      <c r="T1858" s="15">
        <f t="shared" ref="T1858:T1921" si="119">(((I1858/60)/60)/24)+DATE(1970,1,1)</f>
        <v>42063.708333333328</v>
      </c>
    </row>
    <row r="1859" spans="1:20" ht="42.75" hidden="1" x14ac:dyDescent="0.45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16"/>
        <v>205</v>
      </c>
      <c r="P1859">
        <f t="shared" si="117"/>
        <v>45.62</v>
      </c>
      <c r="Q1859" s="11" t="s">
        <v>8327</v>
      </c>
      <c r="R1859" t="s">
        <v>8331</v>
      </c>
      <c r="S1859" s="15">
        <f t="shared" si="118"/>
        <v>42614.722013888888</v>
      </c>
      <c r="T1859" s="15">
        <f t="shared" si="119"/>
        <v>42644.722013888888</v>
      </c>
    </row>
    <row r="1860" spans="1:20" ht="57" hidden="1" x14ac:dyDescent="0.45">
      <c r="A1860">
        <v>2382</v>
      </c>
      <c r="B1860" s="9" t="s">
        <v>2383</v>
      </c>
      <c r="C1860" s="3" t="s">
        <v>6492</v>
      </c>
      <c r="D1860" s="5">
        <v>3000</v>
      </c>
      <c r="E1860" s="7">
        <v>75</v>
      </c>
      <c r="F1860" t="s">
        <v>8219</v>
      </c>
      <c r="G1860" t="s">
        <v>8223</v>
      </c>
      <c r="H1860" t="s">
        <v>8245</v>
      </c>
      <c r="I1860">
        <v>1438662603</v>
      </c>
      <c r="J1860">
        <v>1436502603</v>
      </c>
      <c r="K1860" t="b">
        <v>0</v>
      </c>
      <c r="L1860">
        <v>2</v>
      </c>
      <c r="M1860" t="b">
        <v>0</v>
      </c>
      <c r="N1860" t="s">
        <v>8270</v>
      </c>
      <c r="O1860">
        <f t="shared" si="116"/>
        <v>3</v>
      </c>
      <c r="P1860">
        <f t="shared" si="117"/>
        <v>37.5</v>
      </c>
      <c r="Q1860" s="11" t="s">
        <v>8308</v>
      </c>
      <c r="R1860" t="s">
        <v>8342</v>
      </c>
      <c r="S1860" s="15">
        <f t="shared" si="118"/>
        <v>42195.187534722223</v>
      </c>
      <c r="T1860" s="15">
        <f t="shared" si="119"/>
        <v>42220.187534722223</v>
      </c>
    </row>
    <row r="1861" spans="1:20" ht="28.5" hidden="1" x14ac:dyDescent="0.4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1" t="s">
        <v>8327</v>
      </c>
      <c r="R1861" t="s">
        <v>8328</v>
      </c>
      <c r="S1861" s="15">
        <f t="shared" si="118"/>
        <v>41074.221562500003</v>
      </c>
      <c r="T1861" s="15">
        <f t="shared" si="119"/>
        <v>41104.221562500003</v>
      </c>
    </row>
    <row r="1862" spans="1:20" ht="28.5" x14ac:dyDescent="0.4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1" t="s">
        <v>8323</v>
      </c>
      <c r="R1862" t="s">
        <v>8326</v>
      </c>
      <c r="S1862" s="15">
        <f t="shared" si="118"/>
        <v>42711.545196759253</v>
      </c>
      <c r="T1862" s="15">
        <f t="shared" si="119"/>
        <v>42741.545196759253</v>
      </c>
    </row>
    <row r="1863" spans="1:20" ht="42.75" x14ac:dyDescent="0.4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1" t="s">
        <v>8323</v>
      </c>
      <c r="R1863" t="s">
        <v>8326</v>
      </c>
      <c r="S1863" s="15">
        <f t="shared" si="118"/>
        <v>42550.701886574068</v>
      </c>
      <c r="T1863" s="15">
        <f t="shared" si="119"/>
        <v>42580.701886574068</v>
      </c>
    </row>
    <row r="1864" spans="1:20" ht="42.75" x14ac:dyDescent="0.4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1" t="s">
        <v>8323</v>
      </c>
      <c r="R1864" t="s">
        <v>8326</v>
      </c>
      <c r="S1864" s="15">
        <f t="shared" si="118"/>
        <v>42591.899988425925</v>
      </c>
      <c r="T1864" s="15">
        <f t="shared" si="119"/>
        <v>42622.166666666672</v>
      </c>
    </row>
    <row r="1865" spans="1:20" ht="28.5" x14ac:dyDescent="0.4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1" t="s">
        <v>8323</v>
      </c>
      <c r="R1865" t="s">
        <v>8326</v>
      </c>
      <c r="S1865" s="15">
        <f t="shared" si="118"/>
        <v>42120.531226851846</v>
      </c>
      <c r="T1865" s="15">
        <f t="shared" si="119"/>
        <v>42155.531226851846</v>
      </c>
    </row>
    <row r="1866" spans="1:20" ht="42.75" x14ac:dyDescent="0.4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1" t="s">
        <v>8323</v>
      </c>
      <c r="R1866" t="s">
        <v>8326</v>
      </c>
      <c r="S1866" s="15">
        <f t="shared" si="118"/>
        <v>42503.559467592597</v>
      </c>
      <c r="T1866" s="15">
        <f t="shared" si="119"/>
        <v>42524.875</v>
      </c>
    </row>
    <row r="1867" spans="1:20" ht="28.5" x14ac:dyDescent="0.4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1" t="s">
        <v>8323</v>
      </c>
      <c r="R1867" t="s">
        <v>8326</v>
      </c>
      <c r="S1867" s="15">
        <f t="shared" si="118"/>
        <v>42152.765717592592</v>
      </c>
      <c r="T1867" s="15">
        <f t="shared" si="119"/>
        <v>42188.765717592592</v>
      </c>
    </row>
    <row r="1868" spans="1:20" ht="42.75" x14ac:dyDescent="0.4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1" t="s">
        <v>8323</v>
      </c>
      <c r="R1868" t="s">
        <v>8326</v>
      </c>
      <c r="S1868" s="15">
        <f t="shared" si="118"/>
        <v>41928.170497685183</v>
      </c>
      <c r="T1868" s="15">
        <f t="shared" si="119"/>
        <v>41949.249305555553</v>
      </c>
    </row>
    <row r="1869" spans="1:20" ht="42.75" hidden="1" x14ac:dyDescent="0.4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1" t="s">
        <v>8327</v>
      </c>
      <c r="R1869" t="s">
        <v>8331</v>
      </c>
      <c r="S1869" s="15">
        <f t="shared" si="118"/>
        <v>41059.006805555553</v>
      </c>
      <c r="T1869" s="15">
        <f t="shared" si="119"/>
        <v>41097.165972222225</v>
      </c>
    </row>
    <row r="1870" spans="1:20" ht="28.5" hidden="1" x14ac:dyDescent="0.4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1" t="s">
        <v>8327</v>
      </c>
      <c r="R1870" t="s">
        <v>8331</v>
      </c>
      <c r="S1870" s="15">
        <f t="shared" si="118"/>
        <v>41745.84542824074</v>
      </c>
      <c r="T1870" s="15">
        <f t="shared" si="119"/>
        <v>41779.207638888889</v>
      </c>
    </row>
    <row r="1871" spans="1:20" ht="42.75" hidden="1" x14ac:dyDescent="0.4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1" t="s">
        <v>8323</v>
      </c>
      <c r="R1871" t="s">
        <v>8335</v>
      </c>
      <c r="S1871" s="15">
        <f t="shared" si="118"/>
        <v>42546.862233796302</v>
      </c>
      <c r="T1871" s="15">
        <f t="shared" si="119"/>
        <v>42575.958333333328</v>
      </c>
    </row>
    <row r="1872" spans="1:20" ht="42.75" x14ac:dyDescent="0.4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1" t="s">
        <v>8323</v>
      </c>
      <c r="R1872" t="s">
        <v>8326</v>
      </c>
      <c r="S1872" s="15">
        <f t="shared" si="118"/>
        <v>42160.583043981482</v>
      </c>
      <c r="T1872" s="15">
        <f t="shared" si="119"/>
        <v>42175.583043981482</v>
      </c>
    </row>
    <row r="1873" spans="1:20" ht="42.75" hidden="1" x14ac:dyDescent="0.4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1" t="s">
        <v>8321</v>
      </c>
      <c r="R1873" t="s">
        <v>8322</v>
      </c>
      <c r="S1873" s="15">
        <f t="shared" si="118"/>
        <v>40806.870949074073</v>
      </c>
      <c r="T1873" s="15">
        <f t="shared" si="119"/>
        <v>40866.912615740745</v>
      </c>
    </row>
    <row r="1874" spans="1:20" ht="42.75" x14ac:dyDescent="0.4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1" t="s">
        <v>8323</v>
      </c>
      <c r="R1874" t="s">
        <v>8326</v>
      </c>
      <c r="S1874" s="15">
        <f t="shared" si="118"/>
        <v>42354.131643518514</v>
      </c>
      <c r="T1874" s="15">
        <f t="shared" si="119"/>
        <v>42384.131643518514</v>
      </c>
    </row>
    <row r="1875" spans="1:20" ht="42.75" x14ac:dyDescent="0.4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1" t="s">
        <v>8323</v>
      </c>
      <c r="R1875" t="s">
        <v>8326</v>
      </c>
      <c r="S1875" s="15">
        <f t="shared" si="118"/>
        <v>42505.738032407404</v>
      </c>
      <c r="T1875" s="15">
        <f t="shared" si="119"/>
        <v>42525.738032407404</v>
      </c>
    </row>
    <row r="1876" spans="1:20" ht="42.75" hidden="1" x14ac:dyDescent="0.45">
      <c r="A1876">
        <v>142</v>
      </c>
      <c r="B1876" s="9" t="s">
        <v>144</v>
      </c>
      <c r="C1876" s="3" t="s">
        <v>4252</v>
      </c>
      <c r="D1876" s="5">
        <v>3000</v>
      </c>
      <c r="E1876" s="7">
        <v>10</v>
      </c>
      <c r="F1876" t="s">
        <v>8219</v>
      </c>
      <c r="G1876" t="s">
        <v>8223</v>
      </c>
      <c r="H1876" t="s">
        <v>8245</v>
      </c>
      <c r="I1876">
        <v>1416176778</v>
      </c>
      <c r="J1876">
        <v>1414358778</v>
      </c>
      <c r="K1876" t="b">
        <v>0</v>
      </c>
      <c r="L1876">
        <v>1</v>
      </c>
      <c r="M1876" t="b">
        <v>0</v>
      </c>
      <c r="N1876" t="s">
        <v>8265</v>
      </c>
      <c r="O1876">
        <f t="shared" si="116"/>
        <v>0</v>
      </c>
      <c r="P1876">
        <f t="shared" si="117"/>
        <v>10</v>
      </c>
      <c r="Q1876" s="11" t="s">
        <v>8321</v>
      </c>
      <c r="R1876" t="s">
        <v>8337</v>
      </c>
      <c r="S1876" s="15">
        <f t="shared" si="118"/>
        <v>41938.893263888887</v>
      </c>
      <c r="T1876" s="15">
        <f t="shared" si="119"/>
        <v>41959.934930555552</v>
      </c>
    </row>
    <row r="1877" spans="1:20" ht="42.75" hidden="1" x14ac:dyDescent="0.4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1" t="s">
        <v>8321</v>
      </c>
      <c r="R1877" t="s">
        <v>8332</v>
      </c>
      <c r="S1877" s="15">
        <f t="shared" si="118"/>
        <v>41789.21398148148</v>
      </c>
      <c r="T1877" s="15">
        <f t="shared" si="119"/>
        <v>41809.166666666664</v>
      </c>
    </row>
    <row r="1878" spans="1:20" ht="42.75" x14ac:dyDescent="0.4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1" t="s">
        <v>8323</v>
      </c>
      <c r="R1878" t="s">
        <v>8326</v>
      </c>
      <c r="S1878" s="15">
        <f t="shared" si="118"/>
        <v>42037.598958333328</v>
      </c>
      <c r="T1878" s="15">
        <f t="shared" si="119"/>
        <v>42067.598958333328</v>
      </c>
    </row>
    <row r="1879" spans="1:20" ht="28.5" hidden="1" x14ac:dyDescent="0.4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1" t="s">
        <v>8327</v>
      </c>
      <c r="R1879" t="s">
        <v>8331</v>
      </c>
      <c r="S1879" s="15">
        <f t="shared" si="118"/>
        <v>41638.342905092592</v>
      </c>
      <c r="T1879" s="15">
        <f t="shared" si="119"/>
        <v>41668.342905092592</v>
      </c>
    </row>
    <row r="1880" spans="1:20" ht="42.75" hidden="1" x14ac:dyDescent="0.4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1" t="s">
        <v>8327</v>
      </c>
      <c r="R1880" t="s">
        <v>8331</v>
      </c>
      <c r="S1880" s="15">
        <f t="shared" si="118"/>
        <v>41817.854999999996</v>
      </c>
      <c r="T1880" s="15">
        <f t="shared" si="119"/>
        <v>41838.854999999996</v>
      </c>
    </row>
    <row r="1881" spans="1:20" ht="42.75" x14ac:dyDescent="0.4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1" t="s">
        <v>8323</v>
      </c>
      <c r="R1881" t="s">
        <v>8326</v>
      </c>
      <c r="S1881" s="15">
        <f t="shared" si="118"/>
        <v>41800.526701388888</v>
      </c>
      <c r="T1881" s="15">
        <f t="shared" si="119"/>
        <v>41850.958333333336</v>
      </c>
    </row>
    <row r="1882" spans="1:20" ht="42.75" x14ac:dyDescent="0.4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1" t="s">
        <v>8323</v>
      </c>
      <c r="R1882" t="s">
        <v>8326</v>
      </c>
      <c r="S1882" s="15">
        <f t="shared" si="118"/>
        <v>42155.142638888887</v>
      </c>
      <c r="T1882" s="15">
        <f t="shared" si="119"/>
        <v>42215.142638888887</v>
      </c>
    </row>
    <row r="1883" spans="1:20" ht="42.75" x14ac:dyDescent="0.45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1" t="s">
        <v>8323</v>
      </c>
      <c r="R1883" t="s">
        <v>8326</v>
      </c>
      <c r="S1883" s="15">
        <f t="shared" si="118"/>
        <v>42712.23474537037</v>
      </c>
      <c r="T1883" s="15">
        <f t="shared" si="119"/>
        <v>42735.707638888889</v>
      </c>
    </row>
    <row r="1884" spans="1:20" ht="42.75" hidden="1" x14ac:dyDescent="0.45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1" t="s">
        <v>8311</v>
      </c>
      <c r="R1884" t="s">
        <v>8348</v>
      </c>
      <c r="S1884" s="15">
        <f t="shared" si="118"/>
        <v>42198.765844907408</v>
      </c>
      <c r="T1884" s="15">
        <f t="shared" si="119"/>
        <v>42258.765844907408</v>
      </c>
    </row>
    <row r="1885" spans="1:20" ht="28.5" hidden="1" x14ac:dyDescent="0.4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1" t="s">
        <v>8327</v>
      </c>
      <c r="R1885" t="s">
        <v>8331</v>
      </c>
      <c r="S1885" s="15">
        <f t="shared" si="118"/>
        <v>41657.923807870371</v>
      </c>
      <c r="T1885" s="15">
        <f t="shared" si="119"/>
        <v>41687.923807870371</v>
      </c>
    </row>
    <row r="1886" spans="1:20" ht="42.75" x14ac:dyDescent="0.4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1" t="s">
        <v>8323</v>
      </c>
      <c r="R1886" t="s">
        <v>8326</v>
      </c>
      <c r="S1886" s="15">
        <f t="shared" si="118"/>
        <v>41822.417939814812</v>
      </c>
      <c r="T1886" s="15">
        <f t="shared" si="119"/>
        <v>41852.417939814812</v>
      </c>
    </row>
    <row r="1887" spans="1:20" ht="42.75" x14ac:dyDescent="0.4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1" t="s">
        <v>8323</v>
      </c>
      <c r="R1887" t="s">
        <v>8326</v>
      </c>
      <c r="S1887" s="15">
        <f t="shared" si="118"/>
        <v>42541.501516203702</v>
      </c>
      <c r="T1887" s="15">
        <f t="shared" si="119"/>
        <v>42571.501516203702</v>
      </c>
    </row>
    <row r="1888" spans="1:20" ht="42.75" x14ac:dyDescent="0.4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1" t="s">
        <v>8323</v>
      </c>
      <c r="R1888" t="s">
        <v>8326</v>
      </c>
      <c r="S1888" s="15">
        <f t="shared" si="118"/>
        <v>42128.627893518518</v>
      </c>
      <c r="T1888" s="15">
        <f t="shared" si="119"/>
        <v>42158.627893518518</v>
      </c>
    </row>
    <row r="1889" spans="1:20" ht="42.75" hidden="1" x14ac:dyDescent="0.4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1" t="s">
        <v>8327</v>
      </c>
      <c r="R1889" t="s">
        <v>8338</v>
      </c>
      <c r="S1889" s="15">
        <f t="shared" si="118"/>
        <v>40625.900694444441</v>
      </c>
      <c r="T1889" s="15">
        <f t="shared" si="119"/>
        <v>40659.290972222225</v>
      </c>
    </row>
    <row r="1890" spans="1:20" ht="42.75" hidden="1" x14ac:dyDescent="0.4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1" t="s">
        <v>8327</v>
      </c>
      <c r="R1890" t="s">
        <v>8328</v>
      </c>
      <c r="S1890" s="15">
        <f t="shared" si="118"/>
        <v>41107.130150462966</v>
      </c>
      <c r="T1890" s="15">
        <f t="shared" si="119"/>
        <v>41137.130150462966</v>
      </c>
    </row>
    <row r="1891" spans="1:20" ht="28.5" x14ac:dyDescent="0.4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1" t="s">
        <v>8323</v>
      </c>
      <c r="R1891" t="s">
        <v>8326</v>
      </c>
      <c r="S1891" s="15">
        <f t="shared" si="118"/>
        <v>42227.824212962965</v>
      </c>
      <c r="T1891" s="15">
        <f t="shared" si="119"/>
        <v>42253.57430555555</v>
      </c>
    </row>
    <row r="1892" spans="1:20" ht="42.75" x14ac:dyDescent="0.45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1" t="s">
        <v>8323</v>
      </c>
      <c r="R1892" t="s">
        <v>8326</v>
      </c>
      <c r="S1892" s="15">
        <f t="shared" si="118"/>
        <v>42592.066921296297</v>
      </c>
      <c r="T1892" s="15">
        <f t="shared" si="119"/>
        <v>42617.066921296297</v>
      </c>
    </row>
    <row r="1893" spans="1:20" ht="42.75" x14ac:dyDescent="0.45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1" t="s">
        <v>8323</v>
      </c>
      <c r="R1893" t="s">
        <v>8326</v>
      </c>
      <c r="S1893" s="15">
        <f t="shared" si="118"/>
        <v>42632.348310185189</v>
      </c>
      <c r="T1893" s="15">
        <f t="shared" si="119"/>
        <v>42663.204861111109</v>
      </c>
    </row>
    <row r="1894" spans="1:20" ht="28.5" hidden="1" x14ac:dyDescent="0.4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1" t="s">
        <v>8327</v>
      </c>
      <c r="R1894" t="s">
        <v>8338</v>
      </c>
      <c r="S1894" s="15">
        <f t="shared" si="118"/>
        <v>42553.54414351852</v>
      </c>
      <c r="T1894" s="15">
        <f t="shared" si="119"/>
        <v>42583.54414351852</v>
      </c>
    </row>
    <row r="1895" spans="1:20" ht="28.5" hidden="1" x14ac:dyDescent="0.4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1" t="s">
        <v>8327</v>
      </c>
      <c r="R1895" t="s">
        <v>8331</v>
      </c>
      <c r="S1895" s="15">
        <f t="shared" si="118"/>
        <v>40658.189826388887</v>
      </c>
      <c r="T1895" s="15">
        <f t="shared" si="119"/>
        <v>40696.249305555553</v>
      </c>
    </row>
    <row r="1896" spans="1:20" ht="42.75" x14ac:dyDescent="0.4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1" t="s">
        <v>8323</v>
      </c>
      <c r="R1896" t="s">
        <v>8326</v>
      </c>
      <c r="S1896" s="15">
        <f t="shared" si="118"/>
        <v>42191.363506944443</v>
      </c>
      <c r="T1896" s="15">
        <f t="shared" si="119"/>
        <v>42221.363506944443</v>
      </c>
    </row>
    <row r="1897" spans="1:20" ht="28.5" hidden="1" x14ac:dyDescent="0.4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1" t="s">
        <v>8327</v>
      </c>
      <c r="R1897" t="s">
        <v>8328</v>
      </c>
      <c r="S1897" s="15">
        <f t="shared" si="118"/>
        <v>41759.670937499999</v>
      </c>
      <c r="T1897" s="15">
        <f t="shared" si="119"/>
        <v>41787.207638888889</v>
      </c>
    </row>
    <row r="1898" spans="1:20" ht="42.75" hidden="1" x14ac:dyDescent="0.45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1" t="s">
        <v>8311</v>
      </c>
      <c r="R1898" t="s">
        <v>8333</v>
      </c>
      <c r="S1898" s="15">
        <f t="shared" si="118"/>
        <v>41831.846828703703</v>
      </c>
      <c r="T1898" s="15">
        <f t="shared" si="119"/>
        <v>41861.846828703703</v>
      </c>
    </row>
    <row r="1899" spans="1:20" ht="42.75" hidden="1" x14ac:dyDescent="0.45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1" t="s">
        <v>8319</v>
      </c>
      <c r="R1899" t="s">
        <v>8345</v>
      </c>
      <c r="S1899" s="15">
        <f t="shared" si="118"/>
        <v>42734.879236111112</v>
      </c>
      <c r="T1899" s="15">
        <f t="shared" si="119"/>
        <v>42771.697222222225</v>
      </c>
    </row>
    <row r="1900" spans="1:20" ht="42.75" x14ac:dyDescent="0.4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1" t="s">
        <v>8323</v>
      </c>
      <c r="R1900" t="s">
        <v>8326</v>
      </c>
      <c r="S1900" s="15">
        <f t="shared" si="118"/>
        <v>42179.854629629626</v>
      </c>
      <c r="T1900" s="15">
        <f t="shared" si="119"/>
        <v>42203.666666666672</v>
      </c>
    </row>
    <row r="1901" spans="1:20" ht="42.75" hidden="1" x14ac:dyDescent="0.4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1" t="s">
        <v>8323</v>
      </c>
      <c r="R1901" t="s">
        <v>8335</v>
      </c>
      <c r="S1901" s="15">
        <f t="shared" si="118"/>
        <v>42075.942627314813</v>
      </c>
      <c r="T1901" s="15">
        <f t="shared" si="119"/>
        <v>42103.166666666672</v>
      </c>
    </row>
    <row r="1902" spans="1:20" ht="42.75" hidden="1" x14ac:dyDescent="0.4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1" t="s">
        <v>8321</v>
      </c>
      <c r="R1902" t="s">
        <v>8332</v>
      </c>
      <c r="S1902" s="15">
        <f t="shared" si="118"/>
        <v>42200.758240740746</v>
      </c>
      <c r="T1902" s="15">
        <f t="shared" si="119"/>
        <v>42260.758240740746</v>
      </c>
    </row>
    <row r="1903" spans="1:20" ht="42.75" x14ac:dyDescent="0.4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1" t="s">
        <v>8323</v>
      </c>
      <c r="R1903" t="s">
        <v>8326</v>
      </c>
      <c r="S1903" s="15">
        <f t="shared" si="118"/>
        <v>42482.43478009259</v>
      </c>
      <c r="T1903" s="15">
        <f t="shared" si="119"/>
        <v>42506.43478009259</v>
      </c>
    </row>
    <row r="1904" spans="1:20" ht="28.5" x14ac:dyDescent="0.4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1" t="s">
        <v>8323</v>
      </c>
      <c r="R1904" t="s">
        <v>8326</v>
      </c>
      <c r="S1904" s="15">
        <f t="shared" si="118"/>
        <v>40884.066678240742</v>
      </c>
      <c r="T1904" s="15">
        <f t="shared" si="119"/>
        <v>40926.958333333336</v>
      </c>
    </row>
    <row r="1905" spans="1:20" ht="42.75" hidden="1" x14ac:dyDescent="0.4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1" t="s">
        <v>8327</v>
      </c>
      <c r="R1905" t="s">
        <v>8328</v>
      </c>
      <c r="S1905" s="15">
        <f t="shared" si="118"/>
        <v>42371.935590277775</v>
      </c>
      <c r="T1905" s="15">
        <f t="shared" si="119"/>
        <v>42431.935590277775</v>
      </c>
    </row>
    <row r="1906" spans="1:20" ht="42.75" x14ac:dyDescent="0.4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1" t="s">
        <v>8323</v>
      </c>
      <c r="R1906" t="s">
        <v>8326</v>
      </c>
      <c r="S1906" s="15">
        <f t="shared" si="118"/>
        <v>42165.462627314817</v>
      </c>
      <c r="T1906" s="15">
        <f t="shared" si="119"/>
        <v>42196.604166666672</v>
      </c>
    </row>
    <row r="1907" spans="1:20" ht="28.5" hidden="1" x14ac:dyDescent="0.4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1" t="s">
        <v>8327</v>
      </c>
      <c r="R1907" t="s">
        <v>8331</v>
      </c>
      <c r="S1907" s="15">
        <f t="shared" si="118"/>
        <v>40876.169664351852</v>
      </c>
      <c r="T1907" s="15">
        <f t="shared" si="119"/>
        <v>40936.169664351852</v>
      </c>
    </row>
    <row r="1908" spans="1:20" ht="42.75" hidden="1" x14ac:dyDescent="0.4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1" t="s">
        <v>8321</v>
      </c>
      <c r="R1908" t="s">
        <v>8332</v>
      </c>
      <c r="S1908" s="15">
        <f t="shared" si="118"/>
        <v>41887.568912037037</v>
      </c>
      <c r="T1908" s="15">
        <f t="shared" si="119"/>
        <v>41917.568912037037</v>
      </c>
    </row>
    <row r="1909" spans="1:20" ht="42.75" hidden="1" x14ac:dyDescent="0.4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1" t="s">
        <v>8321</v>
      </c>
      <c r="R1909" t="s">
        <v>8332</v>
      </c>
      <c r="S1909" s="15">
        <f t="shared" si="118"/>
        <v>41874.098807870374</v>
      </c>
      <c r="T1909" s="15">
        <f t="shared" si="119"/>
        <v>41919.098807870374</v>
      </c>
    </row>
    <row r="1910" spans="1:20" ht="42.75" hidden="1" x14ac:dyDescent="0.45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1" t="s">
        <v>8327</v>
      </c>
      <c r="R1910" t="s">
        <v>8331</v>
      </c>
      <c r="S1910" s="15">
        <f t="shared" si="118"/>
        <v>41876.18618055556</v>
      </c>
      <c r="T1910" s="15">
        <f t="shared" si="119"/>
        <v>41897.18618055556</v>
      </c>
    </row>
    <row r="1911" spans="1:20" ht="42.75" hidden="1" x14ac:dyDescent="0.45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1" t="s">
        <v>8327</v>
      </c>
      <c r="R1911" t="s">
        <v>8329</v>
      </c>
      <c r="S1911" s="15">
        <f t="shared" si="118"/>
        <v>41564.194131944445</v>
      </c>
      <c r="T1911" s="15">
        <f t="shared" si="119"/>
        <v>41594.235798611109</v>
      </c>
    </row>
    <row r="1912" spans="1:20" ht="42.75" hidden="1" x14ac:dyDescent="0.45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1" t="s">
        <v>8327</v>
      </c>
      <c r="R1912" t="s">
        <v>8328</v>
      </c>
      <c r="S1912" s="15">
        <f t="shared" si="118"/>
        <v>41193.748483796298</v>
      </c>
      <c r="T1912" s="15">
        <f t="shared" si="119"/>
        <v>41223.790150462963</v>
      </c>
    </row>
    <row r="1913" spans="1:20" ht="42.75" hidden="1" x14ac:dyDescent="0.45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1" t="s">
        <v>8327</v>
      </c>
      <c r="R1913" t="s">
        <v>8328</v>
      </c>
      <c r="S1913" s="15">
        <f t="shared" si="118"/>
        <v>42227.936157407406</v>
      </c>
      <c r="T1913" s="15">
        <f t="shared" si="119"/>
        <v>42287.936157407406</v>
      </c>
    </row>
    <row r="1914" spans="1:20" ht="28.5" hidden="1" x14ac:dyDescent="0.45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1" t="s">
        <v>8323</v>
      </c>
      <c r="R1914" t="s">
        <v>8335</v>
      </c>
      <c r="S1914" s="15">
        <f t="shared" si="118"/>
        <v>41803.457326388889</v>
      </c>
      <c r="T1914" s="15">
        <f t="shared" si="119"/>
        <v>41833.457326388889</v>
      </c>
    </row>
    <row r="1915" spans="1:20" ht="42.75" x14ac:dyDescent="0.45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1" t="s">
        <v>8323</v>
      </c>
      <c r="R1915" t="s">
        <v>8326</v>
      </c>
      <c r="S1915" s="15">
        <f t="shared" si="118"/>
        <v>41953.8675</v>
      </c>
      <c r="T1915" s="15">
        <f t="shared" si="119"/>
        <v>41983.8675</v>
      </c>
    </row>
    <row r="1916" spans="1:20" ht="42.75" x14ac:dyDescent="0.45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1" t="s">
        <v>8323</v>
      </c>
      <c r="R1916" t="s">
        <v>8326</v>
      </c>
      <c r="S1916" s="15">
        <f t="shared" si="118"/>
        <v>42150.462083333332</v>
      </c>
      <c r="T1916" s="15">
        <f t="shared" si="119"/>
        <v>42180.462083333332</v>
      </c>
    </row>
    <row r="1917" spans="1:20" ht="42.75" x14ac:dyDescent="0.45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1" t="s">
        <v>8323</v>
      </c>
      <c r="R1917" t="s">
        <v>8326</v>
      </c>
      <c r="S1917" s="15">
        <f t="shared" si="118"/>
        <v>41839.730937500004</v>
      </c>
      <c r="T1917" s="15">
        <f t="shared" si="119"/>
        <v>41869.730937500004</v>
      </c>
    </row>
    <row r="1918" spans="1:20" ht="42.75" x14ac:dyDescent="0.45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1" t="s">
        <v>8323</v>
      </c>
      <c r="R1918" t="s">
        <v>8326</v>
      </c>
      <c r="S1918" s="15">
        <f t="shared" si="118"/>
        <v>42272.530509259261</v>
      </c>
      <c r="T1918" s="15">
        <f t="shared" si="119"/>
        <v>42300.530509259261</v>
      </c>
    </row>
    <row r="1919" spans="1:20" ht="42.75" x14ac:dyDescent="0.45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1" t="s">
        <v>8323</v>
      </c>
      <c r="R1919" t="s">
        <v>8326</v>
      </c>
      <c r="S1919" s="15">
        <f t="shared" si="118"/>
        <v>42460.741747685184</v>
      </c>
      <c r="T1919" s="15">
        <f t="shared" si="119"/>
        <v>42511.165972222225</v>
      </c>
    </row>
    <row r="1920" spans="1:20" ht="42.75" hidden="1" x14ac:dyDescent="0.45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1" t="s">
        <v>8323</v>
      </c>
      <c r="R1920" t="s">
        <v>8335</v>
      </c>
      <c r="S1920" s="15">
        <f t="shared" si="118"/>
        <v>42138.930671296301</v>
      </c>
      <c r="T1920" s="15">
        <f t="shared" si="119"/>
        <v>42168.930671296301</v>
      </c>
    </row>
    <row r="1921" spans="1:20" ht="42.75" hidden="1" x14ac:dyDescent="0.4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1" t="s">
        <v>8327</v>
      </c>
      <c r="R1921" t="s">
        <v>8329</v>
      </c>
      <c r="S1921" s="15">
        <f t="shared" si="118"/>
        <v>41312.311562499999</v>
      </c>
      <c r="T1921" s="15">
        <f t="shared" si="119"/>
        <v>41342.311562499999</v>
      </c>
    </row>
    <row r="1922" spans="1:20" ht="42.75" hidden="1" x14ac:dyDescent="0.4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20">ROUND(E1922/D1922*100,0)</f>
        <v>40</v>
      </c>
      <c r="P1922">
        <f t="shared" ref="P1922:P1985" si="121">IFERROR(ROUND(E1922/L1922,2),0)</f>
        <v>60.24</v>
      </c>
      <c r="Q1922" s="11" t="s">
        <v>8313</v>
      </c>
      <c r="R1922" t="s">
        <v>8314</v>
      </c>
      <c r="S1922" s="15">
        <f t="shared" ref="S1922:S1985" si="122">(((J1922/60)/60)/24)+DATE(1970,1,1)</f>
        <v>42003.655555555553</v>
      </c>
      <c r="T1922" s="15">
        <f t="shared" ref="T1922:T1985" si="123">(((I1922/60)/60)/24)+DATE(1970,1,1)</f>
        <v>42035.142361111109</v>
      </c>
    </row>
    <row r="1923" spans="1:20" ht="42.75" hidden="1" x14ac:dyDescent="0.4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20"/>
        <v>7</v>
      </c>
      <c r="P1923">
        <f t="shared" si="121"/>
        <v>82.58</v>
      </c>
      <c r="Q1923" s="11" t="s">
        <v>8327</v>
      </c>
      <c r="R1923" t="s">
        <v>8350</v>
      </c>
      <c r="S1923" s="15">
        <f t="shared" si="122"/>
        <v>41004.139108796298</v>
      </c>
      <c r="T1923" s="15">
        <f t="shared" si="123"/>
        <v>41034.139108796298</v>
      </c>
    </row>
    <row r="1924" spans="1:20" ht="42.75" hidden="1" x14ac:dyDescent="0.4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1" t="s">
        <v>8308</v>
      </c>
      <c r="R1924" t="s">
        <v>8315</v>
      </c>
      <c r="S1924" s="15">
        <f t="shared" si="122"/>
        <v>42689.74324074074</v>
      </c>
      <c r="T1924" s="15">
        <f t="shared" si="123"/>
        <v>42734.74324074074</v>
      </c>
    </row>
    <row r="1925" spans="1:20" ht="42.75" hidden="1" x14ac:dyDescent="0.4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1" t="s">
        <v>8327</v>
      </c>
      <c r="R1925" t="s">
        <v>8330</v>
      </c>
      <c r="S1925" s="15">
        <f t="shared" si="122"/>
        <v>42095.918530092589</v>
      </c>
      <c r="T1925" s="15">
        <f t="shared" si="123"/>
        <v>42125.918530092589</v>
      </c>
    </row>
    <row r="1926" spans="1:20" ht="42.75" x14ac:dyDescent="0.4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1" t="s">
        <v>8323</v>
      </c>
      <c r="R1926" t="s">
        <v>8326</v>
      </c>
      <c r="S1926" s="15">
        <f t="shared" si="122"/>
        <v>42524.782638888893</v>
      </c>
      <c r="T1926" s="15">
        <f t="shared" si="123"/>
        <v>42544.782638888893</v>
      </c>
    </row>
    <row r="1927" spans="1:20" x14ac:dyDescent="0.4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1" t="s">
        <v>8323</v>
      </c>
      <c r="R1927" t="s">
        <v>8326</v>
      </c>
      <c r="S1927" s="15">
        <f t="shared" si="122"/>
        <v>41915.437210648146</v>
      </c>
      <c r="T1927" s="15">
        <f t="shared" si="123"/>
        <v>41945.478877314818</v>
      </c>
    </row>
    <row r="1928" spans="1:20" ht="42.75" hidden="1" x14ac:dyDescent="0.4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1" t="s">
        <v>8327</v>
      </c>
      <c r="R1928" t="s">
        <v>8331</v>
      </c>
      <c r="S1928" s="15">
        <f t="shared" si="122"/>
        <v>41325.525752314818</v>
      </c>
      <c r="T1928" s="15">
        <f t="shared" si="123"/>
        <v>41355.484085648146</v>
      </c>
    </row>
    <row r="1929" spans="1:20" ht="42.75" hidden="1" x14ac:dyDescent="0.4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1" t="s">
        <v>8321</v>
      </c>
      <c r="R1929" t="s">
        <v>8332</v>
      </c>
      <c r="S1929" s="15">
        <f t="shared" si="122"/>
        <v>41828.515555555554</v>
      </c>
      <c r="T1929" s="15">
        <f t="shared" si="123"/>
        <v>41868.515555555554</v>
      </c>
    </row>
    <row r="1930" spans="1:20" ht="42.75" hidden="1" x14ac:dyDescent="0.45">
      <c r="A1930">
        <v>121</v>
      </c>
      <c r="B1930" s="9" t="s">
        <v>123</v>
      </c>
      <c r="C1930" s="3" t="s">
        <v>4232</v>
      </c>
      <c r="D1930" s="5">
        <v>3000</v>
      </c>
      <c r="E1930" s="7">
        <v>1</v>
      </c>
      <c r="F1930" t="s">
        <v>8219</v>
      </c>
      <c r="G1930" t="s">
        <v>8223</v>
      </c>
      <c r="H1930" t="s">
        <v>8245</v>
      </c>
      <c r="I1930">
        <v>1429352160</v>
      </c>
      <c r="J1930">
        <v>1427993710</v>
      </c>
      <c r="K1930" t="b">
        <v>0</v>
      </c>
      <c r="L1930">
        <v>1</v>
      </c>
      <c r="M1930" t="b">
        <v>0</v>
      </c>
      <c r="N1930" t="s">
        <v>8265</v>
      </c>
      <c r="O1930">
        <f t="shared" si="120"/>
        <v>0</v>
      </c>
      <c r="P1930">
        <f t="shared" si="121"/>
        <v>1</v>
      </c>
      <c r="Q1930" s="11" t="s">
        <v>8321</v>
      </c>
      <c r="R1930" t="s">
        <v>8337</v>
      </c>
      <c r="S1930" s="15">
        <f t="shared" si="122"/>
        <v>42096.704976851848</v>
      </c>
      <c r="T1930" s="15">
        <f t="shared" si="123"/>
        <v>42112.427777777775</v>
      </c>
    </row>
    <row r="1931" spans="1:20" ht="28.5" hidden="1" x14ac:dyDescent="0.4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1" t="s">
        <v>8327</v>
      </c>
      <c r="R1931" t="s">
        <v>8338</v>
      </c>
      <c r="S1931" s="15">
        <f t="shared" si="122"/>
        <v>41034.656597222223</v>
      </c>
      <c r="T1931" s="15">
        <f t="shared" si="123"/>
        <v>41064.656597222223</v>
      </c>
    </row>
    <row r="1932" spans="1:20" ht="42.75" hidden="1" x14ac:dyDescent="0.4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1" t="s">
        <v>8323</v>
      </c>
      <c r="R1932" t="s">
        <v>8324</v>
      </c>
      <c r="S1932" s="15">
        <f t="shared" si="122"/>
        <v>42253.688043981485</v>
      </c>
      <c r="T1932" s="15">
        <f t="shared" si="123"/>
        <v>42283.688043981485</v>
      </c>
    </row>
    <row r="1933" spans="1:20" ht="42.75" x14ac:dyDescent="0.4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1" t="s">
        <v>8323</v>
      </c>
      <c r="R1933" t="s">
        <v>8326</v>
      </c>
      <c r="S1933" s="15">
        <f t="shared" si="122"/>
        <v>41781.855092592588</v>
      </c>
      <c r="T1933" s="15">
        <f t="shared" si="123"/>
        <v>41811.855092592588</v>
      </c>
    </row>
    <row r="1934" spans="1:20" ht="42.75" hidden="1" x14ac:dyDescent="0.4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1" t="s">
        <v>8327</v>
      </c>
      <c r="R1934" t="s">
        <v>8328</v>
      </c>
      <c r="S1934" s="15">
        <f t="shared" si="122"/>
        <v>41036.946469907409</v>
      </c>
      <c r="T1934" s="15">
        <f t="shared" si="123"/>
        <v>41066.946469907409</v>
      </c>
    </row>
    <row r="1935" spans="1:20" ht="57" hidden="1" x14ac:dyDescent="0.4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1" t="s">
        <v>8321</v>
      </c>
      <c r="R1935" t="s">
        <v>8339</v>
      </c>
      <c r="S1935" s="15">
        <f t="shared" si="122"/>
        <v>40043.895462962959</v>
      </c>
      <c r="T1935" s="15">
        <f t="shared" si="123"/>
        <v>40098.874305555553</v>
      </c>
    </row>
    <row r="1936" spans="1:20" ht="42.75" x14ac:dyDescent="0.4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1" t="s">
        <v>8323</v>
      </c>
      <c r="R1936" t="s">
        <v>8326</v>
      </c>
      <c r="S1936" s="15">
        <f t="shared" si="122"/>
        <v>42370.90320601852</v>
      </c>
      <c r="T1936" s="15">
        <f t="shared" si="123"/>
        <v>42406.207638888889</v>
      </c>
    </row>
    <row r="1937" spans="1:20" ht="42.75" hidden="1" x14ac:dyDescent="0.4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1" t="s">
        <v>8308</v>
      </c>
      <c r="R1937" t="s">
        <v>8340</v>
      </c>
      <c r="S1937" s="15">
        <f t="shared" si="122"/>
        <v>41923.857511574075</v>
      </c>
      <c r="T1937" s="15">
        <f t="shared" si="123"/>
        <v>41953.899178240739</v>
      </c>
    </row>
    <row r="1938" spans="1:20" ht="42.75" hidden="1" x14ac:dyDescent="0.4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1" t="s">
        <v>8308</v>
      </c>
      <c r="R1938" t="s">
        <v>8310</v>
      </c>
      <c r="S1938" s="15">
        <f t="shared" si="122"/>
        <v>42339.967708333337</v>
      </c>
      <c r="T1938" s="15">
        <f t="shared" si="123"/>
        <v>42369.958333333328</v>
      </c>
    </row>
    <row r="1939" spans="1:20" ht="42.75" hidden="1" x14ac:dyDescent="0.4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1" t="s">
        <v>8308</v>
      </c>
      <c r="R1939" t="s">
        <v>8315</v>
      </c>
      <c r="S1939" s="15">
        <f t="shared" si="122"/>
        <v>42273.884305555555</v>
      </c>
      <c r="T1939" s="15">
        <f t="shared" si="123"/>
        <v>42300.458333333328</v>
      </c>
    </row>
    <row r="1940" spans="1:20" ht="42.75" hidden="1" x14ac:dyDescent="0.4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1" t="s">
        <v>8327</v>
      </c>
      <c r="R1940" t="s">
        <v>8328</v>
      </c>
      <c r="S1940" s="15">
        <f t="shared" si="122"/>
        <v>41037.551585648151</v>
      </c>
      <c r="T1940" s="15">
        <f t="shared" si="123"/>
        <v>41067.551585648151</v>
      </c>
    </row>
    <row r="1941" spans="1:20" ht="42.75" hidden="1" x14ac:dyDescent="0.45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1" t="s">
        <v>8311</v>
      </c>
      <c r="R1941" t="s">
        <v>8312</v>
      </c>
      <c r="S1941" s="15">
        <f t="shared" si="122"/>
        <v>41250.827118055553</v>
      </c>
      <c r="T1941" s="15">
        <f t="shared" si="123"/>
        <v>41271.827118055553</v>
      </c>
    </row>
    <row r="1942" spans="1:20" ht="42.75" hidden="1" x14ac:dyDescent="0.45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1" t="s">
        <v>8313</v>
      </c>
      <c r="R1942" t="s">
        <v>8314</v>
      </c>
      <c r="S1942" s="15">
        <f t="shared" si="122"/>
        <v>41978.760393518518</v>
      </c>
      <c r="T1942" s="15">
        <f t="shared" si="123"/>
        <v>42023.760393518518</v>
      </c>
    </row>
    <row r="1943" spans="1:20" ht="42.75" hidden="1" x14ac:dyDescent="0.4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1" t="s">
        <v>8321</v>
      </c>
      <c r="R1943" t="s">
        <v>8339</v>
      </c>
      <c r="S1943" s="15">
        <f t="shared" si="122"/>
        <v>42296.261087962965</v>
      </c>
      <c r="T1943" s="15">
        <f t="shared" si="123"/>
        <v>42326.302754629629</v>
      </c>
    </row>
    <row r="1944" spans="1:20" ht="42.75" x14ac:dyDescent="0.4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1" t="s">
        <v>8323</v>
      </c>
      <c r="R1944" t="s">
        <v>8326</v>
      </c>
      <c r="S1944" s="15">
        <f t="shared" si="122"/>
        <v>42709.134780092587</v>
      </c>
      <c r="T1944" s="15">
        <f t="shared" si="123"/>
        <v>42739.134780092587</v>
      </c>
    </row>
    <row r="1945" spans="1:20" ht="42.75" hidden="1" x14ac:dyDescent="0.4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1" t="s">
        <v>8308</v>
      </c>
      <c r="R1945" t="s">
        <v>8315</v>
      </c>
      <c r="S1945" s="15">
        <f t="shared" si="122"/>
        <v>42636.614745370374</v>
      </c>
      <c r="T1945" s="15">
        <f t="shared" si="123"/>
        <v>42659.041666666672</v>
      </c>
    </row>
    <row r="1946" spans="1:20" ht="42.75" x14ac:dyDescent="0.4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1" t="s">
        <v>8323</v>
      </c>
      <c r="R1946" t="s">
        <v>8326</v>
      </c>
      <c r="S1946" s="15">
        <f t="shared" si="122"/>
        <v>42313.703900462962</v>
      </c>
      <c r="T1946" s="15">
        <f t="shared" si="123"/>
        <v>42343</v>
      </c>
    </row>
    <row r="1947" spans="1:20" ht="57" x14ac:dyDescent="0.4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1" t="s">
        <v>8323</v>
      </c>
      <c r="R1947" t="s">
        <v>8326</v>
      </c>
      <c r="S1947" s="15">
        <f t="shared" si="122"/>
        <v>42256.764212962968</v>
      </c>
      <c r="T1947" s="15">
        <f t="shared" si="123"/>
        <v>42283.957638888889</v>
      </c>
    </row>
    <row r="1948" spans="1:20" ht="42.75" hidden="1" x14ac:dyDescent="0.45">
      <c r="A1948">
        <v>136</v>
      </c>
      <c r="B1948" s="9" t="s">
        <v>138</v>
      </c>
      <c r="C1948" s="3" t="s">
        <v>4232</v>
      </c>
      <c r="D1948" s="5">
        <v>3000</v>
      </c>
      <c r="E1948" s="7">
        <v>0</v>
      </c>
      <c r="F1948" t="s">
        <v>8219</v>
      </c>
      <c r="G1948" t="s">
        <v>8223</v>
      </c>
      <c r="H1948" t="s">
        <v>8245</v>
      </c>
      <c r="I1948">
        <v>1431771360</v>
      </c>
      <c r="J1948">
        <v>1427968234</v>
      </c>
      <c r="K1948" t="b">
        <v>0</v>
      </c>
      <c r="L1948">
        <v>0</v>
      </c>
      <c r="M1948" t="b">
        <v>0</v>
      </c>
      <c r="N1948" t="s">
        <v>8265</v>
      </c>
      <c r="O1948">
        <f t="shared" si="120"/>
        <v>0</v>
      </c>
      <c r="P1948">
        <f t="shared" si="121"/>
        <v>0</v>
      </c>
      <c r="Q1948" s="11" t="s">
        <v>8321</v>
      </c>
      <c r="R1948" t="s">
        <v>8337</v>
      </c>
      <c r="S1948" s="15">
        <f t="shared" si="122"/>
        <v>42096.410115740742</v>
      </c>
      <c r="T1948" s="15">
        <f t="shared" si="123"/>
        <v>42140.427777777775</v>
      </c>
    </row>
    <row r="1949" spans="1:20" ht="42.75" hidden="1" x14ac:dyDescent="0.4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1" t="s">
        <v>8323</v>
      </c>
      <c r="R1949" t="s">
        <v>8324</v>
      </c>
      <c r="S1949" s="15">
        <f t="shared" si="122"/>
        <v>42233.747349537036</v>
      </c>
      <c r="T1949" s="15">
        <f t="shared" si="123"/>
        <v>42263.747349537036</v>
      </c>
    </row>
    <row r="1950" spans="1:20" ht="42.75" hidden="1" x14ac:dyDescent="0.4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1" t="s">
        <v>8308</v>
      </c>
      <c r="R1950" t="s">
        <v>8310</v>
      </c>
      <c r="S1950" s="15">
        <f t="shared" si="122"/>
        <v>42688.711354166662</v>
      </c>
      <c r="T1950" s="15">
        <f t="shared" si="123"/>
        <v>42748.711354166662</v>
      </c>
    </row>
    <row r="1951" spans="1:20" ht="42.75" x14ac:dyDescent="0.4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1" t="s">
        <v>8323</v>
      </c>
      <c r="R1951" t="s">
        <v>8326</v>
      </c>
      <c r="S1951" s="15">
        <f t="shared" si="122"/>
        <v>42205.171018518522</v>
      </c>
      <c r="T1951" s="15">
        <f t="shared" si="123"/>
        <v>42235.171018518522</v>
      </c>
    </row>
    <row r="1952" spans="1:20" ht="42.75" hidden="1" x14ac:dyDescent="0.4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1" t="s">
        <v>8327</v>
      </c>
      <c r="R1952" t="s">
        <v>8331</v>
      </c>
      <c r="S1952" s="15">
        <f t="shared" si="122"/>
        <v>41277.186111111114</v>
      </c>
      <c r="T1952" s="15">
        <f t="shared" si="123"/>
        <v>41295.332638888889</v>
      </c>
    </row>
    <row r="1953" spans="1:20" ht="42.75" x14ac:dyDescent="0.4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1" t="s">
        <v>8323</v>
      </c>
      <c r="R1953" t="s">
        <v>8326</v>
      </c>
      <c r="S1953" s="15">
        <f t="shared" si="122"/>
        <v>42552.048356481479</v>
      </c>
      <c r="T1953" s="15">
        <f t="shared" si="123"/>
        <v>42573.226388888885</v>
      </c>
    </row>
    <row r="1954" spans="1:20" ht="42.75" x14ac:dyDescent="0.4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1" t="s">
        <v>8323</v>
      </c>
      <c r="R1954" t="s">
        <v>8326</v>
      </c>
      <c r="S1954" s="15">
        <f t="shared" si="122"/>
        <v>41861.524837962963</v>
      </c>
      <c r="T1954" s="15">
        <f t="shared" si="123"/>
        <v>41891.524837962963</v>
      </c>
    </row>
    <row r="1955" spans="1:20" ht="42.75" hidden="1" x14ac:dyDescent="0.4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1" t="s">
        <v>8327</v>
      </c>
      <c r="R1955" t="s">
        <v>8331</v>
      </c>
      <c r="S1955" s="15">
        <f t="shared" si="122"/>
        <v>40926.047858796301</v>
      </c>
      <c r="T1955" s="15">
        <f t="shared" si="123"/>
        <v>40986.006192129629</v>
      </c>
    </row>
    <row r="1956" spans="1:20" ht="42.75" hidden="1" x14ac:dyDescent="0.4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1" t="s">
        <v>8308</v>
      </c>
      <c r="R1956" t="s">
        <v>8309</v>
      </c>
      <c r="S1956" s="15">
        <f t="shared" si="122"/>
        <v>40761.604421296295</v>
      </c>
      <c r="T1956" s="15">
        <f t="shared" si="123"/>
        <v>40805.604421296295</v>
      </c>
    </row>
    <row r="1957" spans="1:20" ht="28.5" x14ac:dyDescent="0.4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1" t="s">
        <v>8323</v>
      </c>
      <c r="R1957" t="s">
        <v>8326</v>
      </c>
      <c r="S1957" s="15">
        <f t="shared" si="122"/>
        <v>42072.576249999998</v>
      </c>
      <c r="T1957" s="15">
        <f t="shared" si="123"/>
        <v>42097.576249999998</v>
      </c>
    </row>
    <row r="1958" spans="1:20" ht="42.75" x14ac:dyDescent="0.4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1" t="s">
        <v>8323</v>
      </c>
      <c r="R1958" t="s">
        <v>8326</v>
      </c>
      <c r="S1958" s="15">
        <f t="shared" si="122"/>
        <v>41912.858946759261</v>
      </c>
      <c r="T1958" s="15">
        <f t="shared" si="123"/>
        <v>41942.858946759261</v>
      </c>
    </row>
    <row r="1959" spans="1:20" ht="42.75" hidden="1" x14ac:dyDescent="0.4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1" t="s">
        <v>8321</v>
      </c>
      <c r="R1959" t="s">
        <v>8339</v>
      </c>
      <c r="S1959" s="15">
        <f t="shared" si="122"/>
        <v>41162.672326388885</v>
      </c>
      <c r="T1959" s="15">
        <f t="shared" si="123"/>
        <v>41192.672326388885</v>
      </c>
    </row>
    <row r="1960" spans="1:20" ht="42.75" x14ac:dyDescent="0.4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1" t="s">
        <v>8323</v>
      </c>
      <c r="R1960" t="s">
        <v>8326</v>
      </c>
      <c r="S1960" s="15">
        <f t="shared" si="122"/>
        <v>42167.533159722225</v>
      </c>
      <c r="T1960" s="15">
        <f t="shared" si="123"/>
        <v>42197.533159722225</v>
      </c>
    </row>
    <row r="1961" spans="1:20" ht="42.75" hidden="1" x14ac:dyDescent="0.4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1" t="s">
        <v>8323</v>
      </c>
      <c r="R1961" t="s">
        <v>8324</v>
      </c>
      <c r="S1961" s="15">
        <f t="shared" si="122"/>
        <v>41902.622395833336</v>
      </c>
      <c r="T1961" s="15">
        <f t="shared" si="123"/>
        <v>41932.622395833336</v>
      </c>
    </row>
    <row r="1962" spans="1:20" ht="42.75" x14ac:dyDescent="0.4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1" t="s">
        <v>8323</v>
      </c>
      <c r="R1962" t="s">
        <v>8326</v>
      </c>
      <c r="S1962" s="15">
        <f t="shared" si="122"/>
        <v>42054.849050925928</v>
      </c>
      <c r="T1962" s="15">
        <f t="shared" si="123"/>
        <v>42084.807384259257</v>
      </c>
    </row>
    <row r="1963" spans="1:20" ht="28.5" hidden="1" x14ac:dyDescent="0.4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1" t="s">
        <v>8319</v>
      </c>
      <c r="R1963" t="s">
        <v>8345</v>
      </c>
      <c r="S1963" s="15">
        <f t="shared" si="122"/>
        <v>42760.244212962964</v>
      </c>
      <c r="T1963" s="15">
        <f t="shared" si="123"/>
        <v>42790.244212962964</v>
      </c>
    </row>
    <row r="1964" spans="1:20" ht="42.75" hidden="1" x14ac:dyDescent="0.4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1" t="s">
        <v>8316</v>
      </c>
      <c r="R1964" t="s">
        <v>8334</v>
      </c>
      <c r="S1964" s="15">
        <f t="shared" si="122"/>
        <v>41740.138113425928</v>
      </c>
      <c r="T1964" s="15">
        <f t="shared" si="123"/>
        <v>41770.138113425928</v>
      </c>
    </row>
    <row r="1965" spans="1:20" ht="42.75" x14ac:dyDescent="0.4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1" t="s">
        <v>8323</v>
      </c>
      <c r="R1965" t="s">
        <v>8326</v>
      </c>
      <c r="S1965" s="15">
        <f t="shared" si="122"/>
        <v>41879.913761574076</v>
      </c>
      <c r="T1965" s="15">
        <f t="shared" si="123"/>
        <v>41894.913761574076</v>
      </c>
    </row>
    <row r="1966" spans="1:20" hidden="1" x14ac:dyDescent="0.4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1" t="s">
        <v>8311</v>
      </c>
      <c r="R1966" t="s">
        <v>8312</v>
      </c>
      <c r="S1966" s="15">
        <f t="shared" si="122"/>
        <v>40939.979618055557</v>
      </c>
      <c r="T1966" s="15">
        <f t="shared" si="123"/>
        <v>40969.979618055557</v>
      </c>
    </row>
    <row r="1967" spans="1:20" ht="42.75" x14ac:dyDescent="0.4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1" t="s">
        <v>8323</v>
      </c>
      <c r="R1967" t="s">
        <v>8326</v>
      </c>
      <c r="S1967" s="15">
        <f t="shared" si="122"/>
        <v>42017.88045138889</v>
      </c>
      <c r="T1967" s="15">
        <f t="shared" si="123"/>
        <v>42044.1875</v>
      </c>
    </row>
    <row r="1968" spans="1:20" ht="28.5" hidden="1" x14ac:dyDescent="0.4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1" t="s">
        <v>8316</v>
      </c>
      <c r="R1968" t="s">
        <v>8334</v>
      </c>
      <c r="S1968" s="15">
        <f t="shared" si="122"/>
        <v>41712.762673611112</v>
      </c>
      <c r="T1968" s="15">
        <f t="shared" si="123"/>
        <v>41742.762673611112</v>
      </c>
    </row>
    <row r="1969" spans="1:20" ht="42.75" hidden="1" x14ac:dyDescent="0.45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1" t="s">
        <v>8327</v>
      </c>
      <c r="R1969" t="s">
        <v>8331</v>
      </c>
      <c r="S1969" s="15">
        <f t="shared" si="122"/>
        <v>40941.652372685188</v>
      </c>
      <c r="T1969" s="15">
        <f t="shared" si="123"/>
        <v>40971.652372685188</v>
      </c>
    </row>
    <row r="1970" spans="1:20" ht="42.75" hidden="1" x14ac:dyDescent="0.45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1" t="s">
        <v>8323</v>
      </c>
      <c r="R1970" t="s">
        <v>8335</v>
      </c>
      <c r="S1970" s="15">
        <f t="shared" si="122"/>
        <v>42157.598090277781</v>
      </c>
      <c r="T1970" s="15">
        <f t="shared" si="123"/>
        <v>42217.583333333328</v>
      </c>
    </row>
    <row r="1971" spans="1:20" ht="42.75" x14ac:dyDescent="0.4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1" t="s">
        <v>8323</v>
      </c>
      <c r="R1971" t="s">
        <v>8326</v>
      </c>
      <c r="S1971" s="15">
        <f t="shared" si="122"/>
        <v>41940.598182870373</v>
      </c>
      <c r="T1971" s="15">
        <f t="shared" si="123"/>
        <v>41970.639849537038</v>
      </c>
    </row>
    <row r="1972" spans="1:20" ht="57" x14ac:dyDescent="0.4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1" t="s">
        <v>8323</v>
      </c>
      <c r="R1972" t="s">
        <v>8326</v>
      </c>
      <c r="S1972" s="15">
        <f t="shared" si="122"/>
        <v>41807.690081018518</v>
      </c>
      <c r="T1972" s="15">
        <f t="shared" si="123"/>
        <v>41837.690081018518</v>
      </c>
    </row>
    <row r="1973" spans="1:20" ht="28.5" x14ac:dyDescent="0.4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1" t="s">
        <v>8323</v>
      </c>
      <c r="R1973" t="s">
        <v>8326</v>
      </c>
      <c r="S1973" s="15">
        <f t="shared" si="122"/>
        <v>42103.884930555556</v>
      </c>
      <c r="T1973" s="15">
        <f t="shared" si="123"/>
        <v>42133.884930555556</v>
      </c>
    </row>
    <row r="1974" spans="1:20" ht="42.75" hidden="1" x14ac:dyDescent="0.45">
      <c r="A1974">
        <v>1046</v>
      </c>
      <c r="B1974" s="9" t="s">
        <v>1047</v>
      </c>
      <c r="C1974" s="3" t="s">
        <v>5156</v>
      </c>
      <c r="D1974" s="5">
        <v>3000</v>
      </c>
      <c r="E1974" s="7">
        <v>0</v>
      </c>
      <c r="F1974" t="s">
        <v>8219</v>
      </c>
      <c r="G1974" t="s">
        <v>8235</v>
      </c>
      <c r="H1974" t="s">
        <v>8248</v>
      </c>
      <c r="I1974">
        <v>1451161560</v>
      </c>
      <c r="J1974">
        <v>1447273560</v>
      </c>
      <c r="K1974" t="b">
        <v>0</v>
      </c>
      <c r="L1974">
        <v>0</v>
      </c>
      <c r="M1974" t="b">
        <v>0</v>
      </c>
      <c r="N1974" t="s">
        <v>8279</v>
      </c>
      <c r="O1974">
        <f t="shared" si="120"/>
        <v>0</v>
      </c>
      <c r="P1974">
        <f t="shared" si="121"/>
        <v>0</v>
      </c>
      <c r="Q1974" s="11" t="s">
        <v>8346</v>
      </c>
      <c r="R1974" t="s">
        <v>8347</v>
      </c>
      <c r="S1974" s="15">
        <f t="shared" si="122"/>
        <v>42319.851388888885</v>
      </c>
      <c r="T1974" s="15">
        <f t="shared" si="123"/>
        <v>42364.851388888885</v>
      </c>
    </row>
    <row r="1975" spans="1:20" ht="28.5" hidden="1" x14ac:dyDescent="0.4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1" t="s">
        <v>8327</v>
      </c>
      <c r="R1975" t="s">
        <v>8331</v>
      </c>
      <c r="S1975" s="15">
        <f t="shared" si="122"/>
        <v>41692.084143518521</v>
      </c>
      <c r="T1975" s="15">
        <f t="shared" si="123"/>
        <v>41727.041666666664</v>
      </c>
    </row>
    <row r="1976" spans="1:20" ht="42.75" x14ac:dyDescent="0.4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1" t="s">
        <v>8323</v>
      </c>
      <c r="R1976" t="s">
        <v>8326</v>
      </c>
      <c r="S1976" s="15">
        <f t="shared" si="122"/>
        <v>42279.778564814813</v>
      </c>
      <c r="T1976" s="15">
        <f t="shared" si="123"/>
        <v>42310.701388888891</v>
      </c>
    </row>
    <row r="1977" spans="1:20" ht="42.75" hidden="1" x14ac:dyDescent="0.4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1" t="s">
        <v>8308</v>
      </c>
      <c r="R1977" t="s">
        <v>8310</v>
      </c>
      <c r="S1977" s="15">
        <f t="shared" si="122"/>
        <v>42619.635787037041</v>
      </c>
      <c r="T1977" s="15">
        <f t="shared" si="123"/>
        <v>42649.635787037041</v>
      </c>
    </row>
    <row r="1978" spans="1:20" ht="42.75" hidden="1" x14ac:dyDescent="0.45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1" t="s">
        <v>8327</v>
      </c>
      <c r="R1978" t="s">
        <v>8338</v>
      </c>
      <c r="S1978" s="15">
        <f t="shared" si="122"/>
        <v>41662.854988425926</v>
      </c>
      <c r="T1978" s="15">
        <f t="shared" si="123"/>
        <v>41676.854988425926</v>
      </c>
    </row>
    <row r="1979" spans="1:20" ht="28.5" hidden="1" x14ac:dyDescent="0.45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1" t="s">
        <v>8308</v>
      </c>
      <c r="R1979" t="s">
        <v>8315</v>
      </c>
      <c r="S1979" s="15">
        <f t="shared" si="122"/>
        <v>41617.912662037037</v>
      </c>
      <c r="T1979" s="15">
        <f t="shared" si="123"/>
        <v>41631.912662037037</v>
      </c>
    </row>
    <row r="1980" spans="1:20" ht="42.75" hidden="1" x14ac:dyDescent="0.4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1" t="s">
        <v>8327</v>
      </c>
      <c r="R1980" t="s">
        <v>8331</v>
      </c>
      <c r="S1980" s="15">
        <f t="shared" si="122"/>
        <v>40796.001261574071</v>
      </c>
      <c r="T1980" s="15">
        <f t="shared" si="123"/>
        <v>40849.333333333336</v>
      </c>
    </row>
    <row r="1981" spans="1:20" ht="42.75" hidden="1" x14ac:dyDescent="0.4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1" t="s">
        <v>8327</v>
      </c>
      <c r="R1981" t="s">
        <v>8328</v>
      </c>
      <c r="S1981" s="15">
        <f t="shared" si="122"/>
        <v>42290.059594907405</v>
      </c>
      <c r="T1981" s="15">
        <f t="shared" si="123"/>
        <v>42304.207638888889</v>
      </c>
    </row>
    <row r="1982" spans="1:20" ht="57" hidden="1" x14ac:dyDescent="0.4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1" t="s">
        <v>8327</v>
      </c>
      <c r="R1982" t="s">
        <v>8330</v>
      </c>
      <c r="S1982" s="15">
        <f t="shared" si="122"/>
        <v>42804.534652777773</v>
      </c>
      <c r="T1982" s="15">
        <f t="shared" si="123"/>
        <v>42834.492986111116</v>
      </c>
    </row>
    <row r="1983" spans="1:20" ht="42.75" hidden="1" x14ac:dyDescent="0.4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1" t="s">
        <v>8319</v>
      </c>
      <c r="R1983" t="s">
        <v>8357</v>
      </c>
      <c r="S1983" s="15">
        <f t="shared" si="122"/>
        <v>42052.802430555559</v>
      </c>
      <c r="T1983" s="15">
        <f t="shared" si="123"/>
        <v>42082.760763888888</v>
      </c>
    </row>
    <row r="1984" spans="1:20" ht="28.5" x14ac:dyDescent="0.4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1" t="s">
        <v>8323</v>
      </c>
      <c r="R1984" t="s">
        <v>8326</v>
      </c>
      <c r="S1984" s="15">
        <f t="shared" si="122"/>
        <v>42690.334317129629</v>
      </c>
      <c r="T1984" s="15">
        <f t="shared" si="123"/>
        <v>42721.333333333328</v>
      </c>
    </row>
    <row r="1985" spans="1:20" ht="42.75" hidden="1" x14ac:dyDescent="0.4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1" t="s">
        <v>8323</v>
      </c>
      <c r="R1985" t="s">
        <v>8335</v>
      </c>
      <c r="S1985" s="15">
        <f t="shared" si="122"/>
        <v>42649.623460648145</v>
      </c>
      <c r="T1985" s="15">
        <f t="shared" si="123"/>
        <v>42693.041666666672</v>
      </c>
    </row>
    <row r="1986" spans="1:20" ht="42.75" hidden="1" x14ac:dyDescent="0.4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24">ROUND(E1986/D1986*100,0)</f>
        <v>4</v>
      </c>
      <c r="P1986">
        <f t="shared" ref="P1986:P2049" si="125">IFERROR(ROUND(E1986/L1986,2),0)</f>
        <v>65.11</v>
      </c>
      <c r="Q1986" s="11" t="s">
        <v>8323</v>
      </c>
      <c r="R1986" t="s">
        <v>8324</v>
      </c>
      <c r="S1986" s="15">
        <f t="shared" ref="S1986:S2049" si="126">(((J1986/60)/60)/24)+DATE(1970,1,1)</f>
        <v>42359.792233796295</v>
      </c>
      <c r="T1986" s="15">
        <f t="shared" ref="T1986:T2049" si="127">(((I1986/60)/60)/24)+DATE(1970,1,1)</f>
        <v>42408.01180555555</v>
      </c>
    </row>
    <row r="1987" spans="1:20" ht="42.75" hidden="1" x14ac:dyDescent="0.4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24"/>
        <v>293</v>
      </c>
      <c r="P1987">
        <f t="shared" si="125"/>
        <v>73.13</v>
      </c>
      <c r="Q1987" s="11" t="s">
        <v>8327</v>
      </c>
      <c r="R1987" t="s">
        <v>8329</v>
      </c>
      <c r="S1987" s="15">
        <f t="shared" si="126"/>
        <v>41646.792222222226</v>
      </c>
      <c r="T1987" s="15">
        <f t="shared" si="127"/>
        <v>41676.792222222226</v>
      </c>
    </row>
    <row r="1988" spans="1:20" ht="42.75" hidden="1" x14ac:dyDescent="0.4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1" t="s">
        <v>8311</v>
      </c>
      <c r="R1988" t="s">
        <v>8356</v>
      </c>
      <c r="S1988" s="15">
        <f t="shared" si="126"/>
        <v>41044.988055555557</v>
      </c>
      <c r="T1988" s="15">
        <f t="shared" si="127"/>
        <v>41104.988055555557</v>
      </c>
    </row>
    <row r="1989" spans="1:20" ht="42.75" hidden="1" x14ac:dyDescent="0.4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1" t="s">
        <v>8327</v>
      </c>
      <c r="R1989" t="s">
        <v>8331</v>
      </c>
      <c r="S1989" s="15">
        <f t="shared" si="126"/>
        <v>42565.009097222224</v>
      </c>
      <c r="T1989" s="15">
        <f t="shared" si="127"/>
        <v>42572.009097222224</v>
      </c>
    </row>
    <row r="1990" spans="1:20" ht="42.75" hidden="1" x14ac:dyDescent="0.45">
      <c r="A1990">
        <v>2345</v>
      </c>
      <c r="B1990" s="9" t="s">
        <v>2346</v>
      </c>
      <c r="C1990" s="3" t="s">
        <v>6455</v>
      </c>
      <c r="D1990" s="5">
        <v>3000</v>
      </c>
      <c r="E1990" s="7">
        <v>0</v>
      </c>
      <c r="F1990" t="s">
        <v>8219</v>
      </c>
      <c r="G1990" t="s">
        <v>8223</v>
      </c>
      <c r="H1990" t="s">
        <v>8245</v>
      </c>
      <c r="I1990">
        <v>1427845140</v>
      </c>
      <c r="J1990">
        <v>1424822556</v>
      </c>
      <c r="K1990" t="b">
        <v>0</v>
      </c>
      <c r="L1990">
        <v>0</v>
      </c>
      <c r="M1990" t="b">
        <v>0</v>
      </c>
      <c r="N1990" t="s">
        <v>8270</v>
      </c>
      <c r="O1990">
        <f t="shared" si="124"/>
        <v>0</v>
      </c>
      <c r="P1990">
        <f t="shared" si="125"/>
        <v>0</v>
      </c>
      <c r="Q1990" s="11" t="s">
        <v>8308</v>
      </c>
      <c r="R1990" t="s">
        <v>8342</v>
      </c>
      <c r="S1990" s="15">
        <f t="shared" si="126"/>
        <v>42060.001805555556</v>
      </c>
      <c r="T1990" s="15">
        <f t="shared" si="127"/>
        <v>42094.985416666663</v>
      </c>
    </row>
    <row r="1991" spans="1:20" ht="42.75" x14ac:dyDescent="0.4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1" t="s">
        <v>8323</v>
      </c>
      <c r="R1991" t="s">
        <v>8326</v>
      </c>
      <c r="S1991" s="15">
        <f t="shared" si="126"/>
        <v>41921.770439814813</v>
      </c>
      <c r="T1991" s="15">
        <f t="shared" si="127"/>
        <v>41938.770439814813</v>
      </c>
    </row>
    <row r="1992" spans="1:20" ht="28.5" hidden="1" x14ac:dyDescent="0.4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1" t="s">
        <v>8323</v>
      </c>
      <c r="R1992" t="s">
        <v>8324</v>
      </c>
      <c r="S1992" s="15">
        <f t="shared" si="126"/>
        <v>42773.916180555556</v>
      </c>
      <c r="T1992" s="15">
        <f t="shared" si="127"/>
        <v>42818.874513888892</v>
      </c>
    </row>
    <row r="1993" spans="1:20" ht="42.75" hidden="1" x14ac:dyDescent="0.4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1" t="s">
        <v>8327</v>
      </c>
      <c r="R1993" t="s">
        <v>8336</v>
      </c>
      <c r="S1993" s="15">
        <f t="shared" si="126"/>
        <v>42079.745578703703</v>
      </c>
      <c r="T1993" s="15">
        <f t="shared" si="127"/>
        <v>42109.957638888889</v>
      </c>
    </row>
    <row r="1994" spans="1:20" ht="42.75" hidden="1" x14ac:dyDescent="0.4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1" t="s">
        <v>8321</v>
      </c>
      <c r="R1994" t="s">
        <v>8343</v>
      </c>
      <c r="S1994" s="15">
        <f t="shared" si="126"/>
        <v>40324.662511574075</v>
      </c>
      <c r="T1994" s="15">
        <f t="shared" si="127"/>
        <v>40391.125</v>
      </c>
    </row>
    <row r="1995" spans="1:20" ht="42.75" hidden="1" x14ac:dyDescent="0.4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1" t="s">
        <v>8323</v>
      </c>
      <c r="R1995" t="s">
        <v>8324</v>
      </c>
      <c r="S1995" s="15">
        <f t="shared" si="126"/>
        <v>42629.503483796296</v>
      </c>
      <c r="T1995" s="15">
        <f t="shared" si="127"/>
        <v>42650.583333333328</v>
      </c>
    </row>
    <row r="1996" spans="1:20" ht="42.75" x14ac:dyDescent="0.4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1" t="s">
        <v>8323</v>
      </c>
      <c r="R1996" t="s">
        <v>8326</v>
      </c>
      <c r="S1996" s="15">
        <f t="shared" si="126"/>
        <v>42192.591944444444</v>
      </c>
      <c r="T1996" s="15">
        <f t="shared" si="127"/>
        <v>42223.708333333328</v>
      </c>
    </row>
    <row r="1997" spans="1:20" ht="42.75" hidden="1" x14ac:dyDescent="0.4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1" t="s">
        <v>8313</v>
      </c>
      <c r="R1997" t="s">
        <v>8314</v>
      </c>
      <c r="S1997" s="15">
        <f t="shared" si="126"/>
        <v>42065.084375000006</v>
      </c>
      <c r="T1997" s="15">
        <f t="shared" si="127"/>
        <v>42095.042708333334</v>
      </c>
    </row>
    <row r="1998" spans="1:20" ht="28.5" hidden="1" x14ac:dyDescent="0.4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1" t="s">
        <v>8308</v>
      </c>
      <c r="R1998" t="s">
        <v>8340</v>
      </c>
      <c r="S1998" s="15">
        <f t="shared" si="126"/>
        <v>42275.588715277772</v>
      </c>
      <c r="T1998" s="15">
        <f t="shared" si="127"/>
        <v>42317.60555555555</v>
      </c>
    </row>
    <row r="1999" spans="1:20" ht="28.5" hidden="1" x14ac:dyDescent="0.45">
      <c r="A1999">
        <v>1579</v>
      </c>
      <c r="B1999" s="9" t="s">
        <v>1580</v>
      </c>
      <c r="C1999" s="3" t="s">
        <v>5689</v>
      </c>
      <c r="D1999" s="5">
        <v>3333</v>
      </c>
      <c r="E1999" s="7">
        <v>28</v>
      </c>
      <c r="F1999" t="s">
        <v>8219</v>
      </c>
      <c r="G1999" t="s">
        <v>8223</v>
      </c>
      <c r="H1999" t="s">
        <v>8245</v>
      </c>
      <c r="I1999">
        <v>1377734091</v>
      </c>
      <c r="J1999">
        <v>1374882891</v>
      </c>
      <c r="K1999" t="b">
        <v>0</v>
      </c>
      <c r="L1999">
        <v>2</v>
      </c>
      <c r="M1999" t="b">
        <v>0</v>
      </c>
      <c r="N1999" t="s">
        <v>8288</v>
      </c>
      <c r="O1999">
        <f t="shared" si="124"/>
        <v>1</v>
      </c>
      <c r="P1999">
        <f t="shared" si="125"/>
        <v>14</v>
      </c>
      <c r="Q1999" s="11" t="s">
        <v>8311</v>
      </c>
      <c r="R1999" t="s">
        <v>8349</v>
      </c>
      <c r="S1999" s="15">
        <f t="shared" si="126"/>
        <v>41481.996423611112</v>
      </c>
      <c r="T1999" s="15">
        <f t="shared" si="127"/>
        <v>41514.996423611112</v>
      </c>
    </row>
    <row r="2000" spans="1:20" ht="42.75" x14ac:dyDescent="0.4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1" t="s">
        <v>8323</v>
      </c>
      <c r="R2000" t="s">
        <v>8326</v>
      </c>
      <c r="S2000" s="15">
        <f t="shared" si="126"/>
        <v>41894.91375</v>
      </c>
      <c r="T2000" s="15">
        <f t="shared" si="127"/>
        <v>41938.029861111114</v>
      </c>
    </row>
    <row r="2001" spans="1:20" ht="42.75" hidden="1" x14ac:dyDescent="0.4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1" t="s">
        <v>8321</v>
      </c>
      <c r="R2001" t="s">
        <v>8343</v>
      </c>
      <c r="S2001" s="15">
        <f t="shared" si="126"/>
        <v>41557.949687500004</v>
      </c>
      <c r="T2001" s="15">
        <f t="shared" si="127"/>
        <v>41592.249305555553</v>
      </c>
    </row>
    <row r="2002" spans="1:20" ht="42.75" hidden="1" x14ac:dyDescent="0.4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1" t="s">
        <v>8319</v>
      </c>
      <c r="R2002" t="s">
        <v>8345</v>
      </c>
      <c r="S2002" s="15">
        <f t="shared" si="126"/>
        <v>41932.871990740743</v>
      </c>
      <c r="T2002" s="15">
        <f t="shared" si="127"/>
        <v>41965.249305555553</v>
      </c>
    </row>
    <row r="2003" spans="1:20" ht="28.5" hidden="1" x14ac:dyDescent="0.45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1" t="s">
        <v>8313</v>
      </c>
      <c r="R2003" t="s">
        <v>8314</v>
      </c>
      <c r="S2003" s="15">
        <f t="shared" si="126"/>
        <v>42159.47256944445</v>
      </c>
      <c r="T2003" s="15">
        <f t="shared" si="127"/>
        <v>42182.915972222225</v>
      </c>
    </row>
    <row r="2004" spans="1:20" ht="42.75" x14ac:dyDescent="0.45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1" t="s">
        <v>8323</v>
      </c>
      <c r="R2004" t="s">
        <v>8326</v>
      </c>
      <c r="S2004" s="15">
        <f t="shared" si="126"/>
        <v>42159.224432870367</v>
      </c>
      <c r="T2004" s="15">
        <f t="shared" si="127"/>
        <v>42204.224432870367</v>
      </c>
    </row>
    <row r="2005" spans="1:20" ht="42.75" hidden="1" x14ac:dyDescent="0.45">
      <c r="A2005">
        <v>1055</v>
      </c>
      <c r="B2005" s="9" t="s">
        <v>1056</v>
      </c>
      <c r="C2005" s="3" t="s">
        <v>5165</v>
      </c>
      <c r="D2005" s="5">
        <v>3500</v>
      </c>
      <c r="E2005" s="7">
        <v>0</v>
      </c>
      <c r="F2005" t="s">
        <v>8219</v>
      </c>
      <c r="G2005" t="s">
        <v>8223</v>
      </c>
      <c r="H2005" t="s">
        <v>8245</v>
      </c>
      <c r="I2005">
        <v>1457394545</v>
      </c>
      <c r="J2005">
        <v>1454802545</v>
      </c>
      <c r="K2005" t="b">
        <v>0</v>
      </c>
      <c r="L2005">
        <v>0</v>
      </c>
      <c r="M2005" t="b">
        <v>0</v>
      </c>
      <c r="N2005" t="s">
        <v>8279</v>
      </c>
      <c r="O2005">
        <f t="shared" si="124"/>
        <v>0</v>
      </c>
      <c r="P2005">
        <f t="shared" si="125"/>
        <v>0</v>
      </c>
      <c r="Q2005" s="11" t="s">
        <v>8346</v>
      </c>
      <c r="R2005" t="s">
        <v>8347</v>
      </c>
      <c r="S2005" s="15">
        <f t="shared" si="126"/>
        <v>42406.992418981477</v>
      </c>
      <c r="T2005" s="15">
        <f t="shared" si="127"/>
        <v>42436.992418981477</v>
      </c>
    </row>
    <row r="2006" spans="1:20" ht="42.75" x14ac:dyDescent="0.4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1" t="s">
        <v>8323</v>
      </c>
      <c r="R2006" t="s">
        <v>8326</v>
      </c>
      <c r="S2006" s="15">
        <f t="shared" si="126"/>
        <v>42459.15861111111</v>
      </c>
      <c r="T2006" s="15">
        <f t="shared" si="127"/>
        <v>42518.905555555553</v>
      </c>
    </row>
    <row r="2007" spans="1:20" ht="42.75" hidden="1" x14ac:dyDescent="0.45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1" t="s">
        <v>8308</v>
      </c>
      <c r="R2007" t="s">
        <v>8310</v>
      </c>
      <c r="S2007" s="15">
        <f t="shared" si="126"/>
        <v>41932.036851851852</v>
      </c>
      <c r="T2007" s="15">
        <f t="shared" si="127"/>
        <v>41992.078518518523</v>
      </c>
    </row>
    <row r="2008" spans="1:20" ht="42.75" x14ac:dyDescent="0.45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1" t="s">
        <v>8323</v>
      </c>
      <c r="R2008" t="s">
        <v>8326</v>
      </c>
      <c r="S2008" s="15">
        <f t="shared" si="126"/>
        <v>42105.267488425925</v>
      </c>
      <c r="T2008" s="15">
        <f t="shared" si="127"/>
        <v>42132.836805555555</v>
      </c>
    </row>
    <row r="2009" spans="1:20" ht="42.75" x14ac:dyDescent="0.45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1" t="s">
        <v>8323</v>
      </c>
      <c r="R2009" t="s">
        <v>8326</v>
      </c>
      <c r="S2009" s="15">
        <f t="shared" si="126"/>
        <v>42511.741944444439</v>
      </c>
      <c r="T2009" s="15">
        <f t="shared" si="127"/>
        <v>42523.916666666672</v>
      </c>
    </row>
    <row r="2010" spans="1:20" hidden="1" x14ac:dyDescent="0.4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1" t="s">
        <v>8308</v>
      </c>
      <c r="R2010" t="s">
        <v>8310</v>
      </c>
      <c r="S2010" s="15">
        <f t="shared" si="126"/>
        <v>42611.933969907404</v>
      </c>
      <c r="T2010" s="15">
        <f t="shared" si="127"/>
        <v>42641.933969907404</v>
      </c>
    </row>
    <row r="2011" spans="1:20" ht="42.75" hidden="1" x14ac:dyDescent="0.4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1" t="s">
        <v>8313</v>
      </c>
      <c r="R2011" t="s">
        <v>8314</v>
      </c>
      <c r="S2011" s="15">
        <f t="shared" si="126"/>
        <v>41814.785925925928</v>
      </c>
      <c r="T2011" s="15">
        <f t="shared" si="127"/>
        <v>41844.785925925928</v>
      </c>
    </row>
    <row r="2012" spans="1:20" ht="42.75" x14ac:dyDescent="0.4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1" t="s">
        <v>8323</v>
      </c>
      <c r="R2012" t="s">
        <v>8326</v>
      </c>
      <c r="S2012" s="15">
        <f t="shared" si="126"/>
        <v>42733.50136574074</v>
      </c>
      <c r="T2012" s="15">
        <f t="shared" si="127"/>
        <v>42753.50136574074</v>
      </c>
    </row>
    <row r="2013" spans="1:20" ht="57" x14ac:dyDescent="0.4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1" t="s">
        <v>8323</v>
      </c>
      <c r="R2013" t="s">
        <v>8326</v>
      </c>
      <c r="S2013" s="15">
        <f t="shared" si="126"/>
        <v>42381.671840277777</v>
      </c>
      <c r="T2013" s="15">
        <f t="shared" si="127"/>
        <v>42411.957638888889</v>
      </c>
    </row>
    <row r="2014" spans="1:20" ht="42.75" hidden="1" x14ac:dyDescent="0.4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1" t="s">
        <v>8321</v>
      </c>
      <c r="R2014" t="s">
        <v>8332</v>
      </c>
      <c r="S2014" s="15">
        <f t="shared" si="126"/>
        <v>42098.291828703703</v>
      </c>
      <c r="T2014" s="15">
        <f t="shared" si="127"/>
        <v>42122</v>
      </c>
    </row>
    <row r="2015" spans="1:20" ht="42.75" hidden="1" x14ac:dyDescent="0.4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1" t="s">
        <v>8327</v>
      </c>
      <c r="R2015" t="s">
        <v>8328</v>
      </c>
      <c r="S2015" s="15">
        <f t="shared" si="126"/>
        <v>40811.120324074072</v>
      </c>
      <c r="T2015" s="15">
        <f t="shared" si="127"/>
        <v>40871.161990740737</v>
      </c>
    </row>
    <row r="2016" spans="1:20" ht="42.75" x14ac:dyDescent="0.4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1" t="s">
        <v>8323</v>
      </c>
      <c r="R2016" t="s">
        <v>8326</v>
      </c>
      <c r="S2016" s="15">
        <f t="shared" si="126"/>
        <v>42146.731087962966</v>
      </c>
      <c r="T2016" s="15">
        <f t="shared" si="127"/>
        <v>42176.731087962966</v>
      </c>
    </row>
    <row r="2017" spans="1:20" ht="42.75" hidden="1" x14ac:dyDescent="0.45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1" t="s">
        <v>8308</v>
      </c>
      <c r="R2017" t="s">
        <v>8340</v>
      </c>
      <c r="S2017" s="15">
        <f t="shared" si="126"/>
        <v>42380.926111111112</v>
      </c>
      <c r="T2017" s="15">
        <f t="shared" si="127"/>
        <v>42410.926111111112</v>
      </c>
    </row>
    <row r="2018" spans="1:20" ht="42.75" x14ac:dyDescent="0.45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1" t="s">
        <v>8323</v>
      </c>
      <c r="R2018" t="s">
        <v>8326</v>
      </c>
      <c r="S2018" s="15">
        <f t="shared" si="126"/>
        <v>42372.693055555559</v>
      </c>
      <c r="T2018" s="15">
        <f t="shared" si="127"/>
        <v>42402.693055555559</v>
      </c>
    </row>
    <row r="2019" spans="1:20" ht="42.75" hidden="1" x14ac:dyDescent="0.4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1" t="s">
        <v>8311</v>
      </c>
      <c r="R2019" t="s">
        <v>8352</v>
      </c>
      <c r="S2019" s="15">
        <f t="shared" si="126"/>
        <v>41604.996458333335</v>
      </c>
      <c r="T2019" s="15">
        <f t="shared" si="127"/>
        <v>41634.996458333335</v>
      </c>
    </row>
    <row r="2020" spans="1:20" ht="28.5" hidden="1" x14ac:dyDescent="0.45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1" t="s">
        <v>8327</v>
      </c>
      <c r="R2020" t="s">
        <v>8328</v>
      </c>
      <c r="S2020" s="15">
        <f t="shared" si="126"/>
        <v>41535.90148148148</v>
      </c>
      <c r="T2020" s="15">
        <f t="shared" si="127"/>
        <v>41558</v>
      </c>
    </row>
    <row r="2021" spans="1:20" ht="57" hidden="1" x14ac:dyDescent="0.45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1" t="s">
        <v>8311</v>
      </c>
      <c r="R2021" t="s">
        <v>8356</v>
      </c>
      <c r="S2021" s="15">
        <f t="shared" si="126"/>
        <v>42136.297175925924</v>
      </c>
      <c r="T2021" s="15">
        <f t="shared" si="127"/>
        <v>42167.297175925924</v>
      </c>
    </row>
    <row r="2022" spans="1:20" ht="42.75" hidden="1" x14ac:dyDescent="0.4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1" t="s">
        <v>8321</v>
      </c>
      <c r="R2022" t="s">
        <v>8343</v>
      </c>
      <c r="S2022" s="15">
        <f t="shared" si="126"/>
        <v>41724.776539351849</v>
      </c>
      <c r="T2022" s="15">
        <f t="shared" si="127"/>
        <v>41754.776539351849</v>
      </c>
    </row>
    <row r="2023" spans="1:20" ht="42.75" x14ac:dyDescent="0.4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1" t="s">
        <v>8323</v>
      </c>
      <c r="R2023" t="s">
        <v>8326</v>
      </c>
      <c r="S2023" s="15">
        <f t="shared" si="126"/>
        <v>41893.783553240741</v>
      </c>
      <c r="T2023" s="15">
        <f t="shared" si="127"/>
        <v>41914.597916666666</v>
      </c>
    </row>
    <row r="2024" spans="1:20" ht="42.75" x14ac:dyDescent="0.4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1" t="s">
        <v>8323</v>
      </c>
      <c r="R2024" t="s">
        <v>8326</v>
      </c>
      <c r="S2024" s="15">
        <f t="shared" si="126"/>
        <v>42054.024421296301</v>
      </c>
      <c r="T2024" s="15">
        <f t="shared" si="127"/>
        <v>42061.024421296301</v>
      </c>
    </row>
    <row r="2025" spans="1:20" ht="42.75" x14ac:dyDescent="0.4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1" t="s">
        <v>8323</v>
      </c>
      <c r="R2025" t="s">
        <v>8326</v>
      </c>
      <c r="S2025" s="15">
        <f t="shared" si="126"/>
        <v>42675.694236111114</v>
      </c>
      <c r="T2025" s="15">
        <f t="shared" si="127"/>
        <v>42705.735902777778</v>
      </c>
    </row>
    <row r="2026" spans="1:20" ht="42.75" hidden="1" x14ac:dyDescent="0.4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1" t="s">
        <v>8313</v>
      </c>
      <c r="R2026" t="s">
        <v>8314</v>
      </c>
      <c r="S2026" s="15">
        <f t="shared" si="126"/>
        <v>42010.674513888895</v>
      </c>
      <c r="T2026" s="15">
        <f t="shared" si="127"/>
        <v>42040.674513888895</v>
      </c>
    </row>
    <row r="2027" spans="1:20" ht="42.75" x14ac:dyDescent="0.4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1" t="s">
        <v>8323</v>
      </c>
      <c r="R2027" t="s">
        <v>8326</v>
      </c>
      <c r="S2027" s="15">
        <f t="shared" si="126"/>
        <v>42162.729548611111</v>
      </c>
      <c r="T2027" s="15">
        <f t="shared" si="127"/>
        <v>42192.729548611111</v>
      </c>
    </row>
    <row r="2028" spans="1:20" ht="42.75" hidden="1" x14ac:dyDescent="0.4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1" t="s">
        <v>8316</v>
      </c>
      <c r="R2028" t="s">
        <v>8334</v>
      </c>
      <c r="S2028" s="15">
        <f t="shared" si="126"/>
        <v>42647.750092592592</v>
      </c>
      <c r="T2028" s="15">
        <f t="shared" si="127"/>
        <v>42677.750092592592</v>
      </c>
    </row>
    <row r="2029" spans="1:20" ht="42.75" x14ac:dyDescent="0.4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1" t="s">
        <v>8323</v>
      </c>
      <c r="R2029" t="s">
        <v>8326</v>
      </c>
      <c r="S2029" s="15">
        <f t="shared" si="126"/>
        <v>42039.384571759263</v>
      </c>
      <c r="T2029" s="15">
        <f t="shared" si="127"/>
        <v>42052.583333333328</v>
      </c>
    </row>
    <row r="2030" spans="1:20" ht="42.75" x14ac:dyDescent="0.4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1" t="s">
        <v>8323</v>
      </c>
      <c r="R2030" t="s">
        <v>8326</v>
      </c>
      <c r="S2030" s="15">
        <f t="shared" si="126"/>
        <v>42097.786493055552</v>
      </c>
      <c r="T2030" s="15">
        <f t="shared" si="127"/>
        <v>42127.952083333337</v>
      </c>
    </row>
    <row r="2031" spans="1:20" ht="42.75" x14ac:dyDescent="0.4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1" t="s">
        <v>8323</v>
      </c>
      <c r="R2031" t="s">
        <v>8326</v>
      </c>
      <c r="S2031" s="15">
        <f t="shared" si="126"/>
        <v>42203.432129629626</v>
      </c>
      <c r="T2031" s="15">
        <f t="shared" si="127"/>
        <v>42233.432129629626</v>
      </c>
    </row>
    <row r="2032" spans="1:20" ht="28.5" x14ac:dyDescent="0.4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1" t="s">
        <v>8323</v>
      </c>
      <c r="R2032" t="s">
        <v>8326</v>
      </c>
      <c r="S2032" s="15">
        <f t="shared" si="126"/>
        <v>42374.911226851851</v>
      </c>
      <c r="T2032" s="15">
        <f t="shared" si="127"/>
        <v>42388.207638888889</v>
      </c>
    </row>
    <row r="2033" spans="1:20" ht="42.75" x14ac:dyDescent="0.4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1" t="s">
        <v>8323</v>
      </c>
      <c r="R2033" t="s">
        <v>8326</v>
      </c>
      <c r="S2033" s="15">
        <f t="shared" si="126"/>
        <v>42103.399479166663</v>
      </c>
      <c r="T2033" s="15">
        <f t="shared" si="127"/>
        <v>42133.399479166663</v>
      </c>
    </row>
    <row r="2034" spans="1:20" ht="42.75" hidden="1" x14ac:dyDescent="0.45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1" t="s">
        <v>8327</v>
      </c>
      <c r="R2034" t="s">
        <v>8331</v>
      </c>
      <c r="S2034" s="15">
        <f t="shared" si="126"/>
        <v>42075.171203703707</v>
      </c>
      <c r="T2034" s="15">
        <f t="shared" si="127"/>
        <v>42105.171203703707</v>
      </c>
    </row>
    <row r="2035" spans="1:20" ht="42.75" hidden="1" x14ac:dyDescent="0.45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1" t="s">
        <v>8327</v>
      </c>
      <c r="R2035" t="s">
        <v>8341</v>
      </c>
      <c r="S2035" s="15">
        <f t="shared" si="126"/>
        <v>41390.757754629631</v>
      </c>
      <c r="T2035" s="15">
        <f t="shared" si="127"/>
        <v>41425.708333333336</v>
      </c>
    </row>
    <row r="2036" spans="1:20" ht="42.75" hidden="1" x14ac:dyDescent="0.4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1" t="s">
        <v>8327</v>
      </c>
      <c r="R2036" t="s">
        <v>8331</v>
      </c>
      <c r="S2036" s="15">
        <f t="shared" si="126"/>
        <v>41571.998379629629</v>
      </c>
      <c r="T2036" s="15">
        <f t="shared" si="127"/>
        <v>41614.973611111112</v>
      </c>
    </row>
    <row r="2037" spans="1:20" ht="42.75" x14ac:dyDescent="0.4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1" t="s">
        <v>8323</v>
      </c>
      <c r="R2037" t="s">
        <v>8326</v>
      </c>
      <c r="S2037" s="15">
        <f t="shared" si="126"/>
        <v>42446.943831018521</v>
      </c>
      <c r="T2037" s="15">
        <f t="shared" si="127"/>
        <v>42476.943831018521</v>
      </c>
    </row>
    <row r="2038" spans="1:20" ht="42.75" hidden="1" x14ac:dyDescent="0.45">
      <c r="A2038">
        <v>3876</v>
      </c>
      <c r="B2038" s="9" t="s">
        <v>3873</v>
      </c>
      <c r="C2038" s="3" t="s">
        <v>7985</v>
      </c>
      <c r="D2038" s="5">
        <v>3900</v>
      </c>
      <c r="E2038" s="7">
        <v>2059</v>
      </c>
      <c r="F2038" t="s">
        <v>8219</v>
      </c>
      <c r="G2038" t="s">
        <v>8224</v>
      </c>
      <c r="H2038" t="s">
        <v>8246</v>
      </c>
      <c r="I2038">
        <v>1454425128</v>
      </c>
      <c r="J2038">
        <v>1451833128</v>
      </c>
      <c r="K2038" t="b">
        <v>0</v>
      </c>
      <c r="L2038">
        <v>46</v>
      </c>
      <c r="M2038" t="b">
        <v>0</v>
      </c>
      <c r="N2038" t="s">
        <v>8303</v>
      </c>
      <c r="O2038">
        <f t="shared" si="124"/>
        <v>53</v>
      </c>
      <c r="P2038">
        <f t="shared" si="125"/>
        <v>44.76</v>
      </c>
      <c r="Q2038" s="11" t="s">
        <v>8323</v>
      </c>
      <c r="R2038" t="s">
        <v>8335</v>
      </c>
      <c r="S2038" s="15">
        <f t="shared" si="126"/>
        <v>42372.624166666668</v>
      </c>
      <c r="T2038" s="15">
        <f t="shared" si="127"/>
        <v>42402.624166666668</v>
      </c>
    </row>
    <row r="2039" spans="1:20" ht="42.75" hidden="1" x14ac:dyDescent="0.4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1" t="s">
        <v>8323</v>
      </c>
      <c r="R2039" t="s">
        <v>8324</v>
      </c>
      <c r="S2039" s="15">
        <f t="shared" si="126"/>
        <v>42780.740277777775</v>
      </c>
      <c r="T2039" s="15">
        <f t="shared" si="127"/>
        <v>42795.083333333328</v>
      </c>
    </row>
    <row r="2040" spans="1:20" ht="28.5" hidden="1" x14ac:dyDescent="0.4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1" t="s">
        <v>8311</v>
      </c>
      <c r="R2040" t="s">
        <v>8333</v>
      </c>
      <c r="S2040" s="15">
        <f t="shared" si="126"/>
        <v>41943.604097222218</v>
      </c>
      <c r="T2040" s="15">
        <f t="shared" si="127"/>
        <v>41974.207638888889</v>
      </c>
    </row>
    <row r="2041" spans="1:20" ht="42.75" x14ac:dyDescent="0.4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1" t="s">
        <v>8323</v>
      </c>
      <c r="R2041" t="s">
        <v>8326</v>
      </c>
      <c r="S2041" s="15">
        <f t="shared" si="126"/>
        <v>42065.887361111112</v>
      </c>
      <c r="T2041" s="15">
        <f t="shared" si="127"/>
        <v>42095.845694444448</v>
      </c>
    </row>
    <row r="2042" spans="1:20" ht="28.5" hidden="1" x14ac:dyDescent="0.4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1" t="s">
        <v>8321</v>
      </c>
      <c r="R2042" t="s">
        <v>8343</v>
      </c>
      <c r="S2042" s="15">
        <f t="shared" si="126"/>
        <v>41631.902766203704</v>
      </c>
      <c r="T2042" s="15">
        <f t="shared" si="127"/>
        <v>41661.902766203704</v>
      </c>
    </row>
    <row r="2043" spans="1:20" ht="42.75" x14ac:dyDescent="0.4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1" t="s">
        <v>8323</v>
      </c>
      <c r="R2043" t="s">
        <v>8326</v>
      </c>
      <c r="S2043" s="15">
        <f t="shared" si="126"/>
        <v>41923.921643518523</v>
      </c>
      <c r="T2043" s="15">
        <f t="shared" si="127"/>
        <v>41949.031944444447</v>
      </c>
    </row>
    <row r="2044" spans="1:20" ht="42.75" hidden="1" x14ac:dyDescent="0.4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1" t="s">
        <v>8313</v>
      </c>
      <c r="R2044" t="s">
        <v>8351</v>
      </c>
      <c r="S2044" s="15">
        <f t="shared" si="126"/>
        <v>42707.895462962959</v>
      </c>
      <c r="T2044" s="15">
        <f t="shared" si="127"/>
        <v>42729.458333333328</v>
      </c>
    </row>
    <row r="2045" spans="1:20" ht="42.75" x14ac:dyDescent="0.4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1" t="s">
        <v>8323</v>
      </c>
      <c r="R2045" t="s">
        <v>8326</v>
      </c>
      <c r="S2045" s="15">
        <f t="shared" si="126"/>
        <v>42016.120613425926</v>
      </c>
      <c r="T2045" s="15">
        <f t="shared" si="127"/>
        <v>42046.120613425926</v>
      </c>
    </row>
    <row r="2046" spans="1:20" ht="28.5" hidden="1" x14ac:dyDescent="0.4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1" t="s">
        <v>8327</v>
      </c>
      <c r="R2046" t="s">
        <v>8331</v>
      </c>
      <c r="S2046" s="15">
        <f t="shared" si="126"/>
        <v>41301.654340277775</v>
      </c>
      <c r="T2046" s="15">
        <f t="shared" si="127"/>
        <v>41341.654340277775</v>
      </c>
    </row>
    <row r="2047" spans="1:20" ht="42.75" hidden="1" x14ac:dyDescent="0.45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1" t="s">
        <v>8327</v>
      </c>
      <c r="R2047" t="s">
        <v>8331</v>
      </c>
      <c r="S2047" s="15">
        <f t="shared" si="126"/>
        <v>41123.056273148148</v>
      </c>
      <c r="T2047" s="15">
        <f t="shared" si="127"/>
        <v>41153.056273148148</v>
      </c>
    </row>
    <row r="2048" spans="1:20" ht="42.75" hidden="1" x14ac:dyDescent="0.4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1" t="s">
        <v>8327</v>
      </c>
      <c r="R2048" t="s">
        <v>8350</v>
      </c>
      <c r="S2048" s="15">
        <f t="shared" si="126"/>
        <v>41180.86241898148</v>
      </c>
      <c r="T2048" s="15">
        <f t="shared" si="127"/>
        <v>41231</v>
      </c>
    </row>
    <row r="2049" spans="1:20" ht="42.75" hidden="1" x14ac:dyDescent="0.45">
      <c r="A2049">
        <v>1006</v>
      </c>
      <c r="B2049" s="9" t="s">
        <v>1007</v>
      </c>
      <c r="C2049" s="3" t="s">
        <v>5116</v>
      </c>
      <c r="D2049" s="5">
        <v>4000</v>
      </c>
      <c r="E2049" s="7">
        <v>234</v>
      </c>
      <c r="F2049" t="s">
        <v>8219</v>
      </c>
      <c r="G2049" t="s">
        <v>8223</v>
      </c>
      <c r="H2049" t="s">
        <v>8245</v>
      </c>
      <c r="I2049">
        <v>1418368260</v>
      </c>
      <c r="J2049">
        <v>1417654672</v>
      </c>
      <c r="K2049" t="b">
        <v>0</v>
      </c>
      <c r="L2049">
        <v>8</v>
      </c>
      <c r="M2049" t="b">
        <v>0</v>
      </c>
      <c r="N2049" t="s">
        <v>8271</v>
      </c>
      <c r="O2049">
        <f t="shared" si="124"/>
        <v>6</v>
      </c>
      <c r="P2049">
        <f t="shared" si="125"/>
        <v>29.25</v>
      </c>
      <c r="Q2049" s="11" t="s">
        <v>8308</v>
      </c>
      <c r="R2049" t="s">
        <v>8310</v>
      </c>
      <c r="S2049" s="15">
        <f t="shared" si="126"/>
        <v>41977.040185185186</v>
      </c>
      <c r="T2049" s="15">
        <f t="shared" si="127"/>
        <v>41985.299305555556</v>
      </c>
    </row>
    <row r="2050" spans="1:20" ht="42.75" x14ac:dyDescent="0.4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28">ROUND(E2050/D2050*100,0)</f>
        <v>315</v>
      </c>
      <c r="P2050">
        <f t="shared" ref="P2050:P2113" si="129">IFERROR(ROUND(E2050/L2050,2),0)</f>
        <v>35.799999999999997</v>
      </c>
      <c r="Q2050" s="11" t="s">
        <v>8323</v>
      </c>
      <c r="R2050" t="s">
        <v>8326</v>
      </c>
      <c r="S2050" s="15">
        <f t="shared" ref="S2050:S2113" si="130">(((J2050/60)/60)/24)+DATE(1970,1,1)</f>
        <v>42479.432291666672</v>
      </c>
      <c r="T2050" s="15">
        <f t="shared" ref="T2050:T2113" si="131">(((I2050/60)/60)/24)+DATE(1970,1,1)</f>
        <v>42492.958333333328</v>
      </c>
    </row>
    <row r="2051" spans="1:20" ht="28.5" hidden="1" x14ac:dyDescent="0.4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28"/>
        <v>26</v>
      </c>
      <c r="P2051">
        <f t="shared" si="129"/>
        <v>87.31</v>
      </c>
      <c r="Q2051" s="11" t="s">
        <v>8321</v>
      </c>
      <c r="R2051" t="s">
        <v>8325</v>
      </c>
      <c r="S2051" s="15">
        <f t="shared" si="130"/>
        <v>41867.083368055559</v>
      </c>
      <c r="T2051" s="15">
        <f t="shared" si="131"/>
        <v>41897.083368055559</v>
      </c>
    </row>
    <row r="2052" spans="1:20" ht="42.75" hidden="1" x14ac:dyDescent="0.45">
      <c r="A2052">
        <v>1565</v>
      </c>
      <c r="B2052" s="9" t="s">
        <v>1566</v>
      </c>
      <c r="C2052" s="3" t="s">
        <v>5675</v>
      </c>
      <c r="D2052" s="5">
        <v>4000</v>
      </c>
      <c r="E2052" s="7">
        <v>100</v>
      </c>
      <c r="F2052" t="s">
        <v>8219</v>
      </c>
      <c r="G2052" t="s">
        <v>8223</v>
      </c>
      <c r="H2052" t="s">
        <v>8245</v>
      </c>
      <c r="I2052">
        <v>1307554261</v>
      </c>
      <c r="J2052">
        <v>1304962261</v>
      </c>
      <c r="K2052" t="b">
        <v>0</v>
      </c>
      <c r="L2052">
        <v>1</v>
      </c>
      <c r="M2052" t="b">
        <v>0</v>
      </c>
      <c r="N2052" t="s">
        <v>8288</v>
      </c>
      <c r="O2052">
        <f t="shared" si="128"/>
        <v>3</v>
      </c>
      <c r="P2052">
        <f t="shared" si="129"/>
        <v>100</v>
      </c>
      <c r="Q2052" s="11" t="s">
        <v>8311</v>
      </c>
      <c r="R2052" t="s">
        <v>8349</v>
      </c>
      <c r="S2052" s="15">
        <f t="shared" si="130"/>
        <v>40672.729872685188</v>
      </c>
      <c r="T2052" s="15">
        <f t="shared" si="131"/>
        <v>40702.729872685188</v>
      </c>
    </row>
    <row r="2053" spans="1:20" ht="42.75" hidden="1" x14ac:dyDescent="0.45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1" t="s">
        <v>8321</v>
      </c>
      <c r="R2053" t="s">
        <v>8343</v>
      </c>
      <c r="S2053" s="15">
        <f t="shared" si="130"/>
        <v>40997.144872685189</v>
      </c>
      <c r="T2053" s="15">
        <f t="shared" si="131"/>
        <v>41050.124305555553</v>
      </c>
    </row>
    <row r="2054" spans="1:20" ht="42.75" hidden="1" x14ac:dyDescent="0.45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1" t="s">
        <v>8323</v>
      </c>
      <c r="R2054" t="s">
        <v>8324</v>
      </c>
      <c r="S2054" s="15">
        <f t="shared" si="130"/>
        <v>42801.774699074071</v>
      </c>
      <c r="T2054" s="15">
        <f t="shared" si="131"/>
        <v>42832.733032407406</v>
      </c>
    </row>
    <row r="2055" spans="1:20" ht="42.75" x14ac:dyDescent="0.45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1" t="s">
        <v>8323</v>
      </c>
      <c r="R2055" t="s">
        <v>8326</v>
      </c>
      <c r="S2055" s="15">
        <f t="shared" si="130"/>
        <v>42150.755312499998</v>
      </c>
      <c r="T2055" s="15">
        <f t="shared" si="131"/>
        <v>42180.755312499998</v>
      </c>
    </row>
    <row r="2056" spans="1:20" ht="42.75" x14ac:dyDescent="0.45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1" t="s">
        <v>8323</v>
      </c>
      <c r="R2056" t="s">
        <v>8326</v>
      </c>
      <c r="S2056" s="15">
        <f t="shared" si="130"/>
        <v>42725.031180555554</v>
      </c>
      <c r="T2056" s="15">
        <f t="shared" si="131"/>
        <v>42746.208333333328</v>
      </c>
    </row>
    <row r="2057" spans="1:20" ht="42.75" x14ac:dyDescent="0.45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1" t="s">
        <v>8323</v>
      </c>
      <c r="R2057" t="s">
        <v>8326</v>
      </c>
      <c r="S2057" s="15">
        <f t="shared" si="130"/>
        <v>41764.44663194444</v>
      </c>
      <c r="T2057" s="15">
        <f t="shared" si="131"/>
        <v>41791.165972222225</v>
      </c>
    </row>
    <row r="2058" spans="1:20" ht="42.75" hidden="1" x14ac:dyDescent="0.4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1" t="s">
        <v>8311</v>
      </c>
      <c r="R2058" t="s">
        <v>8333</v>
      </c>
      <c r="S2058" s="15">
        <f t="shared" si="130"/>
        <v>42502.807627314818</v>
      </c>
      <c r="T2058" s="15">
        <f t="shared" si="131"/>
        <v>42532.807627314818</v>
      </c>
    </row>
    <row r="2059" spans="1:20" ht="42.75" hidden="1" x14ac:dyDescent="0.4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1" t="s">
        <v>8327</v>
      </c>
      <c r="R2059" t="s">
        <v>8331</v>
      </c>
      <c r="S2059" s="15">
        <f t="shared" si="130"/>
        <v>40070.253819444442</v>
      </c>
      <c r="T2059" s="15">
        <f t="shared" si="131"/>
        <v>40148.708333333336</v>
      </c>
    </row>
    <row r="2060" spans="1:20" ht="57" hidden="1" x14ac:dyDescent="0.4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1" t="s">
        <v>8308</v>
      </c>
      <c r="R2060" t="s">
        <v>8309</v>
      </c>
      <c r="S2060" s="15">
        <f t="shared" si="130"/>
        <v>40347.125601851854</v>
      </c>
      <c r="T2060" s="15">
        <f t="shared" si="131"/>
        <v>40361.958333333336</v>
      </c>
    </row>
    <row r="2061" spans="1:20" ht="42.75" x14ac:dyDescent="0.4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1" t="s">
        <v>8323</v>
      </c>
      <c r="R2061" t="s">
        <v>8326</v>
      </c>
      <c r="S2061" s="15">
        <f t="shared" si="130"/>
        <v>42143.461122685185</v>
      </c>
      <c r="T2061" s="15">
        <f t="shared" si="131"/>
        <v>42173.461122685185</v>
      </c>
    </row>
    <row r="2062" spans="1:20" ht="28.5" hidden="1" x14ac:dyDescent="0.45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1" t="s">
        <v>8327</v>
      </c>
      <c r="R2062" t="s">
        <v>8331</v>
      </c>
      <c r="S2062" s="15">
        <f t="shared" si="130"/>
        <v>41548.00335648148</v>
      </c>
      <c r="T2062" s="15">
        <f t="shared" si="131"/>
        <v>41563.00335648148</v>
      </c>
    </row>
    <row r="2063" spans="1:20" ht="28.5" hidden="1" x14ac:dyDescent="0.45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1" t="s">
        <v>8319</v>
      </c>
      <c r="R2063" t="s">
        <v>8320</v>
      </c>
      <c r="S2063" s="15">
        <f t="shared" si="130"/>
        <v>42790.885243055556</v>
      </c>
      <c r="T2063" s="15">
        <f t="shared" si="131"/>
        <v>42820.843576388885</v>
      </c>
    </row>
    <row r="2064" spans="1:20" ht="42.75" hidden="1" x14ac:dyDescent="0.4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1" t="s">
        <v>8327</v>
      </c>
      <c r="R2064" t="s">
        <v>8328</v>
      </c>
      <c r="S2064" s="15">
        <f t="shared" si="130"/>
        <v>40764.204375000001</v>
      </c>
      <c r="T2064" s="15">
        <f t="shared" si="131"/>
        <v>40794.204375000001</v>
      </c>
    </row>
    <row r="2065" spans="1:20" ht="57" hidden="1" x14ac:dyDescent="0.45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1" t="s">
        <v>8311</v>
      </c>
      <c r="R2065" t="s">
        <v>8333</v>
      </c>
      <c r="S2065" s="15">
        <f t="shared" si="130"/>
        <v>41689.917962962965</v>
      </c>
      <c r="T2065" s="15">
        <f t="shared" si="131"/>
        <v>41719.876296296294</v>
      </c>
    </row>
    <row r="2066" spans="1:20" ht="28.5" hidden="1" x14ac:dyDescent="0.45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1" t="s">
        <v>8323</v>
      </c>
      <c r="R2066" t="s">
        <v>8324</v>
      </c>
      <c r="S2066" s="15">
        <f t="shared" si="130"/>
        <v>42534.649571759262</v>
      </c>
      <c r="T2066" s="15">
        <f t="shared" si="131"/>
        <v>42553.649571759262</v>
      </c>
    </row>
    <row r="2067" spans="1:20" ht="42.75" hidden="1" x14ac:dyDescent="0.4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1" t="s">
        <v>8323</v>
      </c>
      <c r="R2067" t="s">
        <v>8335</v>
      </c>
      <c r="S2067" s="15">
        <f t="shared" si="130"/>
        <v>42420.140277777777</v>
      </c>
      <c r="T2067" s="15">
        <f t="shared" si="131"/>
        <v>42444.666666666672</v>
      </c>
    </row>
    <row r="2068" spans="1:20" ht="42.75" hidden="1" x14ac:dyDescent="0.4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1" t="s">
        <v>8308</v>
      </c>
      <c r="R2068" t="s">
        <v>8310</v>
      </c>
      <c r="S2068" s="15">
        <f t="shared" si="130"/>
        <v>42182.008402777778</v>
      </c>
      <c r="T2068" s="15">
        <f t="shared" si="131"/>
        <v>42227.008402777778</v>
      </c>
    </row>
    <row r="2069" spans="1:20" ht="42.75" hidden="1" x14ac:dyDescent="0.4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1" t="s">
        <v>8316</v>
      </c>
      <c r="R2069" t="s">
        <v>8317</v>
      </c>
      <c r="S2069" s="15">
        <f t="shared" si="130"/>
        <v>42020.806701388887</v>
      </c>
      <c r="T2069" s="15">
        <f t="shared" si="131"/>
        <v>42039.166666666672</v>
      </c>
    </row>
    <row r="2070" spans="1:20" ht="42.75" hidden="1" x14ac:dyDescent="0.4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1" t="s">
        <v>8327</v>
      </c>
      <c r="R2070" t="s">
        <v>8328</v>
      </c>
      <c r="S2070" s="15">
        <f t="shared" si="130"/>
        <v>41205.854537037041</v>
      </c>
      <c r="T2070" s="15">
        <f t="shared" si="131"/>
        <v>41265.896203703705</v>
      </c>
    </row>
    <row r="2071" spans="1:20" ht="42.75" x14ac:dyDescent="0.4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1" t="s">
        <v>8323</v>
      </c>
      <c r="R2071" t="s">
        <v>8326</v>
      </c>
      <c r="S2071" s="15">
        <f t="shared" si="130"/>
        <v>41815.774826388886</v>
      </c>
      <c r="T2071" s="15">
        <f t="shared" si="131"/>
        <v>41830.774826388886</v>
      </c>
    </row>
    <row r="2072" spans="1:20" ht="57" hidden="1" x14ac:dyDescent="0.45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1" t="s">
        <v>8321</v>
      </c>
      <c r="R2072" t="s">
        <v>8322</v>
      </c>
      <c r="S2072" s="15">
        <f t="shared" si="130"/>
        <v>41144.709490740745</v>
      </c>
      <c r="T2072" s="15">
        <f t="shared" si="131"/>
        <v>41158.709490740745</v>
      </c>
    </row>
    <row r="2073" spans="1:20" ht="28.5" hidden="1" x14ac:dyDescent="0.45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1" t="s">
        <v>8323</v>
      </c>
      <c r="R2073" t="s">
        <v>8335</v>
      </c>
      <c r="S2073" s="15">
        <f t="shared" si="130"/>
        <v>41747.471504629626</v>
      </c>
      <c r="T2073" s="15">
        <f t="shared" si="131"/>
        <v>41778.208333333336</v>
      </c>
    </row>
    <row r="2074" spans="1:20" ht="42.75" x14ac:dyDescent="0.4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1" t="s">
        <v>8323</v>
      </c>
      <c r="R2074" t="s">
        <v>8326</v>
      </c>
      <c r="S2074" s="15">
        <f t="shared" si="130"/>
        <v>42513.110787037032</v>
      </c>
      <c r="T2074" s="15">
        <f t="shared" si="131"/>
        <v>42534.708333333328</v>
      </c>
    </row>
    <row r="2075" spans="1:20" ht="42.75" hidden="1" x14ac:dyDescent="0.4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1" t="s">
        <v>8313</v>
      </c>
      <c r="R2075" t="s">
        <v>8314</v>
      </c>
      <c r="S2075" s="15">
        <f t="shared" si="130"/>
        <v>42068.65552083333</v>
      </c>
      <c r="T2075" s="15">
        <f t="shared" si="131"/>
        <v>42098.613854166666</v>
      </c>
    </row>
    <row r="2076" spans="1:20" ht="42.75" x14ac:dyDescent="0.4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1" t="s">
        <v>8323</v>
      </c>
      <c r="R2076" t="s">
        <v>8326</v>
      </c>
      <c r="S2076" s="15">
        <f t="shared" si="130"/>
        <v>41820.639189814814</v>
      </c>
      <c r="T2076" s="15">
        <f t="shared" si="131"/>
        <v>41843.165972222225</v>
      </c>
    </row>
    <row r="2077" spans="1:20" ht="42.75" hidden="1" x14ac:dyDescent="0.4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1" t="s">
        <v>8308</v>
      </c>
      <c r="R2077" t="s">
        <v>8310</v>
      </c>
      <c r="S2077" s="15">
        <f t="shared" si="130"/>
        <v>41922.741655092592</v>
      </c>
      <c r="T2077" s="15">
        <f t="shared" si="131"/>
        <v>41952.783321759263</v>
      </c>
    </row>
    <row r="2078" spans="1:20" ht="42.75" x14ac:dyDescent="0.4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1" t="s">
        <v>8323</v>
      </c>
      <c r="R2078" t="s">
        <v>8326</v>
      </c>
      <c r="S2078" s="15">
        <f t="shared" si="130"/>
        <v>41753.515856481477</v>
      </c>
      <c r="T2078" s="15">
        <f t="shared" si="131"/>
        <v>41781.921527777777</v>
      </c>
    </row>
    <row r="2079" spans="1:20" ht="42.75" hidden="1" x14ac:dyDescent="0.4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1" t="s">
        <v>8311</v>
      </c>
      <c r="R2079" t="s">
        <v>8348</v>
      </c>
      <c r="S2079" s="15">
        <f t="shared" si="130"/>
        <v>42676.717615740738</v>
      </c>
      <c r="T2079" s="15">
        <f t="shared" si="131"/>
        <v>42689.759282407409</v>
      </c>
    </row>
    <row r="2080" spans="1:20" ht="42.75" x14ac:dyDescent="0.4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1" t="s">
        <v>8323</v>
      </c>
      <c r="R2080" t="s">
        <v>8326</v>
      </c>
      <c r="S2080" s="15">
        <f t="shared" si="130"/>
        <v>42512.58321759259</v>
      </c>
      <c r="T2080" s="15">
        <f t="shared" si="131"/>
        <v>42526.58321759259</v>
      </c>
    </row>
    <row r="2081" spans="1:20" ht="42.75" hidden="1" x14ac:dyDescent="0.4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1" t="s">
        <v>8327</v>
      </c>
      <c r="R2081" t="s">
        <v>8331</v>
      </c>
      <c r="S2081" s="15">
        <f t="shared" si="130"/>
        <v>40666.973541666666</v>
      </c>
      <c r="T2081" s="15">
        <f t="shared" si="131"/>
        <v>40705.125</v>
      </c>
    </row>
    <row r="2082" spans="1:20" ht="42.75" x14ac:dyDescent="0.4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1" t="s">
        <v>8323</v>
      </c>
      <c r="R2082" t="s">
        <v>8326</v>
      </c>
      <c r="S2082" s="15">
        <f t="shared" si="130"/>
        <v>42536.815648148149</v>
      </c>
      <c r="T2082" s="15">
        <f t="shared" si="131"/>
        <v>42566.815648148149</v>
      </c>
    </row>
    <row r="2083" spans="1:20" ht="42.75" hidden="1" x14ac:dyDescent="0.4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1" t="s">
        <v>8327</v>
      </c>
      <c r="R2083" t="s">
        <v>8350</v>
      </c>
      <c r="S2083" s="15">
        <f t="shared" si="130"/>
        <v>41733.737083333333</v>
      </c>
      <c r="T2083" s="15">
        <f t="shared" si="131"/>
        <v>41763.25</v>
      </c>
    </row>
    <row r="2084" spans="1:20" ht="42.75" x14ac:dyDescent="0.4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1" t="s">
        <v>8323</v>
      </c>
      <c r="R2084" t="s">
        <v>8326</v>
      </c>
      <c r="S2084" s="15">
        <f t="shared" si="130"/>
        <v>41927.873784722222</v>
      </c>
      <c r="T2084" s="15">
        <f t="shared" si="131"/>
        <v>41950.770833333336</v>
      </c>
    </row>
    <row r="2085" spans="1:20" ht="42.75" hidden="1" x14ac:dyDescent="0.4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1" t="s">
        <v>8327</v>
      </c>
      <c r="R2085" t="s">
        <v>8328</v>
      </c>
      <c r="S2085" s="15">
        <f t="shared" si="130"/>
        <v>41022.645185185182</v>
      </c>
      <c r="T2085" s="15">
        <f t="shared" si="131"/>
        <v>41052.645185185182</v>
      </c>
    </row>
    <row r="2086" spans="1:20" ht="42.75" hidden="1" x14ac:dyDescent="0.4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1" t="s">
        <v>8321</v>
      </c>
      <c r="R2086" t="s">
        <v>8322</v>
      </c>
      <c r="S2086" s="15">
        <f t="shared" si="130"/>
        <v>40924.650868055556</v>
      </c>
      <c r="T2086" s="15">
        <f t="shared" si="131"/>
        <v>40954.650868055556</v>
      </c>
    </row>
    <row r="2087" spans="1:20" ht="42.75" hidden="1" x14ac:dyDescent="0.4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1" t="s">
        <v>8321</v>
      </c>
      <c r="R2087" t="s">
        <v>8332</v>
      </c>
      <c r="S2087" s="15">
        <f t="shared" si="130"/>
        <v>41917.731736111113</v>
      </c>
      <c r="T2087" s="15">
        <f t="shared" si="131"/>
        <v>41947.773402777777</v>
      </c>
    </row>
    <row r="2088" spans="1:20" ht="42.75" hidden="1" x14ac:dyDescent="0.45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1" t="s">
        <v>8327</v>
      </c>
      <c r="R2088" t="s">
        <v>8331</v>
      </c>
      <c r="S2088" s="15">
        <f t="shared" si="130"/>
        <v>42747.219560185185</v>
      </c>
      <c r="T2088" s="15">
        <f t="shared" si="131"/>
        <v>42769.174305555556</v>
      </c>
    </row>
    <row r="2089" spans="1:20" ht="42.75" x14ac:dyDescent="0.45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1" t="s">
        <v>8323</v>
      </c>
      <c r="R2089" t="s">
        <v>8326</v>
      </c>
      <c r="S2089" s="15">
        <f t="shared" si="130"/>
        <v>42233.763831018514</v>
      </c>
      <c r="T2089" s="15">
        <f t="shared" si="131"/>
        <v>42258.763831018514</v>
      </c>
    </row>
    <row r="2090" spans="1:20" ht="28.5" x14ac:dyDescent="0.45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1" t="s">
        <v>8323</v>
      </c>
      <c r="R2090" t="s">
        <v>8326</v>
      </c>
      <c r="S2090" s="15">
        <f t="shared" si="130"/>
        <v>41775.858564814815</v>
      </c>
      <c r="T2090" s="15">
        <f t="shared" si="131"/>
        <v>41822.165972222225</v>
      </c>
    </row>
    <row r="2091" spans="1:20" ht="42.75" hidden="1" x14ac:dyDescent="0.45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1" t="s">
        <v>8321</v>
      </c>
      <c r="R2091" t="s">
        <v>8343</v>
      </c>
      <c r="S2091" s="15">
        <f t="shared" si="130"/>
        <v>40779.125428240739</v>
      </c>
      <c r="T2091" s="15">
        <f t="shared" si="131"/>
        <v>40809.125428240739</v>
      </c>
    </row>
    <row r="2092" spans="1:20" ht="28.5" hidden="1" x14ac:dyDescent="0.45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1" t="s">
        <v>8323</v>
      </c>
      <c r="R2092" t="s">
        <v>8324</v>
      </c>
      <c r="S2092" s="15">
        <f t="shared" si="130"/>
        <v>42226.651886574073</v>
      </c>
      <c r="T2092" s="15">
        <f t="shared" si="131"/>
        <v>42286.651886574073</v>
      </c>
    </row>
    <row r="2093" spans="1:20" ht="42.75" x14ac:dyDescent="0.4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1" t="s">
        <v>8323</v>
      </c>
      <c r="R2093" t="s">
        <v>8326</v>
      </c>
      <c r="S2093" s="15">
        <f t="shared" si="130"/>
        <v>42129.541585648149</v>
      </c>
      <c r="T2093" s="15">
        <f t="shared" si="131"/>
        <v>42159.541585648149</v>
      </c>
    </row>
    <row r="2094" spans="1:20" ht="42.75" hidden="1" x14ac:dyDescent="0.4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1" t="s">
        <v>8327</v>
      </c>
      <c r="R2094" t="s">
        <v>8331</v>
      </c>
      <c r="S2094" s="15">
        <f t="shared" si="130"/>
        <v>41270.954351851848</v>
      </c>
      <c r="T2094" s="15">
        <f t="shared" si="131"/>
        <v>41300.954351851848</v>
      </c>
    </row>
    <row r="2095" spans="1:20" ht="42.75" hidden="1" x14ac:dyDescent="0.4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1" t="s">
        <v>8327</v>
      </c>
      <c r="R2095" t="s">
        <v>8331</v>
      </c>
      <c r="S2095" s="15">
        <f t="shared" si="130"/>
        <v>40788.297650462962</v>
      </c>
      <c r="T2095" s="15">
        <f t="shared" si="131"/>
        <v>40830.958333333336</v>
      </c>
    </row>
    <row r="2096" spans="1:20" ht="42.75" hidden="1" x14ac:dyDescent="0.4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1" t="s">
        <v>8327</v>
      </c>
      <c r="R2096" t="s">
        <v>8331</v>
      </c>
      <c r="S2096" s="15">
        <f t="shared" si="130"/>
        <v>41494.963587962964</v>
      </c>
      <c r="T2096" s="15">
        <f t="shared" si="131"/>
        <v>41523.165972222225</v>
      </c>
    </row>
    <row r="2097" spans="1:20" ht="42.75" hidden="1" x14ac:dyDescent="0.4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1" t="s">
        <v>8327</v>
      </c>
      <c r="R2097" t="s">
        <v>8328</v>
      </c>
      <c r="S2097" s="15">
        <f t="shared" si="130"/>
        <v>41026.083298611113</v>
      </c>
      <c r="T2097" s="15">
        <f t="shared" si="131"/>
        <v>41056.083298611113</v>
      </c>
    </row>
    <row r="2098" spans="1:20" ht="42.75" x14ac:dyDescent="0.4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1" t="s">
        <v>8323</v>
      </c>
      <c r="R2098" t="s">
        <v>8326</v>
      </c>
      <c r="S2098" s="15">
        <f t="shared" si="130"/>
        <v>42460.733530092592</v>
      </c>
      <c r="T2098" s="15">
        <f t="shared" si="131"/>
        <v>42490.733530092592</v>
      </c>
    </row>
    <row r="2099" spans="1:20" ht="28.5" hidden="1" x14ac:dyDescent="0.45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1" t="s">
        <v>8327</v>
      </c>
      <c r="R2099" t="s">
        <v>8336</v>
      </c>
      <c r="S2099" s="15">
        <f t="shared" si="130"/>
        <v>42545.125196759262</v>
      </c>
      <c r="T2099" s="15">
        <f t="shared" si="131"/>
        <v>42575.125196759262</v>
      </c>
    </row>
    <row r="2100" spans="1:20" ht="71.25" hidden="1" x14ac:dyDescent="0.4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1" t="s">
        <v>8323</v>
      </c>
      <c r="R2100" t="s">
        <v>8324</v>
      </c>
      <c r="S2100" s="15">
        <f t="shared" si="130"/>
        <v>42597.882488425923</v>
      </c>
      <c r="T2100" s="15">
        <f t="shared" si="131"/>
        <v>42657.882488425923</v>
      </c>
    </row>
    <row r="2101" spans="1:20" ht="42.75" x14ac:dyDescent="0.45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1" t="s">
        <v>8323</v>
      </c>
      <c r="R2101" t="s">
        <v>8326</v>
      </c>
      <c r="S2101" s="15">
        <f t="shared" si="130"/>
        <v>42722.882361111115</v>
      </c>
      <c r="T2101" s="15">
        <f t="shared" si="131"/>
        <v>42752.882361111115</v>
      </c>
    </row>
    <row r="2102" spans="1:20" ht="42.75" x14ac:dyDescent="0.45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1" t="s">
        <v>8323</v>
      </c>
      <c r="R2102" t="s">
        <v>8326</v>
      </c>
      <c r="S2102" s="15">
        <f t="shared" si="130"/>
        <v>41792.645277777774</v>
      </c>
      <c r="T2102" s="15">
        <f t="shared" si="131"/>
        <v>41822.645277777774</v>
      </c>
    </row>
    <row r="2103" spans="1:20" ht="42.75" x14ac:dyDescent="0.45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1" t="s">
        <v>8323</v>
      </c>
      <c r="R2103" t="s">
        <v>8326</v>
      </c>
      <c r="S2103" s="15">
        <f t="shared" si="130"/>
        <v>41848.866157407407</v>
      </c>
      <c r="T2103" s="15">
        <f t="shared" si="131"/>
        <v>41868.21597222222</v>
      </c>
    </row>
    <row r="2104" spans="1:20" ht="42.75" x14ac:dyDescent="0.45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1" t="s">
        <v>8323</v>
      </c>
      <c r="R2104" t="s">
        <v>8326</v>
      </c>
      <c r="S2104" s="15">
        <f t="shared" si="130"/>
        <v>41836.471180555556</v>
      </c>
      <c r="T2104" s="15">
        <f t="shared" si="131"/>
        <v>41850.471180555556</v>
      </c>
    </row>
    <row r="2105" spans="1:20" ht="42.75" hidden="1" x14ac:dyDescent="0.45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1" t="s">
        <v>8323</v>
      </c>
      <c r="R2105" t="s">
        <v>8335</v>
      </c>
      <c r="S2105" s="15">
        <f t="shared" si="130"/>
        <v>42499.842962962968</v>
      </c>
      <c r="T2105" s="15">
        <f t="shared" si="131"/>
        <v>42519.024999999994</v>
      </c>
    </row>
    <row r="2106" spans="1:20" ht="42.75" hidden="1" x14ac:dyDescent="0.45">
      <c r="A2106">
        <v>124</v>
      </c>
      <c r="B2106" s="9" t="s">
        <v>126</v>
      </c>
      <c r="C2106" s="3" t="s">
        <v>4235</v>
      </c>
      <c r="D2106" s="5">
        <v>4000</v>
      </c>
      <c r="E2106" s="7">
        <v>0</v>
      </c>
      <c r="F2106" t="s">
        <v>8219</v>
      </c>
      <c r="G2106" t="s">
        <v>8223</v>
      </c>
      <c r="H2106" t="s">
        <v>8245</v>
      </c>
      <c r="I2106">
        <v>1431728242</v>
      </c>
      <c r="J2106">
        <v>1429568242</v>
      </c>
      <c r="K2106" t="b">
        <v>0</v>
      </c>
      <c r="L2106">
        <v>0</v>
      </c>
      <c r="M2106" t="b">
        <v>0</v>
      </c>
      <c r="N2106" t="s">
        <v>8265</v>
      </c>
      <c r="O2106">
        <f t="shared" si="128"/>
        <v>0</v>
      </c>
      <c r="P2106">
        <f t="shared" si="129"/>
        <v>0</v>
      </c>
      <c r="Q2106" s="11" t="s">
        <v>8321</v>
      </c>
      <c r="R2106" t="s">
        <v>8337</v>
      </c>
      <c r="S2106" s="15">
        <f t="shared" si="130"/>
        <v>42114.928726851853</v>
      </c>
      <c r="T2106" s="15">
        <f t="shared" si="131"/>
        <v>42139.928726851853</v>
      </c>
    </row>
    <row r="2107" spans="1:20" ht="42.75" hidden="1" x14ac:dyDescent="0.4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1" t="s">
        <v>8316</v>
      </c>
      <c r="R2107" t="s">
        <v>8334</v>
      </c>
      <c r="S2107" s="15">
        <f t="shared" si="130"/>
        <v>41488.85423611111</v>
      </c>
      <c r="T2107" s="15">
        <f t="shared" si="131"/>
        <v>41533.85423611111</v>
      </c>
    </row>
    <row r="2108" spans="1:20" ht="42.75" hidden="1" x14ac:dyDescent="0.4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1" t="s">
        <v>8308</v>
      </c>
      <c r="R2108" t="s">
        <v>8310</v>
      </c>
      <c r="S2108" s="15">
        <f t="shared" si="130"/>
        <v>41928.904189814813</v>
      </c>
      <c r="T2108" s="15">
        <f t="shared" si="131"/>
        <v>41973.945856481485</v>
      </c>
    </row>
    <row r="2109" spans="1:20" ht="42.75" hidden="1" x14ac:dyDescent="0.4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1" t="s">
        <v>8321</v>
      </c>
      <c r="R2109" t="s">
        <v>8343</v>
      </c>
      <c r="S2109" s="15">
        <f t="shared" si="130"/>
        <v>41100.158877314818</v>
      </c>
      <c r="T2109" s="15">
        <f t="shared" si="131"/>
        <v>41104.126388888886</v>
      </c>
    </row>
    <row r="2110" spans="1:20" ht="57" hidden="1" x14ac:dyDescent="0.4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1" t="s">
        <v>8308</v>
      </c>
      <c r="R2110" t="s">
        <v>8310</v>
      </c>
      <c r="S2110" s="15">
        <f t="shared" si="130"/>
        <v>42012.768298611118</v>
      </c>
      <c r="T2110" s="15">
        <f t="shared" si="131"/>
        <v>42042.768298611118</v>
      </c>
    </row>
    <row r="2111" spans="1:20" ht="42.75" hidden="1" x14ac:dyDescent="0.4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1" t="s">
        <v>8308</v>
      </c>
      <c r="R2111" t="s">
        <v>8315</v>
      </c>
      <c r="S2111" s="15">
        <f t="shared" si="130"/>
        <v>42494.061793981484</v>
      </c>
      <c r="T2111" s="15">
        <f t="shared" si="131"/>
        <v>42519.061793981484</v>
      </c>
    </row>
    <row r="2112" spans="1:20" ht="42.75" hidden="1" x14ac:dyDescent="0.45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1" t="s">
        <v>8321</v>
      </c>
      <c r="R2112" t="s">
        <v>8325</v>
      </c>
      <c r="S2112" s="15">
        <f t="shared" si="130"/>
        <v>42259.542800925927</v>
      </c>
      <c r="T2112" s="15">
        <f t="shared" si="131"/>
        <v>42287.875</v>
      </c>
    </row>
    <row r="2113" spans="1:20" ht="28.5" hidden="1" x14ac:dyDescent="0.45">
      <c r="A2113">
        <v>1061</v>
      </c>
      <c r="B2113" s="9" t="s">
        <v>1062</v>
      </c>
      <c r="C2113" s="3" t="s">
        <v>5171</v>
      </c>
      <c r="D2113" s="5">
        <v>4000</v>
      </c>
      <c r="E2113" s="7">
        <v>0</v>
      </c>
      <c r="F2113" t="s">
        <v>8219</v>
      </c>
      <c r="G2113" t="s">
        <v>8223</v>
      </c>
      <c r="H2113" t="s">
        <v>8245</v>
      </c>
      <c r="I2113">
        <v>1462150800</v>
      </c>
      <c r="J2113">
        <v>1456987108</v>
      </c>
      <c r="K2113" t="b">
        <v>0</v>
      </c>
      <c r="L2113">
        <v>0</v>
      </c>
      <c r="M2113" t="b">
        <v>0</v>
      </c>
      <c r="N2113" t="s">
        <v>8279</v>
      </c>
      <c r="O2113">
        <f t="shared" si="128"/>
        <v>0</v>
      </c>
      <c r="P2113">
        <f t="shared" si="129"/>
        <v>0</v>
      </c>
      <c r="Q2113" s="11" t="s">
        <v>8346</v>
      </c>
      <c r="R2113" t="s">
        <v>8347</v>
      </c>
      <c r="S2113" s="15">
        <f t="shared" si="130"/>
        <v>42432.276712962965</v>
      </c>
      <c r="T2113" s="15">
        <f t="shared" si="131"/>
        <v>42492.041666666672</v>
      </c>
    </row>
    <row r="2114" spans="1:20" ht="42.75" x14ac:dyDescent="0.4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32">ROUND(E2114/D2114*100,0)</f>
        <v>49</v>
      </c>
      <c r="P2114">
        <f t="shared" ref="P2114:P2177" si="133">IFERROR(ROUND(E2114/L2114,2),0)</f>
        <v>47.26</v>
      </c>
      <c r="Q2114" s="11" t="s">
        <v>8323</v>
      </c>
      <c r="R2114" t="s">
        <v>8326</v>
      </c>
      <c r="S2114" s="15">
        <f t="shared" ref="S2114:S2177" si="134">(((J2114/60)/60)/24)+DATE(1970,1,1)</f>
        <v>42663.468078703707</v>
      </c>
      <c r="T2114" s="15">
        <f t="shared" ref="T2114:T2177" si="135">(((I2114/60)/60)/24)+DATE(1970,1,1)</f>
        <v>42688.509745370371</v>
      </c>
    </row>
    <row r="2115" spans="1:20" ht="42.75" hidden="1" x14ac:dyDescent="0.45">
      <c r="A2115">
        <v>1562</v>
      </c>
      <c r="B2115" s="9" t="s">
        <v>1563</v>
      </c>
      <c r="C2115" s="3" t="s">
        <v>5672</v>
      </c>
      <c r="D2115" s="5">
        <v>4000</v>
      </c>
      <c r="E2115" s="7">
        <v>0</v>
      </c>
      <c r="F2115" t="s">
        <v>8219</v>
      </c>
      <c r="G2115" t="s">
        <v>8223</v>
      </c>
      <c r="H2115" t="s">
        <v>8245</v>
      </c>
      <c r="I2115">
        <v>1259715000</v>
      </c>
      <c r="J2115">
        <v>1253712916</v>
      </c>
      <c r="K2115" t="b">
        <v>0</v>
      </c>
      <c r="L2115">
        <v>0</v>
      </c>
      <c r="M2115" t="b">
        <v>0</v>
      </c>
      <c r="N2115" t="s">
        <v>8288</v>
      </c>
      <c r="O2115">
        <f t="shared" si="132"/>
        <v>0</v>
      </c>
      <c r="P2115">
        <f t="shared" si="133"/>
        <v>0</v>
      </c>
      <c r="Q2115" s="11" t="s">
        <v>8311</v>
      </c>
      <c r="R2115" t="s">
        <v>8349</v>
      </c>
      <c r="S2115" s="15">
        <f t="shared" si="134"/>
        <v>40079.566157407404</v>
      </c>
      <c r="T2115" s="15">
        <f t="shared" si="135"/>
        <v>40149.034722222219</v>
      </c>
    </row>
    <row r="2116" spans="1:20" ht="28.5" hidden="1" x14ac:dyDescent="0.4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1" t="s">
        <v>8323</v>
      </c>
      <c r="R2116" t="s">
        <v>8335</v>
      </c>
      <c r="S2116" s="15">
        <f t="shared" si="134"/>
        <v>42493.857083333336</v>
      </c>
      <c r="T2116" s="15">
        <f t="shared" si="135"/>
        <v>42508</v>
      </c>
    </row>
    <row r="2117" spans="1:20" ht="57" hidden="1" x14ac:dyDescent="0.45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1" t="s">
        <v>8321</v>
      </c>
      <c r="R2117" t="s">
        <v>8322</v>
      </c>
      <c r="S2117" s="15">
        <f t="shared" si="134"/>
        <v>40205.174849537041</v>
      </c>
      <c r="T2117" s="15">
        <f t="shared" si="135"/>
        <v>40291.160416666666</v>
      </c>
    </row>
    <row r="2118" spans="1:20" ht="42.75" hidden="1" x14ac:dyDescent="0.45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1" t="s">
        <v>8316</v>
      </c>
      <c r="R2118" t="s">
        <v>8344</v>
      </c>
      <c r="S2118" s="15">
        <f t="shared" si="134"/>
        <v>42755.492754629624</v>
      </c>
      <c r="T2118" s="15">
        <f t="shared" si="135"/>
        <v>42802.3125</v>
      </c>
    </row>
    <row r="2119" spans="1:20" ht="42.75" hidden="1" x14ac:dyDescent="0.4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1" t="s">
        <v>8327</v>
      </c>
      <c r="R2119" t="s">
        <v>8328</v>
      </c>
      <c r="S2119" s="15">
        <f t="shared" si="134"/>
        <v>42366.192974537036</v>
      </c>
      <c r="T2119" s="15">
        <f t="shared" si="135"/>
        <v>42401.75</v>
      </c>
    </row>
    <row r="2120" spans="1:20" ht="42.75" hidden="1" x14ac:dyDescent="0.4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1" t="s">
        <v>8316</v>
      </c>
      <c r="R2120" t="s">
        <v>8344</v>
      </c>
      <c r="S2120" s="15">
        <f t="shared" si="134"/>
        <v>42706.115405092598</v>
      </c>
      <c r="T2120" s="15">
        <f t="shared" si="135"/>
        <v>42736.115405092598</v>
      </c>
    </row>
    <row r="2121" spans="1:20" ht="42.75" x14ac:dyDescent="0.4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1" t="s">
        <v>8323</v>
      </c>
      <c r="R2121" t="s">
        <v>8326</v>
      </c>
      <c r="S2121" s="15">
        <f t="shared" si="134"/>
        <v>41780.412604166668</v>
      </c>
      <c r="T2121" s="15">
        <f t="shared" si="135"/>
        <v>41810.412604166668</v>
      </c>
    </row>
    <row r="2122" spans="1:20" ht="42.75" hidden="1" x14ac:dyDescent="0.4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1" t="s">
        <v>8327</v>
      </c>
      <c r="R2122" t="s">
        <v>8331</v>
      </c>
      <c r="S2122" s="15">
        <f t="shared" si="134"/>
        <v>42055.972824074073</v>
      </c>
      <c r="T2122" s="15">
        <f t="shared" si="135"/>
        <v>42085.931157407409</v>
      </c>
    </row>
    <row r="2123" spans="1:20" ht="42.75" hidden="1" x14ac:dyDescent="0.4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1" t="s">
        <v>8308</v>
      </c>
      <c r="R2123" t="s">
        <v>8315</v>
      </c>
      <c r="S2123" s="15">
        <f t="shared" si="134"/>
        <v>42658.810277777782</v>
      </c>
      <c r="T2123" s="15">
        <f t="shared" si="135"/>
        <v>42683.851944444439</v>
      </c>
    </row>
    <row r="2124" spans="1:20" ht="42.75" hidden="1" x14ac:dyDescent="0.4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1" t="s">
        <v>8316</v>
      </c>
      <c r="R2124" t="s">
        <v>8334</v>
      </c>
      <c r="S2124" s="15">
        <f t="shared" si="134"/>
        <v>41692.135729166665</v>
      </c>
      <c r="T2124" s="15">
        <f t="shared" si="135"/>
        <v>41722.0940625</v>
      </c>
    </row>
    <row r="2125" spans="1:20" ht="57" hidden="1" x14ac:dyDescent="0.4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1" t="s">
        <v>8321</v>
      </c>
      <c r="R2125" t="s">
        <v>8322</v>
      </c>
      <c r="S2125" s="15">
        <f t="shared" si="134"/>
        <v>41904.851875</v>
      </c>
      <c r="T2125" s="15">
        <f t="shared" si="135"/>
        <v>41929.5</v>
      </c>
    </row>
    <row r="2126" spans="1:20" ht="42.75" hidden="1" x14ac:dyDescent="0.4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1" t="s">
        <v>8313</v>
      </c>
      <c r="R2126" t="s">
        <v>8353</v>
      </c>
      <c r="S2126" s="15">
        <f t="shared" si="134"/>
        <v>42593.011782407411</v>
      </c>
      <c r="T2126" s="15">
        <f t="shared" si="135"/>
        <v>42615.291666666672</v>
      </c>
    </row>
    <row r="2127" spans="1:20" ht="42.75" hidden="1" x14ac:dyDescent="0.4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1" t="s">
        <v>8313</v>
      </c>
      <c r="R2127" t="s">
        <v>8314</v>
      </c>
      <c r="S2127" s="15">
        <f t="shared" si="134"/>
        <v>42597.617418981477</v>
      </c>
      <c r="T2127" s="15">
        <f t="shared" si="135"/>
        <v>42628.617418981477</v>
      </c>
    </row>
    <row r="2128" spans="1:20" ht="42.75" hidden="1" x14ac:dyDescent="0.4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1" t="s">
        <v>8308</v>
      </c>
      <c r="R2128" t="s">
        <v>8342</v>
      </c>
      <c r="S2128" s="15">
        <f t="shared" si="134"/>
        <v>41901.684861111113</v>
      </c>
      <c r="T2128" s="15">
        <f t="shared" si="135"/>
        <v>41931.684861111113</v>
      </c>
    </row>
    <row r="2129" spans="1:20" ht="42.75" hidden="1" x14ac:dyDescent="0.4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1" t="s">
        <v>8327</v>
      </c>
      <c r="R2129" t="s">
        <v>8341</v>
      </c>
      <c r="S2129" s="15">
        <f t="shared" si="134"/>
        <v>41930.975601851853</v>
      </c>
      <c r="T2129" s="15">
        <f t="shared" si="135"/>
        <v>41961.017268518524</v>
      </c>
    </row>
    <row r="2130" spans="1:20" ht="57" hidden="1" x14ac:dyDescent="0.4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1" t="s">
        <v>8327</v>
      </c>
      <c r="R2130" t="s">
        <v>8330</v>
      </c>
      <c r="S2130" s="15">
        <f t="shared" si="134"/>
        <v>42801.031412037039</v>
      </c>
      <c r="T2130" s="15">
        <f t="shared" si="135"/>
        <v>42835.041666666672</v>
      </c>
    </row>
    <row r="2131" spans="1:20" ht="57" hidden="1" x14ac:dyDescent="0.4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1" t="s">
        <v>8311</v>
      </c>
      <c r="R2131" t="s">
        <v>8356</v>
      </c>
      <c r="S2131" s="15">
        <f t="shared" si="134"/>
        <v>41846.978078703702</v>
      </c>
      <c r="T2131" s="15">
        <f t="shared" si="135"/>
        <v>41876.978078703702</v>
      </c>
    </row>
    <row r="2132" spans="1:20" ht="42.75" hidden="1" x14ac:dyDescent="0.4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1" t="s">
        <v>8308</v>
      </c>
      <c r="R2132" t="s">
        <v>8310</v>
      </c>
      <c r="S2132" s="15">
        <f t="shared" si="134"/>
        <v>42356.750706018516</v>
      </c>
      <c r="T2132" s="15">
        <f t="shared" si="135"/>
        <v>42386.750706018516</v>
      </c>
    </row>
    <row r="2133" spans="1:20" ht="42.75" x14ac:dyDescent="0.4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1" t="s">
        <v>8323</v>
      </c>
      <c r="R2133" t="s">
        <v>8326</v>
      </c>
      <c r="S2133" s="15">
        <f t="shared" si="134"/>
        <v>41963.872361111105</v>
      </c>
      <c r="T2133" s="15">
        <f t="shared" si="135"/>
        <v>41974.797916666663</v>
      </c>
    </row>
    <row r="2134" spans="1:20" ht="42.75" hidden="1" x14ac:dyDescent="0.4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1" t="s">
        <v>8308</v>
      </c>
      <c r="R2134" t="s">
        <v>8318</v>
      </c>
      <c r="S2134" s="15">
        <f t="shared" si="134"/>
        <v>42702.770729166667</v>
      </c>
      <c r="T2134" s="15">
        <f t="shared" si="135"/>
        <v>42762.770729166667</v>
      </c>
    </row>
    <row r="2135" spans="1:20" ht="42.75" hidden="1" x14ac:dyDescent="0.4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1" t="s">
        <v>8327</v>
      </c>
      <c r="R2135" t="s">
        <v>8330</v>
      </c>
      <c r="S2135" s="15">
        <f t="shared" si="134"/>
        <v>42460.98192129629</v>
      </c>
      <c r="T2135" s="15">
        <f t="shared" si="135"/>
        <v>42481.166666666672</v>
      </c>
    </row>
    <row r="2136" spans="1:20" ht="42.75" x14ac:dyDescent="0.4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1" t="s">
        <v>8323</v>
      </c>
      <c r="R2136" t="s">
        <v>8326</v>
      </c>
      <c r="S2136" s="15">
        <f t="shared" si="134"/>
        <v>42234.789884259255</v>
      </c>
      <c r="T2136" s="15">
        <f t="shared" si="135"/>
        <v>42262.420833333337</v>
      </c>
    </row>
    <row r="2137" spans="1:20" ht="42.75" hidden="1" x14ac:dyDescent="0.4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1" t="s">
        <v>8327</v>
      </c>
      <c r="R2137" t="s">
        <v>8331</v>
      </c>
      <c r="S2137" s="15">
        <f t="shared" si="134"/>
        <v>41073.050717592596</v>
      </c>
      <c r="T2137" s="15">
        <f t="shared" si="135"/>
        <v>41085.683333333334</v>
      </c>
    </row>
    <row r="2138" spans="1:20" ht="28.5" hidden="1" x14ac:dyDescent="0.4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1" t="s">
        <v>8327</v>
      </c>
      <c r="R2138" t="s">
        <v>8331</v>
      </c>
      <c r="S2138" s="15">
        <f t="shared" si="134"/>
        <v>42323.17460648148</v>
      </c>
      <c r="T2138" s="15">
        <f t="shared" si="135"/>
        <v>42383.17460648148</v>
      </c>
    </row>
    <row r="2139" spans="1:20" ht="42.75" hidden="1" x14ac:dyDescent="0.4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1" t="s">
        <v>8308</v>
      </c>
      <c r="R2139" t="s">
        <v>8310</v>
      </c>
      <c r="S2139" s="15">
        <f t="shared" si="134"/>
        <v>42273.090740740736</v>
      </c>
      <c r="T2139" s="15">
        <f t="shared" si="135"/>
        <v>42313.132407407407</v>
      </c>
    </row>
    <row r="2140" spans="1:20" ht="42.75" hidden="1" x14ac:dyDescent="0.45">
      <c r="A2140">
        <v>2398</v>
      </c>
      <c r="B2140" s="9" t="s">
        <v>2399</v>
      </c>
      <c r="C2140" s="3" t="s">
        <v>6508</v>
      </c>
      <c r="D2140" s="5">
        <v>4000</v>
      </c>
      <c r="E2140" s="7">
        <v>0</v>
      </c>
      <c r="F2140" t="s">
        <v>8219</v>
      </c>
      <c r="G2140" t="s">
        <v>8223</v>
      </c>
      <c r="H2140" t="s">
        <v>8245</v>
      </c>
      <c r="I2140">
        <v>1435874384</v>
      </c>
      <c r="J2140">
        <v>1433282384</v>
      </c>
      <c r="K2140" t="b">
        <v>0</v>
      </c>
      <c r="L2140">
        <v>0</v>
      </c>
      <c r="M2140" t="b">
        <v>0</v>
      </c>
      <c r="N2140" t="s">
        <v>8270</v>
      </c>
      <c r="O2140">
        <f t="shared" si="132"/>
        <v>0</v>
      </c>
      <c r="P2140">
        <f t="shared" si="133"/>
        <v>0</v>
      </c>
      <c r="Q2140" s="11" t="s">
        <v>8308</v>
      </c>
      <c r="R2140" t="s">
        <v>8342</v>
      </c>
      <c r="S2140" s="15">
        <f t="shared" si="134"/>
        <v>42157.916481481487</v>
      </c>
      <c r="T2140" s="15">
        <f t="shared" si="135"/>
        <v>42187.916481481487</v>
      </c>
    </row>
    <row r="2141" spans="1:20" ht="42.75" x14ac:dyDescent="0.4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1" t="s">
        <v>8323</v>
      </c>
      <c r="R2141" t="s">
        <v>8326</v>
      </c>
      <c r="S2141" s="15">
        <f t="shared" si="134"/>
        <v>42075.979988425926</v>
      </c>
      <c r="T2141" s="15">
        <f t="shared" si="135"/>
        <v>42103.979988425926</v>
      </c>
    </row>
    <row r="2142" spans="1:20" ht="42.75" x14ac:dyDescent="0.4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1" t="s">
        <v>8323</v>
      </c>
      <c r="R2142" t="s">
        <v>8326</v>
      </c>
      <c r="S2142" s="15">
        <f t="shared" si="134"/>
        <v>42136.675196759257</v>
      </c>
      <c r="T2142" s="15">
        <f t="shared" si="135"/>
        <v>42166.675196759257</v>
      </c>
    </row>
    <row r="2143" spans="1:20" ht="28.5" hidden="1" x14ac:dyDescent="0.4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1" t="s">
        <v>8327</v>
      </c>
      <c r="R2143" t="s">
        <v>8350</v>
      </c>
      <c r="S2143" s="15">
        <f t="shared" si="134"/>
        <v>41310.969270833331</v>
      </c>
      <c r="T2143" s="15">
        <f t="shared" si="135"/>
        <v>41355.927604166667</v>
      </c>
    </row>
    <row r="2144" spans="1:20" ht="28.5" hidden="1" x14ac:dyDescent="0.4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1" t="s">
        <v>8327</v>
      </c>
      <c r="R2144" t="s">
        <v>8338</v>
      </c>
      <c r="S2144" s="15">
        <f t="shared" si="134"/>
        <v>40802.733101851853</v>
      </c>
      <c r="T2144" s="15">
        <f t="shared" si="135"/>
        <v>40832.918749999997</v>
      </c>
    </row>
    <row r="2145" spans="1:20" ht="42.75" hidden="1" x14ac:dyDescent="0.4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1" t="s">
        <v>8323</v>
      </c>
      <c r="R2145" t="s">
        <v>8324</v>
      </c>
      <c r="S2145" s="15">
        <f t="shared" si="134"/>
        <v>41885.478842592594</v>
      </c>
      <c r="T2145" s="15">
        <f t="shared" si="135"/>
        <v>41915.478842592594</v>
      </c>
    </row>
    <row r="2146" spans="1:20" ht="42.75" hidden="1" x14ac:dyDescent="0.4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1" t="s">
        <v>8327</v>
      </c>
      <c r="R2146" t="s">
        <v>8331</v>
      </c>
      <c r="S2146" s="15">
        <f t="shared" si="134"/>
        <v>41549.627615740741</v>
      </c>
      <c r="T2146" s="15">
        <f t="shared" si="135"/>
        <v>41579.627615740741</v>
      </c>
    </row>
    <row r="2147" spans="1:20" ht="42.75" hidden="1" x14ac:dyDescent="0.4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1" t="s">
        <v>8321</v>
      </c>
      <c r="R2147" t="s">
        <v>8343</v>
      </c>
      <c r="S2147" s="15">
        <f t="shared" si="134"/>
        <v>41682.805902777778</v>
      </c>
      <c r="T2147" s="15">
        <f t="shared" si="135"/>
        <v>41705.805902777778</v>
      </c>
    </row>
    <row r="2148" spans="1:20" ht="42.75" hidden="1" x14ac:dyDescent="0.4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1" t="s">
        <v>8308</v>
      </c>
      <c r="R2148" t="s">
        <v>8342</v>
      </c>
      <c r="S2148" s="15">
        <f t="shared" si="134"/>
        <v>42676.942164351851</v>
      </c>
      <c r="T2148" s="15">
        <f t="shared" si="135"/>
        <v>42706.983831018515</v>
      </c>
    </row>
    <row r="2149" spans="1:20" ht="42.75" hidden="1" x14ac:dyDescent="0.4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1" t="s">
        <v>8327</v>
      </c>
      <c r="R2149" t="s">
        <v>8329</v>
      </c>
      <c r="S2149" s="15">
        <f t="shared" si="134"/>
        <v>42688.732407407413</v>
      </c>
      <c r="T2149" s="15">
        <f t="shared" si="135"/>
        <v>42716.732407407413</v>
      </c>
    </row>
    <row r="2150" spans="1:20" ht="42.75" x14ac:dyDescent="0.4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1" t="s">
        <v>8323</v>
      </c>
      <c r="R2150" t="s">
        <v>8326</v>
      </c>
      <c r="S2150" s="15">
        <f t="shared" si="134"/>
        <v>42532.052523148144</v>
      </c>
      <c r="T2150" s="15">
        <f t="shared" si="135"/>
        <v>42560.166666666672</v>
      </c>
    </row>
    <row r="2151" spans="1:20" ht="42.75" hidden="1" x14ac:dyDescent="0.4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1" t="s">
        <v>8327</v>
      </c>
      <c r="R2151" t="s">
        <v>8328</v>
      </c>
      <c r="S2151" s="15">
        <f t="shared" si="134"/>
        <v>40557.429733796293</v>
      </c>
      <c r="T2151" s="15">
        <f t="shared" si="135"/>
        <v>40582.429733796293</v>
      </c>
    </row>
    <row r="2152" spans="1:20" ht="42.75" x14ac:dyDescent="0.4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1" t="s">
        <v>8323</v>
      </c>
      <c r="R2152" t="s">
        <v>8326</v>
      </c>
      <c r="S2152" s="15">
        <f t="shared" si="134"/>
        <v>42278.629710648151</v>
      </c>
      <c r="T2152" s="15">
        <f t="shared" si="135"/>
        <v>42306.629710648151</v>
      </c>
    </row>
    <row r="2153" spans="1:20" ht="28.5" hidden="1" x14ac:dyDescent="0.4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1" t="s">
        <v>8327</v>
      </c>
      <c r="R2153" t="s">
        <v>8341</v>
      </c>
      <c r="S2153" s="15">
        <f t="shared" si="134"/>
        <v>42093.860023148154</v>
      </c>
      <c r="T2153" s="15">
        <f t="shared" si="135"/>
        <v>42125.582638888889</v>
      </c>
    </row>
    <row r="2154" spans="1:20" ht="42.75" hidden="1" x14ac:dyDescent="0.4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1" t="s">
        <v>8327</v>
      </c>
      <c r="R2154" t="s">
        <v>8328</v>
      </c>
      <c r="S2154" s="15">
        <f t="shared" si="134"/>
        <v>40638.868611111109</v>
      </c>
      <c r="T2154" s="15">
        <f t="shared" si="135"/>
        <v>40668.868611111109</v>
      </c>
    </row>
    <row r="2155" spans="1:20" ht="42.75" x14ac:dyDescent="0.4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1" t="s">
        <v>8323</v>
      </c>
      <c r="R2155" t="s">
        <v>8326</v>
      </c>
      <c r="S2155" s="15">
        <f t="shared" si="134"/>
        <v>42019.959837962961</v>
      </c>
      <c r="T2155" s="15">
        <f t="shared" si="135"/>
        <v>42034.959837962961</v>
      </c>
    </row>
    <row r="2156" spans="1:20" ht="85.5" hidden="1" x14ac:dyDescent="0.45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1" t="s">
        <v>8321</v>
      </c>
      <c r="R2156" t="s">
        <v>8343</v>
      </c>
      <c r="S2156" s="15">
        <f t="shared" si="134"/>
        <v>42604.730567129634</v>
      </c>
      <c r="T2156" s="15">
        <f t="shared" si="135"/>
        <v>42614.730567129634</v>
      </c>
    </row>
    <row r="2157" spans="1:20" ht="42.75" hidden="1" x14ac:dyDescent="0.45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1" t="s">
        <v>8327</v>
      </c>
      <c r="R2157" t="s">
        <v>8350</v>
      </c>
      <c r="S2157" s="15">
        <f t="shared" si="134"/>
        <v>41597.788888888892</v>
      </c>
      <c r="T2157" s="15">
        <f t="shared" si="135"/>
        <v>41627.788888888892</v>
      </c>
    </row>
    <row r="2158" spans="1:20" ht="42.75" hidden="1" x14ac:dyDescent="0.45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1" t="s">
        <v>8327</v>
      </c>
      <c r="R2158" t="s">
        <v>8328</v>
      </c>
      <c r="S2158" s="15">
        <f t="shared" si="134"/>
        <v>41205.198321759257</v>
      </c>
      <c r="T2158" s="15">
        <f t="shared" si="135"/>
        <v>41240.5</v>
      </c>
    </row>
    <row r="2159" spans="1:20" ht="28.5" hidden="1" x14ac:dyDescent="0.4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1" t="s">
        <v>8327</v>
      </c>
      <c r="R2159" t="s">
        <v>8328</v>
      </c>
      <c r="S2159" s="15">
        <f t="shared" si="134"/>
        <v>40718.839537037034</v>
      </c>
      <c r="T2159" s="15">
        <f t="shared" si="135"/>
        <v>40748.839537037034</v>
      </c>
    </row>
    <row r="2160" spans="1:20" ht="42.75" hidden="1" x14ac:dyDescent="0.4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1" t="s">
        <v>8319</v>
      </c>
      <c r="R2160" t="s">
        <v>8345</v>
      </c>
      <c r="S2160" s="15">
        <f t="shared" si="134"/>
        <v>41983.110995370371</v>
      </c>
      <c r="T2160" s="15">
        <f t="shared" si="135"/>
        <v>42023.110995370371</v>
      </c>
    </row>
    <row r="2161" spans="1:20" ht="42.75" hidden="1" x14ac:dyDescent="0.4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1" t="s">
        <v>8327</v>
      </c>
      <c r="R2161" t="s">
        <v>8336</v>
      </c>
      <c r="S2161" s="15">
        <f t="shared" si="134"/>
        <v>41694.391840277778</v>
      </c>
      <c r="T2161" s="15">
        <f t="shared" si="135"/>
        <v>41708.583333333336</v>
      </c>
    </row>
    <row r="2162" spans="1:20" ht="28.5" hidden="1" x14ac:dyDescent="0.4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1" t="s">
        <v>8311</v>
      </c>
      <c r="R2162" t="s">
        <v>8333</v>
      </c>
      <c r="S2162" s="15">
        <f t="shared" si="134"/>
        <v>41309.11791666667</v>
      </c>
      <c r="T2162" s="15">
        <f t="shared" si="135"/>
        <v>41344</v>
      </c>
    </row>
    <row r="2163" spans="1:20" ht="42.75" x14ac:dyDescent="0.4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1" t="s">
        <v>8323</v>
      </c>
      <c r="R2163" t="s">
        <v>8326</v>
      </c>
      <c r="S2163" s="15">
        <f t="shared" si="134"/>
        <v>42695.7105787037</v>
      </c>
      <c r="T2163" s="15">
        <f t="shared" si="135"/>
        <v>42725.7105787037</v>
      </c>
    </row>
    <row r="2164" spans="1:20" ht="42.75" hidden="1" x14ac:dyDescent="0.45">
      <c r="A2164">
        <v>2392</v>
      </c>
      <c r="B2164" s="9" t="s">
        <v>2393</v>
      </c>
      <c r="C2164" s="3" t="s">
        <v>6502</v>
      </c>
      <c r="D2164" s="5">
        <v>4200</v>
      </c>
      <c r="E2164" s="7">
        <v>0</v>
      </c>
      <c r="F2164" t="s">
        <v>8219</v>
      </c>
      <c r="G2164" t="s">
        <v>8223</v>
      </c>
      <c r="H2164" t="s">
        <v>8245</v>
      </c>
      <c r="I2164">
        <v>1446087223</v>
      </c>
      <c r="J2164">
        <v>1443495223</v>
      </c>
      <c r="K2164" t="b">
        <v>0</v>
      </c>
      <c r="L2164">
        <v>0</v>
      </c>
      <c r="M2164" t="b">
        <v>0</v>
      </c>
      <c r="N2164" t="s">
        <v>8270</v>
      </c>
      <c r="O2164">
        <f t="shared" si="132"/>
        <v>0</v>
      </c>
      <c r="P2164">
        <f t="shared" si="133"/>
        <v>0</v>
      </c>
      <c r="Q2164" s="11" t="s">
        <v>8308</v>
      </c>
      <c r="R2164" t="s">
        <v>8342</v>
      </c>
      <c r="S2164" s="15">
        <f t="shared" si="134"/>
        <v>42276.120636574073</v>
      </c>
      <c r="T2164" s="15">
        <f t="shared" si="135"/>
        <v>42306.120636574073</v>
      </c>
    </row>
    <row r="2165" spans="1:20" ht="57" hidden="1" x14ac:dyDescent="0.45">
      <c r="A2165">
        <v>1052</v>
      </c>
      <c r="B2165" s="9" t="s">
        <v>1053</v>
      </c>
      <c r="C2165" s="3" t="s">
        <v>5162</v>
      </c>
      <c r="D2165" s="5">
        <v>4336</v>
      </c>
      <c r="E2165" s="7">
        <v>0</v>
      </c>
      <c r="F2165" t="s">
        <v>8219</v>
      </c>
      <c r="G2165" t="s">
        <v>8223</v>
      </c>
      <c r="H2165" t="s">
        <v>8245</v>
      </c>
      <c r="I2165">
        <v>1465243740</v>
      </c>
      <c r="J2165">
        <v>1461438495</v>
      </c>
      <c r="K2165" t="b">
        <v>0</v>
      </c>
      <c r="L2165">
        <v>0</v>
      </c>
      <c r="M2165" t="b">
        <v>0</v>
      </c>
      <c r="N2165" t="s">
        <v>8279</v>
      </c>
      <c r="O2165">
        <f t="shared" si="132"/>
        <v>0</v>
      </c>
      <c r="P2165">
        <f t="shared" si="133"/>
        <v>0</v>
      </c>
      <c r="Q2165" s="11" t="s">
        <v>8346</v>
      </c>
      <c r="R2165" t="s">
        <v>8347</v>
      </c>
      <c r="S2165" s="15">
        <f t="shared" si="134"/>
        <v>42483.797395833331</v>
      </c>
      <c r="T2165" s="15">
        <f t="shared" si="135"/>
        <v>42527.839583333334</v>
      </c>
    </row>
    <row r="2166" spans="1:20" ht="28.5" x14ac:dyDescent="0.45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1" t="s">
        <v>8323</v>
      </c>
      <c r="R2166" t="s">
        <v>8326</v>
      </c>
      <c r="S2166" s="15">
        <f t="shared" si="134"/>
        <v>42155.920219907406</v>
      </c>
      <c r="T2166" s="15">
        <f t="shared" si="135"/>
        <v>42176.888888888891</v>
      </c>
    </row>
    <row r="2167" spans="1:20" ht="28.5" hidden="1" x14ac:dyDescent="0.45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1" t="s">
        <v>8313</v>
      </c>
      <c r="R2167" t="s">
        <v>8314</v>
      </c>
      <c r="S2167" s="15">
        <f t="shared" si="134"/>
        <v>42120.628136574072</v>
      </c>
      <c r="T2167" s="15">
        <f t="shared" si="135"/>
        <v>42165.628136574072</v>
      </c>
    </row>
    <row r="2168" spans="1:20" ht="42.75" x14ac:dyDescent="0.4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1" t="s">
        <v>8323</v>
      </c>
      <c r="R2168" t="s">
        <v>8326</v>
      </c>
      <c r="S2168" s="15">
        <f t="shared" si="134"/>
        <v>41948.552847222221</v>
      </c>
      <c r="T2168" s="15">
        <f t="shared" si="135"/>
        <v>42008.552847222221</v>
      </c>
    </row>
    <row r="2169" spans="1:20" ht="42.75" hidden="1" x14ac:dyDescent="0.4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1" t="s">
        <v>8323</v>
      </c>
      <c r="R2169" t="s">
        <v>8335</v>
      </c>
      <c r="S2169" s="15">
        <f t="shared" si="134"/>
        <v>42193.813530092593</v>
      </c>
      <c r="T2169" s="15">
        <f t="shared" si="135"/>
        <v>42218.813530092593</v>
      </c>
    </row>
    <row r="2170" spans="1:20" ht="42.75" hidden="1" x14ac:dyDescent="0.4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1" t="s">
        <v>8323</v>
      </c>
      <c r="R2170" t="s">
        <v>8335</v>
      </c>
      <c r="S2170" s="15">
        <f t="shared" si="134"/>
        <v>42403.035567129627</v>
      </c>
      <c r="T2170" s="15">
        <f t="shared" si="135"/>
        <v>42462.993900462956</v>
      </c>
    </row>
    <row r="2171" spans="1:20" ht="42.75" hidden="1" x14ac:dyDescent="0.45">
      <c r="A2171">
        <v>145</v>
      </c>
      <c r="B2171" s="9" t="s">
        <v>147</v>
      </c>
      <c r="C2171" s="3" t="s">
        <v>4255</v>
      </c>
      <c r="D2171" s="5">
        <v>4500</v>
      </c>
      <c r="E2171" s="7">
        <v>338</v>
      </c>
      <c r="F2171" t="s">
        <v>8219</v>
      </c>
      <c r="G2171" t="s">
        <v>8223</v>
      </c>
      <c r="H2171" t="s">
        <v>8245</v>
      </c>
      <c r="I2171">
        <v>1439298052</v>
      </c>
      <c r="J2171">
        <v>1436965252</v>
      </c>
      <c r="K2171" t="b">
        <v>0</v>
      </c>
      <c r="L2171">
        <v>9</v>
      </c>
      <c r="M2171" t="b">
        <v>0</v>
      </c>
      <c r="N2171" t="s">
        <v>8265</v>
      </c>
      <c r="O2171">
        <f t="shared" si="132"/>
        <v>8</v>
      </c>
      <c r="P2171">
        <f t="shared" si="133"/>
        <v>37.56</v>
      </c>
      <c r="Q2171" s="11" t="s">
        <v>8321</v>
      </c>
      <c r="R2171" t="s">
        <v>8337</v>
      </c>
      <c r="S2171" s="15">
        <f t="shared" si="134"/>
        <v>42200.542268518519</v>
      </c>
      <c r="T2171" s="15">
        <f t="shared" si="135"/>
        <v>42227.542268518519</v>
      </c>
    </row>
    <row r="2172" spans="1:20" ht="42.75" hidden="1" x14ac:dyDescent="0.4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1" t="s">
        <v>8327</v>
      </c>
      <c r="R2172" t="s">
        <v>8338</v>
      </c>
      <c r="S2172" s="15">
        <f t="shared" si="134"/>
        <v>40987.890740740739</v>
      </c>
      <c r="T2172" s="15">
        <f t="shared" si="135"/>
        <v>41017.890740740739</v>
      </c>
    </row>
    <row r="2173" spans="1:20" ht="42.75" x14ac:dyDescent="0.4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1" t="s">
        <v>8323</v>
      </c>
      <c r="R2173" t="s">
        <v>8326</v>
      </c>
      <c r="S2173" s="15">
        <f t="shared" si="134"/>
        <v>42018.94159722222</v>
      </c>
      <c r="T2173" s="15">
        <f t="shared" si="135"/>
        <v>42047.291666666672</v>
      </c>
    </row>
    <row r="2174" spans="1:20" ht="57" x14ac:dyDescent="0.4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1" t="s">
        <v>8323</v>
      </c>
      <c r="R2174" t="s">
        <v>8326</v>
      </c>
      <c r="S2174" s="15">
        <f t="shared" si="134"/>
        <v>42221.656782407401</v>
      </c>
      <c r="T2174" s="15">
        <f t="shared" si="135"/>
        <v>42281.656782407401</v>
      </c>
    </row>
    <row r="2175" spans="1:20" ht="42.75" x14ac:dyDescent="0.4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1" t="s">
        <v>8323</v>
      </c>
      <c r="R2175" t="s">
        <v>8326</v>
      </c>
      <c r="S2175" s="15">
        <f t="shared" si="134"/>
        <v>42463.81385416667</v>
      </c>
      <c r="T2175" s="15">
        <f t="shared" si="135"/>
        <v>42494.165972222225</v>
      </c>
    </row>
    <row r="2176" spans="1:20" ht="42.75" hidden="1" x14ac:dyDescent="0.4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1" t="s">
        <v>8308</v>
      </c>
      <c r="R2176" t="s">
        <v>8310</v>
      </c>
      <c r="S2176" s="15">
        <f t="shared" si="134"/>
        <v>42696.37572916667</v>
      </c>
      <c r="T2176" s="15">
        <f t="shared" si="135"/>
        <v>42726.37572916667</v>
      </c>
    </row>
    <row r="2177" spans="1:20" ht="42.75" x14ac:dyDescent="0.4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1" t="s">
        <v>8323</v>
      </c>
      <c r="R2177" t="s">
        <v>8326</v>
      </c>
      <c r="S2177" s="15">
        <f t="shared" si="134"/>
        <v>42543.788564814815</v>
      </c>
      <c r="T2177" s="15">
        <f t="shared" si="135"/>
        <v>42573.788564814815</v>
      </c>
    </row>
    <row r="2178" spans="1:20" ht="28.5" hidden="1" x14ac:dyDescent="0.4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36">ROUND(E2178/D2178*100,0)</f>
        <v>65</v>
      </c>
      <c r="P2178">
        <f t="shared" ref="P2178:P2241" si="137">IFERROR(ROUND(E2178/L2178,2),0)</f>
        <v>118.36</v>
      </c>
      <c r="Q2178" s="11" t="s">
        <v>8327</v>
      </c>
      <c r="R2178" t="s">
        <v>8330</v>
      </c>
      <c r="S2178" s="15">
        <f t="shared" ref="S2178:S2241" si="138">(((J2178/60)/60)/24)+DATE(1970,1,1)</f>
        <v>42021.139733796299</v>
      </c>
      <c r="T2178" s="15">
        <f t="shared" ref="T2178:T2241" si="139">(((I2178/60)/60)/24)+DATE(1970,1,1)</f>
        <v>42051.139733796299</v>
      </c>
    </row>
    <row r="2179" spans="1:20" ht="42.75" hidden="1" x14ac:dyDescent="0.4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36"/>
        <v>100</v>
      </c>
      <c r="P2179">
        <f t="shared" si="137"/>
        <v>50.04</v>
      </c>
      <c r="Q2179" s="11" t="s">
        <v>8327</v>
      </c>
      <c r="R2179" t="s">
        <v>8331</v>
      </c>
      <c r="S2179" s="15">
        <f t="shared" si="138"/>
        <v>41827.906689814816</v>
      </c>
      <c r="T2179" s="15">
        <f t="shared" si="139"/>
        <v>41848.041666666664</v>
      </c>
    </row>
    <row r="2180" spans="1:20" ht="42.75" hidden="1" x14ac:dyDescent="0.4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1" t="s">
        <v>8321</v>
      </c>
      <c r="R2180" t="s">
        <v>8325</v>
      </c>
      <c r="S2180" s="15">
        <f t="shared" si="138"/>
        <v>42248.632199074069</v>
      </c>
      <c r="T2180" s="15">
        <f t="shared" si="139"/>
        <v>42283.632199074069</v>
      </c>
    </row>
    <row r="2181" spans="1:20" ht="42.75" x14ac:dyDescent="0.4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1" t="s">
        <v>8323</v>
      </c>
      <c r="R2181" t="s">
        <v>8326</v>
      </c>
      <c r="S2181" s="15">
        <f t="shared" si="138"/>
        <v>41226.017361111109</v>
      </c>
      <c r="T2181" s="15">
        <f t="shared" si="139"/>
        <v>41250.083333333336</v>
      </c>
    </row>
    <row r="2182" spans="1:20" ht="42.75" hidden="1" x14ac:dyDescent="0.4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1" t="s">
        <v>8321</v>
      </c>
      <c r="R2182" t="s">
        <v>8325</v>
      </c>
      <c r="S2182" s="15">
        <f t="shared" si="138"/>
        <v>41855.777905092589</v>
      </c>
      <c r="T2182" s="15">
        <f t="shared" si="139"/>
        <v>41880.777905092589</v>
      </c>
    </row>
    <row r="2183" spans="1:20" ht="42.75" hidden="1" x14ac:dyDescent="0.4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1" t="s">
        <v>8323</v>
      </c>
      <c r="R2183" t="s">
        <v>8324</v>
      </c>
      <c r="S2183" s="15">
        <f t="shared" si="138"/>
        <v>42551.102314814809</v>
      </c>
      <c r="T2183" s="15">
        <f t="shared" si="139"/>
        <v>42601.102314814809</v>
      </c>
    </row>
    <row r="2184" spans="1:20" ht="42.75" x14ac:dyDescent="0.4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1" t="s">
        <v>8323</v>
      </c>
      <c r="R2184" t="s">
        <v>8326</v>
      </c>
      <c r="S2184" s="15">
        <f t="shared" si="138"/>
        <v>42556.504490740743</v>
      </c>
      <c r="T2184" s="15">
        <f t="shared" si="139"/>
        <v>42595.290972222225</v>
      </c>
    </row>
    <row r="2185" spans="1:20" ht="42.75" hidden="1" x14ac:dyDescent="0.45">
      <c r="A2185">
        <v>1312</v>
      </c>
      <c r="B2185" s="9" t="s">
        <v>1313</v>
      </c>
      <c r="C2185" s="3" t="s">
        <v>5422</v>
      </c>
      <c r="D2185" s="5">
        <v>4600</v>
      </c>
      <c r="E2185" s="7">
        <v>28</v>
      </c>
      <c r="F2185" t="s">
        <v>8219</v>
      </c>
      <c r="G2185" t="s">
        <v>8223</v>
      </c>
      <c r="H2185" t="s">
        <v>8245</v>
      </c>
      <c r="I2185">
        <v>1429375922</v>
      </c>
      <c r="J2185">
        <v>1426783922</v>
      </c>
      <c r="K2185" t="b">
        <v>0</v>
      </c>
      <c r="L2185">
        <v>1</v>
      </c>
      <c r="M2185" t="b">
        <v>0</v>
      </c>
      <c r="N2185" t="s">
        <v>8271</v>
      </c>
      <c r="O2185">
        <f t="shared" si="136"/>
        <v>1</v>
      </c>
      <c r="P2185">
        <f t="shared" si="137"/>
        <v>28</v>
      </c>
      <c r="Q2185" s="11" t="s">
        <v>8308</v>
      </c>
      <c r="R2185" t="s">
        <v>8310</v>
      </c>
      <c r="S2185" s="15">
        <f t="shared" si="138"/>
        <v>42082.702800925923</v>
      </c>
      <c r="T2185" s="15">
        <f t="shared" si="139"/>
        <v>42112.702800925923</v>
      </c>
    </row>
    <row r="2186" spans="1:20" ht="42.75" hidden="1" x14ac:dyDescent="0.4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1" t="s">
        <v>8323</v>
      </c>
      <c r="R2186" t="s">
        <v>8324</v>
      </c>
      <c r="S2186" s="15">
        <f t="shared" si="138"/>
        <v>42783.459398148145</v>
      </c>
      <c r="T2186" s="15">
        <f t="shared" si="139"/>
        <v>42797.459398148145</v>
      </c>
    </row>
    <row r="2187" spans="1:20" ht="28.5" hidden="1" x14ac:dyDescent="0.4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1" t="s">
        <v>8327</v>
      </c>
      <c r="R2187" t="s">
        <v>8350</v>
      </c>
      <c r="S2187" s="15">
        <f t="shared" si="138"/>
        <v>41276.496840277774</v>
      </c>
      <c r="T2187" s="15">
        <f t="shared" si="139"/>
        <v>41309.496840277774</v>
      </c>
    </row>
    <row r="2188" spans="1:20" ht="28.5" hidden="1" x14ac:dyDescent="0.4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1" t="s">
        <v>8327</v>
      </c>
      <c r="R2188" t="s">
        <v>8328</v>
      </c>
      <c r="S2188" s="15">
        <f t="shared" si="138"/>
        <v>41088.691493055558</v>
      </c>
      <c r="T2188" s="15">
        <f t="shared" si="139"/>
        <v>41133.691493055558</v>
      </c>
    </row>
    <row r="2189" spans="1:20" ht="42.75" hidden="1" x14ac:dyDescent="0.4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1" t="s">
        <v>8321</v>
      </c>
      <c r="R2189" t="s">
        <v>8322</v>
      </c>
      <c r="S2189" s="15">
        <f t="shared" si="138"/>
        <v>42113.981446759266</v>
      </c>
      <c r="T2189" s="15">
        <f t="shared" si="139"/>
        <v>42173.981446759266</v>
      </c>
    </row>
    <row r="2190" spans="1:20" ht="42.75" hidden="1" x14ac:dyDescent="0.4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1" t="s">
        <v>8323</v>
      </c>
      <c r="R2190" t="s">
        <v>8335</v>
      </c>
      <c r="S2190" s="15">
        <f t="shared" si="138"/>
        <v>41912.650729166664</v>
      </c>
      <c r="T2190" s="15">
        <f t="shared" si="139"/>
        <v>41925.207638888889</v>
      </c>
    </row>
    <row r="2191" spans="1:20" x14ac:dyDescent="0.4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1" t="s">
        <v>8323</v>
      </c>
      <c r="R2191" t="s">
        <v>8326</v>
      </c>
      <c r="S2191" s="15">
        <f t="shared" si="138"/>
        <v>42521.654328703706</v>
      </c>
      <c r="T2191" s="15">
        <f t="shared" si="139"/>
        <v>42551.654328703706</v>
      </c>
    </row>
    <row r="2192" spans="1:20" ht="28.5" hidden="1" x14ac:dyDescent="0.4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1" t="s">
        <v>8323</v>
      </c>
      <c r="R2192" t="s">
        <v>8335</v>
      </c>
      <c r="S2192" s="15">
        <f t="shared" si="138"/>
        <v>42450.88282407407</v>
      </c>
      <c r="T2192" s="15">
        <f t="shared" si="139"/>
        <v>42480.88282407407</v>
      </c>
    </row>
    <row r="2193" spans="1:20" ht="42.75" x14ac:dyDescent="0.4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1" t="s">
        <v>8323</v>
      </c>
      <c r="R2193" t="s">
        <v>8326</v>
      </c>
      <c r="S2193" s="15">
        <f t="shared" si="138"/>
        <v>42443.802361111113</v>
      </c>
      <c r="T2193" s="15">
        <f t="shared" si="139"/>
        <v>42473.802361111113</v>
      </c>
    </row>
    <row r="2194" spans="1:20" ht="42.75" hidden="1" x14ac:dyDescent="0.4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1" t="s">
        <v>8327</v>
      </c>
      <c r="R2194" t="s">
        <v>8331</v>
      </c>
      <c r="S2194" s="15">
        <f t="shared" si="138"/>
        <v>40679.743067129632</v>
      </c>
      <c r="T2194" s="15">
        <f t="shared" si="139"/>
        <v>40694.75277777778</v>
      </c>
    </row>
    <row r="2195" spans="1:20" ht="42.75" hidden="1" x14ac:dyDescent="0.4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1" t="s">
        <v>8319</v>
      </c>
      <c r="R2195" t="s">
        <v>8320</v>
      </c>
      <c r="S2195" s="15">
        <f t="shared" si="138"/>
        <v>41767.650347222225</v>
      </c>
      <c r="T2195" s="15">
        <f t="shared" si="139"/>
        <v>41788.743055555555</v>
      </c>
    </row>
    <row r="2196" spans="1:20" ht="42.75" hidden="1" x14ac:dyDescent="0.4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1" t="s">
        <v>8323</v>
      </c>
      <c r="R2196" t="s">
        <v>8324</v>
      </c>
      <c r="S2196" s="15">
        <f t="shared" si="138"/>
        <v>42228.044664351852</v>
      </c>
      <c r="T2196" s="15">
        <f t="shared" si="139"/>
        <v>42258.044664351852</v>
      </c>
    </row>
    <row r="2197" spans="1:20" ht="28.5" hidden="1" x14ac:dyDescent="0.4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1" t="s">
        <v>8327</v>
      </c>
      <c r="R2197" t="s">
        <v>8328</v>
      </c>
      <c r="S2197" s="15">
        <f t="shared" si="138"/>
        <v>41402.558819444443</v>
      </c>
      <c r="T2197" s="15">
        <f t="shared" si="139"/>
        <v>41462.558819444443</v>
      </c>
    </row>
    <row r="2198" spans="1:20" ht="28.5" hidden="1" x14ac:dyDescent="0.4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1" t="s">
        <v>8327</v>
      </c>
      <c r="R2198" t="s">
        <v>8328</v>
      </c>
      <c r="S2198" s="15">
        <f t="shared" si="138"/>
        <v>41145.719305555554</v>
      </c>
      <c r="T2198" s="15">
        <f t="shared" si="139"/>
        <v>41175.719305555554</v>
      </c>
    </row>
    <row r="2199" spans="1:20" ht="42.75" x14ac:dyDescent="0.4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1" t="s">
        <v>8323</v>
      </c>
      <c r="R2199" t="s">
        <v>8326</v>
      </c>
      <c r="S2199" s="15">
        <f t="shared" si="138"/>
        <v>42222.730034722219</v>
      </c>
      <c r="T2199" s="15">
        <f t="shared" si="139"/>
        <v>42247.730034722219</v>
      </c>
    </row>
    <row r="2200" spans="1:20" ht="28.5" x14ac:dyDescent="0.4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1" t="s">
        <v>8323</v>
      </c>
      <c r="R2200" t="s">
        <v>8326</v>
      </c>
      <c r="S2200" s="15">
        <f t="shared" si="138"/>
        <v>41891.96503472222</v>
      </c>
      <c r="T2200" s="15">
        <f t="shared" si="139"/>
        <v>41901</v>
      </c>
    </row>
    <row r="2201" spans="1:20" ht="42.75" x14ac:dyDescent="0.4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1" t="s">
        <v>8323</v>
      </c>
      <c r="R2201" t="s">
        <v>8326</v>
      </c>
      <c r="S2201" s="15">
        <f t="shared" si="138"/>
        <v>42608.36583333333</v>
      </c>
      <c r="T2201" s="15">
        <f t="shared" si="139"/>
        <v>42638.36583333333</v>
      </c>
    </row>
    <row r="2202" spans="1:20" ht="42.75" x14ac:dyDescent="0.4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1" t="s">
        <v>8323</v>
      </c>
      <c r="R2202" t="s">
        <v>8326</v>
      </c>
      <c r="S2202" s="15">
        <f t="shared" si="138"/>
        <v>42375.114988425921</v>
      </c>
      <c r="T2202" s="15">
        <f t="shared" si="139"/>
        <v>42420.114988425921</v>
      </c>
    </row>
    <row r="2203" spans="1:20" ht="28.5" hidden="1" x14ac:dyDescent="0.4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1" t="s">
        <v>8327</v>
      </c>
      <c r="R2203" t="s">
        <v>8328</v>
      </c>
      <c r="S2203" s="15">
        <f t="shared" si="138"/>
        <v>40970.750034722223</v>
      </c>
      <c r="T2203" s="15">
        <f t="shared" si="139"/>
        <v>41030.708368055559</v>
      </c>
    </row>
    <row r="2204" spans="1:20" ht="42.75" hidden="1" x14ac:dyDescent="0.4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1" t="s">
        <v>8321</v>
      </c>
      <c r="R2204" t="s">
        <v>8339</v>
      </c>
      <c r="S2204" s="15">
        <f t="shared" si="138"/>
        <v>40750.710104166668</v>
      </c>
      <c r="T2204" s="15">
        <f t="shared" si="139"/>
        <v>40810.710104166668</v>
      </c>
    </row>
    <row r="2205" spans="1:20" ht="42.75" x14ac:dyDescent="0.45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1" t="s">
        <v>8323</v>
      </c>
      <c r="R2205" t="s">
        <v>8326</v>
      </c>
      <c r="S2205" s="15">
        <f t="shared" si="138"/>
        <v>42277.583472222221</v>
      </c>
      <c r="T2205" s="15">
        <f t="shared" si="139"/>
        <v>42307.583472222221</v>
      </c>
    </row>
    <row r="2206" spans="1:20" ht="28.5" x14ac:dyDescent="0.45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1" t="s">
        <v>8323</v>
      </c>
      <c r="R2206" t="s">
        <v>8326</v>
      </c>
      <c r="S2206" s="15">
        <f t="shared" si="138"/>
        <v>41788.58997685185</v>
      </c>
      <c r="T2206" s="15">
        <f t="shared" si="139"/>
        <v>41818.58997685185</v>
      </c>
    </row>
    <row r="2207" spans="1:20" ht="42.75" x14ac:dyDescent="0.4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1" t="s">
        <v>8323</v>
      </c>
      <c r="R2207" t="s">
        <v>8326</v>
      </c>
      <c r="S2207" s="15">
        <f t="shared" si="138"/>
        <v>42360.887835648144</v>
      </c>
      <c r="T2207" s="15">
        <f t="shared" si="139"/>
        <v>42390.887835648144</v>
      </c>
    </row>
    <row r="2208" spans="1:20" ht="57" hidden="1" x14ac:dyDescent="0.45">
      <c r="A2208">
        <v>1012</v>
      </c>
      <c r="B2208" s="9" t="s">
        <v>1013</v>
      </c>
      <c r="C2208" s="3" t="s">
        <v>5122</v>
      </c>
      <c r="D2208" s="5">
        <v>5000</v>
      </c>
      <c r="E2208" s="7">
        <v>1076751.05</v>
      </c>
      <c r="F2208" t="s">
        <v>8219</v>
      </c>
      <c r="G2208" t="s">
        <v>8223</v>
      </c>
      <c r="H2208" t="s">
        <v>8245</v>
      </c>
      <c r="I2208">
        <v>1485254052</v>
      </c>
      <c r="J2208">
        <v>1481366052</v>
      </c>
      <c r="K2208" t="b">
        <v>0</v>
      </c>
      <c r="L2208">
        <v>775</v>
      </c>
      <c r="M2208" t="b">
        <v>0</v>
      </c>
      <c r="N2208" t="s">
        <v>8271</v>
      </c>
      <c r="O2208">
        <f t="shared" si="136"/>
        <v>21535</v>
      </c>
      <c r="P2208">
        <f t="shared" si="137"/>
        <v>1389.36</v>
      </c>
      <c r="Q2208" s="11" t="s">
        <v>8308</v>
      </c>
      <c r="R2208" t="s">
        <v>8310</v>
      </c>
      <c r="S2208" s="15">
        <f t="shared" si="138"/>
        <v>42714.440416666665</v>
      </c>
      <c r="T2208" s="15">
        <f t="shared" si="139"/>
        <v>42759.440416666665</v>
      </c>
    </row>
    <row r="2209" spans="1:20" ht="42.75" x14ac:dyDescent="0.4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1" t="s">
        <v>8323</v>
      </c>
      <c r="R2209" t="s">
        <v>8326</v>
      </c>
      <c r="S2209" s="15">
        <f t="shared" si="138"/>
        <v>42026.920428240745</v>
      </c>
      <c r="T2209" s="15">
        <f t="shared" si="139"/>
        <v>42056.920428240745</v>
      </c>
    </row>
    <row r="2210" spans="1:20" ht="42.75" hidden="1" x14ac:dyDescent="0.45">
      <c r="A2210">
        <v>1001</v>
      </c>
      <c r="B2210" s="9" t="s">
        <v>1002</v>
      </c>
      <c r="C2210" s="3" t="s">
        <v>5111</v>
      </c>
      <c r="D2210" s="5">
        <v>5000</v>
      </c>
      <c r="E2210" s="7">
        <v>5200</v>
      </c>
      <c r="F2210" t="s">
        <v>8219</v>
      </c>
      <c r="G2210" t="s">
        <v>8224</v>
      </c>
      <c r="H2210" t="s">
        <v>8246</v>
      </c>
      <c r="I2210">
        <v>1485796613</v>
      </c>
      <c r="J2210">
        <v>1481908613</v>
      </c>
      <c r="K2210" t="b">
        <v>0</v>
      </c>
      <c r="L2210">
        <v>4</v>
      </c>
      <c r="M2210" t="b">
        <v>0</v>
      </c>
      <c r="N2210" t="s">
        <v>8271</v>
      </c>
      <c r="O2210">
        <f t="shared" si="136"/>
        <v>104</v>
      </c>
      <c r="P2210">
        <f t="shared" si="137"/>
        <v>1300</v>
      </c>
      <c r="Q2210" s="11" t="s">
        <v>8308</v>
      </c>
      <c r="R2210" t="s">
        <v>8310</v>
      </c>
      <c r="S2210" s="15">
        <f t="shared" si="138"/>
        <v>42720.720057870371</v>
      </c>
      <c r="T2210" s="15">
        <f t="shared" si="139"/>
        <v>42765.720057870371</v>
      </c>
    </row>
    <row r="2211" spans="1:20" ht="42.75" hidden="1" x14ac:dyDescent="0.4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1" t="s">
        <v>8321</v>
      </c>
      <c r="R2211" t="s">
        <v>8332</v>
      </c>
      <c r="S2211" s="15">
        <f t="shared" si="138"/>
        <v>42175.816365740742</v>
      </c>
      <c r="T2211" s="15">
        <f t="shared" si="139"/>
        <v>42205.816365740742</v>
      </c>
    </row>
    <row r="2212" spans="1:20" ht="42.75" hidden="1" x14ac:dyDescent="0.45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1" t="s">
        <v>8327</v>
      </c>
      <c r="R2212" t="s">
        <v>8328</v>
      </c>
      <c r="S2212" s="15">
        <f t="shared" si="138"/>
        <v>41925.906689814816</v>
      </c>
      <c r="T2212" s="15">
        <f t="shared" si="139"/>
        <v>41955.94835648148</v>
      </c>
    </row>
    <row r="2213" spans="1:20" ht="42.75" x14ac:dyDescent="0.45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1" t="s">
        <v>8323</v>
      </c>
      <c r="R2213" t="s">
        <v>8326</v>
      </c>
      <c r="S2213" s="15">
        <f t="shared" si="138"/>
        <v>42003.948425925926</v>
      </c>
      <c r="T2213" s="15">
        <f t="shared" si="139"/>
        <v>42028.207638888889</v>
      </c>
    </row>
    <row r="2214" spans="1:20" ht="28.5" x14ac:dyDescent="0.45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1" t="s">
        <v>8323</v>
      </c>
      <c r="R2214" t="s">
        <v>8326</v>
      </c>
      <c r="S2214" s="15">
        <f t="shared" si="138"/>
        <v>42508.179965277777</v>
      </c>
      <c r="T2214" s="15">
        <f t="shared" si="139"/>
        <v>42568.179965277777</v>
      </c>
    </row>
    <row r="2215" spans="1:20" ht="42.75" hidden="1" x14ac:dyDescent="0.4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1" t="s">
        <v>8319</v>
      </c>
      <c r="R2215" t="s">
        <v>8345</v>
      </c>
      <c r="S2215" s="15">
        <f t="shared" si="138"/>
        <v>42252.277615740735</v>
      </c>
      <c r="T2215" s="15">
        <f t="shared" si="139"/>
        <v>42282.277615740735</v>
      </c>
    </row>
    <row r="2216" spans="1:20" ht="42.75" x14ac:dyDescent="0.4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1" t="s">
        <v>8323</v>
      </c>
      <c r="R2216" t="s">
        <v>8326</v>
      </c>
      <c r="S2216" s="15">
        <f t="shared" si="138"/>
        <v>40644.159259259257</v>
      </c>
      <c r="T2216" s="15">
        <f t="shared" si="139"/>
        <v>40666.165972222225</v>
      </c>
    </row>
    <row r="2217" spans="1:20" ht="42.75" x14ac:dyDescent="0.4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1" t="s">
        <v>8323</v>
      </c>
      <c r="R2217" t="s">
        <v>8326</v>
      </c>
      <c r="S2217" s="15">
        <f t="shared" si="138"/>
        <v>42036.24428240741</v>
      </c>
      <c r="T2217" s="15">
        <f t="shared" si="139"/>
        <v>42064.290972222225</v>
      </c>
    </row>
    <row r="2218" spans="1:20" ht="42.75" x14ac:dyDescent="0.4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1" t="s">
        <v>8323</v>
      </c>
      <c r="R2218" t="s">
        <v>8326</v>
      </c>
      <c r="S2218" s="15">
        <f t="shared" si="138"/>
        <v>41923.354351851849</v>
      </c>
      <c r="T2218" s="15">
        <f t="shared" si="139"/>
        <v>41960.332638888889</v>
      </c>
    </row>
    <row r="2219" spans="1:20" ht="42.75" hidden="1" x14ac:dyDescent="0.45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1" t="s">
        <v>8316</v>
      </c>
      <c r="R2219" t="s">
        <v>8344</v>
      </c>
      <c r="S2219" s="15">
        <f t="shared" si="138"/>
        <v>42328.779224537036</v>
      </c>
      <c r="T2219" s="15">
        <f t="shared" si="139"/>
        <v>42353.332638888889</v>
      </c>
    </row>
    <row r="2220" spans="1:20" ht="42.75" hidden="1" x14ac:dyDescent="0.45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1" t="s">
        <v>8319</v>
      </c>
      <c r="R2220" t="s">
        <v>8345</v>
      </c>
      <c r="S2220" s="15">
        <f t="shared" si="138"/>
        <v>42338.675381944442</v>
      </c>
      <c r="T2220" s="15">
        <f t="shared" si="139"/>
        <v>42368.675381944442</v>
      </c>
    </row>
    <row r="2221" spans="1:20" ht="42.75" x14ac:dyDescent="0.4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1" t="s">
        <v>8323</v>
      </c>
      <c r="R2221" t="s">
        <v>8326</v>
      </c>
      <c r="S2221" s="15">
        <f t="shared" si="138"/>
        <v>42011.202581018515</v>
      </c>
      <c r="T2221" s="15">
        <f t="shared" si="139"/>
        <v>42038.185416666667</v>
      </c>
    </row>
    <row r="2222" spans="1:20" ht="28.5" hidden="1" x14ac:dyDescent="0.4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1" t="s">
        <v>8327</v>
      </c>
      <c r="R2222" t="s">
        <v>8331</v>
      </c>
      <c r="S2222" s="15">
        <f t="shared" si="138"/>
        <v>41607.83085648148</v>
      </c>
      <c r="T2222" s="15">
        <f t="shared" si="139"/>
        <v>41640.226388888892</v>
      </c>
    </row>
    <row r="2223" spans="1:20" ht="42.75" hidden="1" x14ac:dyDescent="0.4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1" t="s">
        <v>8321</v>
      </c>
      <c r="R2223" t="s">
        <v>8322</v>
      </c>
      <c r="S2223" s="15">
        <f t="shared" si="138"/>
        <v>41648.396192129629</v>
      </c>
      <c r="T2223" s="15">
        <f t="shared" si="139"/>
        <v>41678.396192129629</v>
      </c>
    </row>
    <row r="2224" spans="1:20" ht="42.75" hidden="1" x14ac:dyDescent="0.4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1" t="s">
        <v>8327</v>
      </c>
      <c r="R2224" t="s">
        <v>8350</v>
      </c>
      <c r="S2224" s="15">
        <f t="shared" si="138"/>
        <v>40088.105393518519</v>
      </c>
      <c r="T2224" s="15">
        <f t="shared" si="139"/>
        <v>40148.207638888889</v>
      </c>
    </row>
    <row r="2225" spans="1:20" ht="28.5" hidden="1" x14ac:dyDescent="0.4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1" t="s">
        <v>8327</v>
      </c>
      <c r="R2225" t="s">
        <v>8336</v>
      </c>
      <c r="S2225" s="15">
        <f t="shared" si="138"/>
        <v>42291.581377314811</v>
      </c>
      <c r="T2225" s="15">
        <f t="shared" si="139"/>
        <v>42333.623043981483</v>
      </c>
    </row>
    <row r="2226" spans="1:20" ht="57" x14ac:dyDescent="0.45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1" t="s">
        <v>8323</v>
      </c>
      <c r="R2226" t="s">
        <v>8326</v>
      </c>
      <c r="S2226" s="15">
        <f t="shared" si="138"/>
        <v>42423.050613425927</v>
      </c>
      <c r="T2226" s="15">
        <f t="shared" si="139"/>
        <v>42443.008946759262</v>
      </c>
    </row>
    <row r="2227" spans="1:20" ht="42.75" hidden="1" x14ac:dyDescent="0.45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1" t="s">
        <v>8327</v>
      </c>
      <c r="R2227" t="s">
        <v>8338</v>
      </c>
      <c r="S2227" s="15">
        <f t="shared" si="138"/>
        <v>40688.024618055555</v>
      </c>
      <c r="T2227" s="15">
        <f t="shared" si="139"/>
        <v>40708.024618055555</v>
      </c>
    </row>
    <row r="2228" spans="1:20" ht="42.75" hidden="1" x14ac:dyDescent="0.45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1" t="s">
        <v>8327</v>
      </c>
      <c r="R2228" t="s">
        <v>8328</v>
      </c>
      <c r="S2228" s="15">
        <f t="shared" si="138"/>
        <v>42058.941736111112</v>
      </c>
      <c r="T2228" s="15">
        <f t="shared" si="139"/>
        <v>42088.90006944444</v>
      </c>
    </row>
    <row r="2229" spans="1:20" ht="28.5" x14ac:dyDescent="0.45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1" t="s">
        <v>8323</v>
      </c>
      <c r="R2229" t="s">
        <v>8326</v>
      </c>
      <c r="S2229" s="15">
        <f t="shared" si="138"/>
        <v>42026.924976851849</v>
      </c>
      <c r="T2229" s="15">
        <f t="shared" si="139"/>
        <v>42052.207638888889</v>
      </c>
    </row>
    <row r="2230" spans="1:20" ht="42.75" x14ac:dyDescent="0.45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1" t="s">
        <v>8323</v>
      </c>
      <c r="R2230" t="s">
        <v>8326</v>
      </c>
      <c r="S2230" s="15">
        <f t="shared" si="138"/>
        <v>42452.916481481487</v>
      </c>
      <c r="T2230" s="15">
        <f t="shared" si="139"/>
        <v>42473.554166666669</v>
      </c>
    </row>
    <row r="2231" spans="1:20" x14ac:dyDescent="0.45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1" t="s">
        <v>8323</v>
      </c>
      <c r="R2231" t="s">
        <v>8326</v>
      </c>
      <c r="S2231" s="15">
        <f t="shared" si="138"/>
        <v>41822.90488425926</v>
      </c>
      <c r="T2231" s="15">
        <f t="shared" si="139"/>
        <v>41844.291666666664</v>
      </c>
    </row>
    <row r="2232" spans="1:20" ht="42.75" x14ac:dyDescent="0.4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1" t="s">
        <v>8323</v>
      </c>
      <c r="R2232" t="s">
        <v>8326</v>
      </c>
      <c r="S2232" s="15">
        <f t="shared" si="138"/>
        <v>41808.198518518519</v>
      </c>
      <c r="T2232" s="15">
        <f t="shared" si="139"/>
        <v>41838.198518518519</v>
      </c>
    </row>
    <row r="2233" spans="1:20" ht="42.75" x14ac:dyDescent="0.4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1" t="s">
        <v>8323</v>
      </c>
      <c r="R2233" t="s">
        <v>8326</v>
      </c>
      <c r="S2233" s="15">
        <f t="shared" si="138"/>
        <v>42032.716145833328</v>
      </c>
      <c r="T2233" s="15">
        <f t="shared" si="139"/>
        <v>42062.716145833328</v>
      </c>
    </row>
    <row r="2234" spans="1:20" ht="42.75" hidden="1" x14ac:dyDescent="0.45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1" t="s">
        <v>8327</v>
      </c>
      <c r="R2234" t="s">
        <v>8328</v>
      </c>
      <c r="S2234" s="15">
        <f t="shared" si="138"/>
        <v>41025.874201388891</v>
      </c>
      <c r="T2234" s="15">
        <f t="shared" si="139"/>
        <v>41039.708333333336</v>
      </c>
    </row>
    <row r="2235" spans="1:20" ht="42.75" hidden="1" x14ac:dyDescent="0.45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1" t="s">
        <v>8323</v>
      </c>
      <c r="R2235" t="s">
        <v>8324</v>
      </c>
      <c r="S2235" s="15">
        <f t="shared" si="138"/>
        <v>42006.908692129626</v>
      </c>
      <c r="T2235" s="15">
        <f t="shared" si="139"/>
        <v>42038.083333333328</v>
      </c>
    </row>
    <row r="2236" spans="1:20" ht="42.75" x14ac:dyDescent="0.45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1" t="s">
        <v>8323</v>
      </c>
      <c r="R2236" t="s">
        <v>8326</v>
      </c>
      <c r="S2236" s="15">
        <f t="shared" si="138"/>
        <v>41856.715069444443</v>
      </c>
      <c r="T2236" s="15">
        <f t="shared" si="139"/>
        <v>41877.715069444443</v>
      </c>
    </row>
    <row r="2237" spans="1:20" ht="42.75" hidden="1" x14ac:dyDescent="0.4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1" t="s">
        <v>8323</v>
      </c>
      <c r="R2237" t="s">
        <v>8324</v>
      </c>
      <c r="S2237" s="15">
        <f t="shared" si="138"/>
        <v>42255.619351851856</v>
      </c>
      <c r="T2237" s="15">
        <f t="shared" si="139"/>
        <v>42292.916666666672</v>
      </c>
    </row>
    <row r="2238" spans="1:20" ht="28.5" hidden="1" x14ac:dyDescent="0.4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1" t="s">
        <v>8327</v>
      </c>
      <c r="R2238" t="s">
        <v>8331</v>
      </c>
      <c r="S2238" s="15">
        <f t="shared" si="138"/>
        <v>41243.367303240739</v>
      </c>
      <c r="T2238" s="15">
        <f t="shared" si="139"/>
        <v>41283.367303240739</v>
      </c>
    </row>
    <row r="2239" spans="1:20" ht="28.5" hidden="1" x14ac:dyDescent="0.4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1" t="s">
        <v>8327</v>
      </c>
      <c r="R2239" t="s">
        <v>8338</v>
      </c>
      <c r="S2239" s="15">
        <f t="shared" si="138"/>
        <v>41802.757719907408</v>
      </c>
      <c r="T2239" s="15">
        <f t="shared" si="139"/>
        <v>41832.757719907408</v>
      </c>
    </row>
    <row r="2240" spans="1:20" ht="42.75" x14ac:dyDescent="0.4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1" t="s">
        <v>8323</v>
      </c>
      <c r="R2240" t="s">
        <v>8326</v>
      </c>
      <c r="S2240" s="15">
        <f t="shared" si="138"/>
        <v>41974.743148148147</v>
      </c>
      <c r="T2240" s="15">
        <f t="shared" si="139"/>
        <v>42004.743148148147</v>
      </c>
    </row>
    <row r="2241" spans="1:20" ht="28.5" hidden="1" x14ac:dyDescent="0.4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1" t="s">
        <v>8316</v>
      </c>
      <c r="R2241" t="s">
        <v>8334</v>
      </c>
      <c r="S2241" s="15">
        <f t="shared" si="138"/>
        <v>42151.189525462964</v>
      </c>
      <c r="T2241" s="15">
        <f t="shared" si="139"/>
        <v>42181.189525462964</v>
      </c>
    </row>
    <row r="2242" spans="1:20" ht="42.75" hidden="1" x14ac:dyDescent="0.4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40">ROUND(E2242/D2242*100,0)</f>
        <v>39</v>
      </c>
      <c r="P2242">
        <f t="shared" ref="P2242:P2305" si="141">IFERROR(ROUND(E2242/L2242,2),0)</f>
        <v>83.57</v>
      </c>
      <c r="Q2242" s="11" t="s">
        <v>8319</v>
      </c>
      <c r="R2242" t="s">
        <v>8345</v>
      </c>
      <c r="S2242" s="15">
        <f t="shared" ref="S2242:S2305" si="142">(((J2242/60)/60)/24)+DATE(1970,1,1)</f>
        <v>42240.840289351851</v>
      </c>
      <c r="T2242" s="15">
        <f t="shared" ref="T2242:T2305" si="143">(((I2242/60)/60)/24)+DATE(1970,1,1)</f>
        <v>42270.840289351851</v>
      </c>
    </row>
    <row r="2243" spans="1:20" ht="42.75" x14ac:dyDescent="0.4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40"/>
        <v>117</v>
      </c>
      <c r="P2243">
        <f t="shared" si="141"/>
        <v>44.92</v>
      </c>
      <c r="Q2243" s="11" t="s">
        <v>8323</v>
      </c>
      <c r="R2243" t="s">
        <v>8326</v>
      </c>
      <c r="S2243" s="15">
        <f t="shared" si="142"/>
        <v>41837.323009259257</v>
      </c>
      <c r="T2243" s="15">
        <f t="shared" si="143"/>
        <v>41847.958333333336</v>
      </c>
    </row>
    <row r="2244" spans="1:20" ht="42.75" hidden="1" x14ac:dyDescent="0.4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1" t="s">
        <v>8316</v>
      </c>
      <c r="R2244" t="s">
        <v>8317</v>
      </c>
      <c r="S2244" s="15">
        <f t="shared" si="142"/>
        <v>42710.824618055558</v>
      </c>
      <c r="T2244" s="15">
        <f t="shared" si="143"/>
        <v>42740.824618055558</v>
      </c>
    </row>
    <row r="2245" spans="1:20" ht="57" hidden="1" x14ac:dyDescent="0.4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1" t="s">
        <v>8308</v>
      </c>
      <c r="R2245" t="s">
        <v>8310</v>
      </c>
      <c r="S2245" s="15">
        <f t="shared" si="142"/>
        <v>42746.096585648149</v>
      </c>
      <c r="T2245" s="15">
        <f t="shared" si="143"/>
        <v>42776.096585648149</v>
      </c>
    </row>
    <row r="2246" spans="1:20" ht="42.75" x14ac:dyDescent="0.4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1" t="s">
        <v>8323</v>
      </c>
      <c r="R2246" t="s">
        <v>8326</v>
      </c>
      <c r="S2246" s="15">
        <f t="shared" si="142"/>
        <v>41842.828680555554</v>
      </c>
      <c r="T2246" s="15">
        <f t="shared" si="143"/>
        <v>41882.827650462961</v>
      </c>
    </row>
    <row r="2247" spans="1:20" ht="42.75" hidden="1" x14ac:dyDescent="0.4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1" t="s">
        <v>8319</v>
      </c>
      <c r="R2247" t="s">
        <v>8345</v>
      </c>
      <c r="S2247" s="15">
        <f t="shared" si="142"/>
        <v>42061.154930555553</v>
      </c>
      <c r="T2247" s="15">
        <f t="shared" si="143"/>
        <v>42091.113263888896</v>
      </c>
    </row>
    <row r="2248" spans="1:20" ht="42.75" x14ac:dyDescent="0.4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1" t="s">
        <v>8323</v>
      </c>
      <c r="R2248" t="s">
        <v>8326</v>
      </c>
      <c r="S2248" s="15">
        <f t="shared" si="142"/>
        <v>41881.453587962962</v>
      </c>
      <c r="T2248" s="15">
        <f t="shared" si="143"/>
        <v>41911.453587962962</v>
      </c>
    </row>
    <row r="2249" spans="1:20" ht="42.75" hidden="1" x14ac:dyDescent="0.4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1" t="s">
        <v>8323</v>
      </c>
      <c r="R2249" t="s">
        <v>8335</v>
      </c>
      <c r="S2249" s="15">
        <f t="shared" si="142"/>
        <v>42531.980694444443</v>
      </c>
      <c r="T2249" s="15">
        <f t="shared" si="143"/>
        <v>42561.980694444443</v>
      </c>
    </row>
    <row r="2250" spans="1:20" ht="42.75" hidden="1" x14ac:dyDescent="0.4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1" t="s">
        <v>8313</v>
      </c>
      <c r="R2250" t="s">
        <v>8314</v>
      </c>
      <c r="S2250" s="15">
        <f t="shared" si="142"/>
        <v>41930.218657407408</v>
      </c>
      <c r="T2250" s="15">
        <f t="shared" si="143"/>
        <v>41972.624305555553</v>
      </c>
    </row>
    <row r="2251" spans="1:20" ht="42.75" hidden="1" x14ac:dyDescent="0.4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1" t="s">
        <v>8313</v>
      </c>
      <c r="R2251" t="s">
        <v>8314</v>
      </c>
      <c r="S2251" s="15">
        <f t="shared" si="142"/>
        <v>42505.955925925926</v>
      </c>
      <c r="T2251" s="15">
        <f t="shared" si="143"/>
        <v>42565.955925925926</v>
      </c>
    </row>
    <row r="2252" spans="1:20" ht="28.5" hidden="1" x14ac:dyDescent="0.45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1" t="s">
        <v>8327</v>
      </c>
      <c r="R2252" t="s">
        <v>8328</v>
      </c>
      <c r="S2252" s="15">
        <f t="shared" si="142"/>
        <v>40920.904895833337</v>
      </c>
      <c r="T2252" s="15">
        <f t="shared" si="143"/>
        <v>40951.904895833337</v>
      </c>
    </row>
    <row r="2253" spans="1:20" ht="42.75" hidden="1" x14ac:dyDescent="0.45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1" t="s">
        <v>8323</v>
      </c>
      <c r="R2253" t="s">
        <v>8324</v>
      </c>
      <c r="S2253" s="15">
        <f t="shared" si="142"/>
        <v>42787.862430555557</v>
      </c>
      <c r="T2253" s="15">
        <f t="shared" si="143"/>
        <v>42830.820763888885</v>
      </c>
    </row>
    <row r="2254" spans="1:20" ht="42.75" x14ac:dyDescent="0.45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1" t="s">
        <v>8323</v>
      </c>
      <c r="R2254" t="s">
        <v>8326</v>
      </c>
      <c r="S2254" s="15">
        <f t="shared" si="142"/>
        <v>42103.535254629634</v>
      </c>
      <c r="T2254" s="15">
        <f t="shared" si="143"/>
        <v>42117.535254629634</v>
      </c>
    </row>
    <row r="2255" spans="1:20" ht="28.5" hidden="1" x14ac:dyDescent="0.45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1" t="s">
        <v>8323</v>
      </c>
      <c r="R2255" t="s">
        <v>8335</v>
      </c>
      <c r="S2255" s="15">
        <f t="shared" si="142"/>
        <v>42009.493263888886</v>
      </c>
      <c r="T2255" s="15">
        <f t="shared" si="143"/>
        <v>42039.493263888886</v>
      </c>
    </row>
    <row r="2256" spans="1:20" ht="42.75" x14ac:dyDescent="0.4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1" t="s">
        <v>8323</v>
      </c>
      <c r="R2256" t="s">
        <v>8326</v>
      </c>
      <c r="S2256" s="15">
        <f t="shared" si="142"/>
        <v>41850.863252314812</v>
      </c>
      <c r="T2256" s="15">
        <f t="shared" si="143"/>
        <v>41880.863252314812</v>
      </c>
    </row>
    <row r="2257" spans="1:20" ht="42.75" x14ac:dyDescent="0.4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1" t="s">
        <v>8323</v>
      </c>
      <c r="R2257" t="s">
        <v>8326</v>
      </c>
      <c r="S2257" s="15">
        <f t="shared" si="142"/>
        <v>41884.599849537037</v>
      </c>
      <c r="T2257" s="15">
        <f t="shared" si="143"/>
        <v>41900.165972222225</v>
      </c>
    </row>
    <row r="2258" spans="1:20" ht="42.75" hidden="1" x14ac:dyDescent="0.4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1" t="s">
        <v>8327</v>
      </c>
      <c r="R2258" t="s">
        <v>8329</v>
      </c>
      <c r="S2258" s="15">
        <f t="shared" si="142"/>
        <v>41031.82163194444</v>
      </c>
      <c r="T2258" s="15">
        <f t="shared" si="143"/>
        <v>41061.82163194444</v>
      </c>
    </row>
    <row r="2259" spans="1:20" ht="42.75" hidden="1" x14ac:dyDescent="0.45">
      <c r="A2259">
        <v>1241</v>
      </c>
      <c r="B2259" s="9" t="s">
        <v>1242</v>
      </c>
      <c r="C2259" s="3" t="s">
        <v>5351</v>
      </c>
      <c r="D2259" s="5">
        <v>5000</v>
      </c>
      <c r="E2259" s="7">
        <v>2537</v>
      </c>
      <c r="F2259" t="s">
        <v>8219</v>
      </c>
      <c r="G2259" t="s">
        <v>8223</v>
      </c>
      <c r="H2259" t="s">
        <v>8245</v>
      </c>
      <c r="I2259">
        <v>1414994340</v>
      </c>
      <c r="J2259">
        <v>1413057980</v>
      </c>
      <c r="K2259" t="b">
        <v>0</v>
      </c>
      <c r="L2259">
        <v>34</v>
      </c>
      <c r="M2259" t="b">
        <v>0</v>
      </c>
      <c r="N2259" t="s">
        <v>8284</v>
      </c>
      <c r="O2259">
        <f t="shared" si="140"/>
        <v>51</v>
      </c>
      <c r="P2259">
        <f t="shared" si="141"/>
        <v>74.62</v>
      </c>
      <c r="Q2259" s="11" t="s">
        <v>8327</v>
      </c>
      <c r="R2259" t="s">
        <v>8354</v>
      </c>
      <c r="S2259" s="15">
        <f t="shared" si="142"/>
        <v>41923.837731481479</v>
      </c>
      <c r="T2259" s="15">
        <f t="shared" si="143"/>
        <v>41946.249305555553</v>
      </c>
    </row>
    <row r="2260" spans="1:20" ht="42.75" hidden="1" x14ac:dyDescent="0.45">
      <c r="A2260">
        <v>1228</v>
      </c>
      <c r="B2260" s="9" t="s">
        <v>1229</v>
      </c>
      <c r="C2260" s="3" t="s">
        <v>5338</v>
      </c>
      <c r="D2260" s="5">
        <v>5000</v>
      </c>
      <c r="E2260" s="7">
        <v>1465</v>
      </c>
      <c r="F2260" t="s">
        <v>8219</v>
      </c>
      <c r="G2260" t="s">
        <v>8223</v>
      </c>
      <c r="H2260" t="s">
        <v>8245</v>
      </c>
      <c r="I2260">
        <v>1317231008</v>
      </c>
      <c r="J2260">
        <v>1312047008</v>
      </c>
      <c r="K2260" t="b">
        <v>0</v>
      </c>
      <c r="L2260">
        <v>24</v>
      </c>
      <c r="M2260" t="b">
        <v>0</v>
      </c>
      <c r="N2260" t="s">
        <v>8284</v>
      </c>
      <c r="O2260">
        <f t="shared" si="140"/>
        <v>29</v>
      </c>
      <c r="P2260">
        <f t="shared" si="141"/>
        <v>61.04</v>
      </c>
      <c r="Q2260" s="11" t="s">
        <v>8327</v>
      </c>
      <c r="R2260" t="s">
        <v>8354</v>
      </c>
      <c r="S2260" s="15">
        <f t="shared" si="142"/>
        <v>40754.729259259257</v>
      </c>
      <c r="T2260" s="15">
        <f t="shared" si="143"/>
        <v>40814.729259259257</v>
      </c>
    </row>
    <row r="2261" spans="1:20" ht="28.5" hidden="1" x14ac:dyDescent="0.45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1" t="s">
        <v>8327</v>
      </c>
      <c r="R2261" t="s">
        <v>8331</v>
      </c>
      <c r="S2261" s="15">
        <f t="shared" si="142"/>
        <v>41321.339583333334</v>
      </c>
      <c r="T2261" s="15">
        <f t="shared" si="143"/>
        <v>41328.339583333334</v>
      </c>
    </row>
    <row r="2262" spans="1:20" ht="42.75" hidden="1" x14ac:dyDescent="0.45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1" t="s">
        <v>8327</v>
      </c>
      <c r="R2262" t="s">
        <v>8329</v>
      </c>
      <c r="S2262" s="15">
        <f t="shared" si="142"/>
        <v>40997.257222222222</v>
      </c>
      <c r="T2262" s="15">
        <f t="shared" si="143"/>
        <v>41015.257222222222</v>
      </c>
    </row>
    <row r="2263" spans="1:20" ht="42.75" x14ac:dyDescent="0.4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1" t="s">
        <v>8323</v>
      </c>
      <c r="R2263" t="s">
        <v>8326</v>
      </c>
      <c r="S2263" s="15">
        <f t="shared" si="142"/>
        <v>42661.132245370376</v>
      </c>
      <c r="T2263" s="15">
        <f t="shared" si="143"/>
        <v>42693.916666666672</v>
      </c>
    </row>
    <row r="2264" spans="1:20" ht="42.75" hidden="1" x14ac:dyDescent="0.4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1" t="s">
        <v>8319</v>
      </c>
      <c r="R2264" t="s">
        <v>8345</v>
      </c>
      <c r="S2264" s="15">
        <f t="shared" si="142"/>
        <v>42595.585358796292</v>
      </c>
      <c r="T2264" s="15">
        <f t="shared" si="143"/>
        <v>42616.585358796292</v>
      </c>
    </row>
    <row r="2265" spans="1:20" ht="57" x14ac:dyDescent="0.4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1" t="s">
        <v>8323</v>
      </c>
      <c r="R2265" t="s">
        <v>8326</v>
      </c>
      <c r="S2265" s="15">
        <f t="shared" si="142"/>
        <v>41865.878657407404</v>
      </c>
      <c r="T2265" s="15">
        <f t="shared" si="143"/>
        <v>41925.878657407404</v>
      </c>
    </row>
    <row r="2266" spans="1:20" ht="42.75" x14ac:dyDescent="0.4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1" t="s">
        <v>8323</v>
      </c>
      <c r="R2266" t="s">
        <v>8326</v>
      </c>
      <c r="S2266" s="15">
        <f t="shared" si="142"/>
        <v>42073.660694444443</v>
      </c>
      <c r="T2266" s="15">
        <f t="shared" si="143"/>
        <v>42095.165972222225</v>
      </c>
    </row>
    <row r="2267" spans="1:20" ht="42.75" hidden="1" x14ac:dyDescent="0.4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1" t="s">
        <v>8327</v>
      </c>
      <c r="R2267" t="s">
        <v>8328</v>
      </c>
      <c r="S2267" s="15">
        <f t="shared" si="142"/>
        <v>41059.118993055556</v>
      </c>
      <c r="T2267" s="15">
        <f t="shared" si="143"/>
        <v>41075.165972222225</v>
      </c>
    </row>
    <row r="2268" spans="1:20" ht="42.75" x14ac:dyDescent="0.4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1" t="s">
        <v>8323</v>
      </c>
      <c r="R2268" t="s">
        <v>8326</v>
      </c>
      <c r="S2268" s="15">
        <f t="shared" si="142"/>
        <v>42572.61681712963</v>
      </c>
      <c r="T2268" s="15">
        <f t="shared" si="143"/>
        <v>42589.125</v>
      </c>
    </row>
    <row r="2269" spans="1:20" ht="57" x14ac:dyDescent="0.4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1" t="s">
        <v>8323</v>
      </c>
      <c r="R2269" t="s">
        <v>8326</v>
      </c>
      <c r="S2269" s="15">
        <f t="shared" si="142"/>
        <v>42374.651504629626</v>
      </c>
      <c r="T2269" s="15">
        <f t="shared" si="143"/>
        <v>42384.651504629626</v>
      </c>
    </row>
    <row r="2270" spans="1:20" ht="42.75" x14ac:dyDescent="0.4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1" t="s">
        <v>8323</v>
      </c>
      <c r="R2270" t="s">
        <v>8326</v>
      </c>
      <c r="S2270" s="15">
        <f t="shared" si="142"/>
        <v>42499.039629629624</v>
      </c>
      <c r="T2270" s="15">
        <f t="shared" si="143"/>
        <v>42529.039629629624</v>
      </c>
    </row>
    <row r="2271" spans="1:20" ht="42.75" x14ac:dyDescent="0.4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1" t="s">
        <v>8323</v>
      </c>
      <c r="R2271" t="s">
        <v>8326</v>
      </c>
      <c r="S2271" s="15">
        <f t="shared" si="142"/>
        <v>41830.545694444445</v>
      </c>
      <c r="T2271" s="15">
        <f t="shared" si="143"/>
        <v>41859.936111111114</v>
      </c>
    </row>
    <row r="2272" spans="1:20" ht="42.75" hidden="1" x14ac:dyDescent="0.4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1" t="s">
        <v>8327</v>
      </c>
      <c r="R2272" t="s">
        <v>8328</v>
      </c>
      <c r="S2272" s="15">
        <f t="shared" si="142"/>
        <v>40670.507326388892</v>
      </c>
      <c r="T2272" s="15">
        <f t="shared" si="143"/>
        <v>40709.165972222225</v>
      </c>
    </row>
    <row r="2273" spans="1:20" ht="42.75" x14ac:dyDescent="0.4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1" t="s">
        <v>8323</v>
      </c>
      <c r="R2273" t="s">
        <v>8326</v>
      </c>
      <c r="S2273" s="15">
        <f t="shared" si="142"/>
        <v>41869.740671296298</v>
      </c>
      <c r="T2273" s="15">
        <f t="shared" si="143"/>
        <v>41899.740671296298</v>
      </c>
    </row>
    <row r="2274" spans="1:20" ht="42.75" hidden="1" x14ac:dyDescent="0.4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1" t="s">
        <v>8308</v>
      </c>
      <c r="R2274" t="s">
        <v>8310</v>
      </c>
      <c r="S2274" s="15">
        <f t="shared" si="142"/>
        <v>42481.376597222217</v>
      </c>
      <c r="T2274" s="15">
        <f t="shared" si="143"/>
        <v>42511.376597222217</v>
      </c>
    </row>
    <row r="2275" spans="1:20" ht="57" hidden="1" x14ac:dyDescent="0.4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1" t="s">
        <v>8321</v>
      </c>
      <c r="R2275" t="s">
        <v>8343</v>
      </c>
      <c r="S2275" s="15">
        <f t="shared" si="142"/>
        <v>41065.858067129629</v>
      </c>
      <c r="T2275" s="15">
        <f t="shared" si="143"/>
        <v>41093.875</v>
      </c>
    </row>
    <row r="2276" spans="1:20" ht="42.75" x14ac:dyDescent="0.4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1" t="s">
        <v>8323</v>
      </c>
      <c r="R2276" t="s">
        <v>8326</v>
      </c>
      <c r="S2276" s="15">
        <f t="shared" si="142"/>
        <v>42107.067557870367</v>
      </c>
      <c r="T2276" s="15">
        <f t="shared" si="143"/>
        <v>42137.067557870367</v>
      </c>
    </row>
    <row r="2277" spans="1:20" ht="42.75" x14ac:dyDescent="0.4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1" t="s">
        <v>8323</v>
      </c>
      <c r="R2277" t="s">
        <v>8326</v>
      </c>
      <c r="S2277" s="15">
        <f t="shared" si="142"/>
        <v>42538.968310185184</v>
      </c>
      <c r="T2277" s="15">
        <f t="shared" si="143"/>
        <v>42568.029861111107</v>
      </c>
    </row>
    <row r="2278" spans="1:20" ht="28.5" hidden="1" x14ac:dyDescent="0.45">
      <c r="A2278">
        <v>1576</v>
      </c>
      <c r="B2278" s="9" t="s">
        <v>1577</v>
      </c>
      <c r="C2278" s="3" t="s">
        <v>5686</v>
      </c>
      <c r="D2278" s="5">
        <v>5000</v>
      </c>
      <c r="E2278" s="7">
        <v>650</v>
      </c>
      <c r="F2278" t="s">
        <v>8219</v>
      </c>
      <c r="G2278" t="s">
        <v>8223</v>
      </c>
      <c r="H2278" t="s">
        <v>8245</v>
      </c>
      <c r="I2278">
        <v>1435698368</v>
      </c>
      <c r="J2278">
        <v>1431810368</v>
      </c>
      <c r="K2278" t="b">
        <v>0</v>
      </c>
      <c r="L2278">
        <v>10</v>
      </c>
      <c r="M2278" t="b">
        <v>0</v>
      </c>
      <c r="N2278" t="s">
        <v>8288</v>
      </c>
      <c r="O2278">
        <f t="shared" si="140"/>
        <v>13</v>
      </c>
      <c r="P2278">
        <f t="shared" si="141"/>
        <v>65</v>
      </c>
      <c r="Q2278" s="11" t="s">
        <v>8311</v>
      </c>
      <c r="R2278" t="s">
        <v>8349</v>
      </c>
      <c r="S2278" s="15">
        <f t="shared" si="142"/>
        <v>42140.879259259258</v>
      </c>
      <c r="T2278" s="15">
        <f t="shared" si="143"/>
        <v>42185.879259259258</v>
      </c>
    </row>
    <row r="2279" spans="1:20" ht="42.75" x14ac:dyDescent="0.4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1" t="s">
        <v>8323</v>
      </c>
      <c r="R2279" t="s">
        <v>8326</v>
      </c>
      <c r="S2279" s="15">
        <f t="shared" si="142"/>
        <v>41866.79886574074</v>
      </c>
      <c r="T2279" s="15">
        <f t="shared" si="143"/>
        <v>41885.207638888889</v>
      </c>
    </row>
    <row r="2280" spans="1:20" ht="42.75" hidden="1" x14ac:dyDescent="0.45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1" t="s">
        <v>8327</v>
      </c>
      <c r="R2280" t="s">
        <v>8341</v>
      </c>
      <c r="S2280" s="15">
        <f t="shared" si="142"/>
        <v>40696.648784722223</v>
      </c>
      <c r="T2280" s="15">
        <f t="shared" si="143"/>
        <v>40756.648784722223</v>
      </c>
    </row>
    <row r="2281" spans="1:20" ht="42.75" hidden="1" x14ac:dyDescent="0.45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1" t="s">
        <v>8308</v>
      </c>
      <c r="R2281" t="s">
        <v>8340</v>
      </c>
      <c r="S2281" s="15">
        <f t="shared" si="142"/>
        <v>42241.798206018517</v>
      </c>
      <c r="T2281" s="15">
        <f t="shared" si="143"/>
        <v>42271.798206018517</v>
      </c>
    </row>
    <row r="2282" spans="1:20" ht="42.75" hidden="1" x14ac:dyDescent="0.45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1" t="s">
        <v>8323</v>
      </c>
      <c r="R2282" t="s">
        <v>8335</v>
      </c>
      <c r="S2282" s="15">
        <f t="shared" si="142"/>
        <v>42445.598136574074</v>
      </c>
      <c r="T2282" s="15">
        <f t="shared" si="143"/>
        <v>42475.598136574074</v>
      </c>
    </row>
    <row r="2283" spans="1:20" ht="42.75" x14ac:dyDescent="0.4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1" t="s">
        <v>8323</v>
      </c>
      <c r="R2283" t="s">
        <v>8326</v>
      </c>
      <c r="S2283" s="15">
        <f t="shared" si="142"/>
        <v>41740.493657407409</v>
      </c>
      <c r="T2283" s="15">
        <f t="shared" si="143"/>
        <v>41770.493657407409</v>
      </c>
    </row>
    <row r="2284" spans="1:20" hidden="1" x14ac:dyDescent="0.45">
      <c r="A2284">
        <v>1456</v>
      </c>
      <c r="B2284" s="9" t="s">
        <v>1457</v>
      </c>
      <c r="C2284" s="3" t="s">
        <v>5566</v>
      </c>
      <c r="D2284" s="5">
        <v>5000</v>
      </c>
      <c r="E2284" s="7">
        <v>145</v>
      </c>
      <c r="F2284" t="s">
        <v>8219</v>
      </c>
      <c r="G2284" t="s">
        <v>8236</v>
      </c>
      <c r="H2284" t="s">
        <v>8248</v>
      </c>
      <c r="I2284">
        <v>1483459365</v>
      </c>
      <c r="J2284">
        <v>1480867365</v>
      </c>
      <c r="K2284" t="b">
        <v>0</v>
      </c>
      <c r="L2284">
        <v>3</v>
      </c>
      <c r="M2284" t="b">
        <v>0</v>
      </c>
      <c r="N2284" t="s">
        <v>8285</v>
      </c>
      <c r="O2284">
        <f t="shared" si="140"/>
        <v>3</v>
      </c>
      <c r="P2284">
        <f t="shared" si="141"/>
        <v>48.33</v>
      </c>
      <c r="Q2284" s="11" t="s">
        <v>8311</v>
      </c>
      <c r="R2284" t="s">
        <v>8348</v>
      </c>
      <c r="S2284" s="15">
        <f t="shared" si="142"/>
        <v>42708.668576388889</v>
      </c>
      <c r="T2284" s="15">
        <f t="shared" si="143"/>
        <v>42738.668576388889</v>
      </c>
    </row>
    <row r="2285" spans="1:20" ht="28.5" hidden="1" x14ac:dyDescent="0.4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1" t="s">
        <v>8311</v>
      </c>
      <c r="R2285" t="s">
        <v>8333</v>
      </c>
      <c r="S2285" s="15">
        <f t="shared" si="142"/>
        <v>41464.934386574074</v>
      </c>
      <c r="T2285" s="15">
        <f t="shared" si="143"/>
        <v>41524.934386574074</v>
      </c>
    </row>
    <row r="2286" spans="1:20" ht="42.75" x14ac:dyDescent="0.4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1" t="s">
        <v>8323</v>
      </c>
      <c r="R2286" t="s">
        <v>8326</v>
      </c>
      <c r="S2286" s="15">
        <f t="shared" si="142"/>
        <v>42056.091631944444</v>
      </c>
      <c r="T2286" s="15">
        <f t="shared" si="143"/>
        <v>42070.204861111109</v>
      </c>
    </row>
    <row r="2287" spans="1:20" ht="42.75" x14ac:dyDescent="0.4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1" t="s">
        <v>8323</v>
      </c>
      <c r="R2287" t="s">
        <v>8326</v>
      </c>
      <c r="S2287" s="15">
        <f t="shared" si="142"/>
        <v>42135.810694444444</v>
      </c>
      <c r="T2287" s="15">
        <f t="shared" si="143"/>
        <v>42165.810694444444</v>
      </c>
    </row>
    <row r="2288" spans="1:20" ht="42.75" x14ac:dyDescent="0.4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1" t="s">
        <v>8323</v>
      </c>
      <c r="R2288" t="s">
        <v>8326</v>
      </c>
      <c r="S2288" s="15">
        <f t="shared" si="142"/>
        <v>41785.707708333335</v>
      </c>
      <c r="T2288" s="15">
        <f t="shared" si="143"/>
        <v>41815.707708333335</v>
      </c>
    </row>
    <row r="2289" spans="1:20" ht="42.75" hidden="1" x14ac:dyDescent="0.45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1" t="s">
        <v>8327</v>
      </c>
      <c r="R2289" t="s">
        <v>8331</v>
      </c>
      <c r="S2289" s="15">
        <f t="shared" si="142"/>
        <v>41547.662997685184</v>
      </c>
      <c r="T2289" s="15">
        <f t="shared" si="143"/>
        <v>41576.662997685184</v>
      </c>
    </row>
    <row r="2290" spans="1:20" ht="42.75" x14ac:dyDescent="0.45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1" t="s">
        <v>8323</v>
      </c>
      <c r="R2290" t="s">
        <v>8326</v>
      </c>
      <c r="S2290" s="15">
        <f t="shared" si="142"/>
        <v>42016.832465277781</v>
      </c>
      <c r="T2290" s="15">
        <f t="shared" si="143"/>
        <v>42040.513888888891</v>
      </c>
    </row>
    <row r="2291" spans="1:20" ht="42.75" hidden="1" x14ac:dyDescent="0.4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1" t="s">
        <v>8313</v>
      </c>
      <c r="R2291" t="s">
        <v>8314</v>
      </c>
      <c r="S2291" s="15">
        <f t="shared" si="142"/>
        <v>41987.818969907406</v>
      </c>
      <c r="T2291" s="15">
        <f t="shared" si="143"/>
        <v>42017.818969907406</v>
      </c>
    </row>
    <row r="2292" spans="1:20" ht="28.5" hidden="1" x14ac:dyDescent="0.4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1" t="s">
        <v>8327</v>
      </c>
      <c r="R2292" t="s">
        <v>8338</v>
      </c>
      <c r="S2292" s="15">
        <f t="shared" si="142"/>
        <v>42006.02207175926</v>
      </c>
      <c r="T2292" s="15">
        <f t="shared" si="143"/>
        <v>42036.02207175926</v>
      </c>
    </row>
    <row r="2293" spans="1:20" ht="28.5" hidden="1" x14ac:dyDescent="0.4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1" t="s">
        <v>8323</v>
      </c>
      <c r="R2293" t="s">
        <v>8324</v>
      </c>
      <c r="S2293" s="15">
        <f t="shared" si="142"/>
        <v>42098.216238425928</v>
      </c>
      <c r="T2293" s="15">
        <f t="shared" si="143"/>
        <v>42119.216238425928</v>
      </c>
    </row>
    <row r="2294" spans="1:20" ht="28.5" x14ac:dyDescent="0.4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1" t="s">
        <v>8323</v>
      </c>
      <c r="R2294" t="s">
        <v>8326</v>
      </c>
      <c r="S2294" s="15">
        <f t="shared" si="142"/>
        <v>42402.889027777783</v>
      </c>
      <c r="T2294" s="15">
        <f t="shared" si="143"/>
        <v>42447.847361111111</v>
      </c>
    </row>
    <row r="2295" spans="1:20" ht="42.75" x14ac:dyDescent="0.4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1" t="s">
        <v>8323</v>
      </c>
      <c r="R2295" t="s">
        <v>8326</v>
      </c>
      <c r="S2295" s="15">
        <f t="shared" si="142"/>
        <v>41841.820486111108</v>
      </c>
      <c r="T2295" s="15">
        <f t="shared" si="143"/>
        <v>41882.833333333336</v>
      </c>
    </row>
    <row r="2296" spans="1:20" ht="57" hidden="1" x14ac:dyDescent="0.4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1" t="s">
        <v>8323</v>
      </c>
      <c r="R2296" t="s">
        <v>8324</v>
      </c>
      <c r="S2296" s="15">
        <f t="shared" si="142"/>
        <v>42649.562118055561</v>
      </c>
      <c r="T2296" s="15">
        <f t="shared" si="143"/>
        <v>42698.715972222228</v>
      </c>
    </row>
    <row r="2297" spans="1:20" ht="42.75" hidden="1" x14ac:dyDescent="0.4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1" t="s">
        <v>8316</v>
      </c>
      <c r="R2297" t="s">
        <v>8317</v>
      </c>
      <c r="S2297" s="15">
        <f t="shared" si="142"/>
        <v>42682.451921296291</v>
      </c>
      <c r="T2297" s="15">
        <f t="shared" si="143"/>
        <v>42696.451921296291</v>
      </c>
    </row>
    <row r="2298" spans="1:20" ht="42.75" x14ac:dyDescent="0.4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1" t="s">
        <v>8323</v>
      </c>
      <c r="R2298" t="s">
        <v>8326</v>
      </c>
      <c r="S2298" s="15">
        <f t="shared" si="142"/>
        <v>42475.057164351849</v>
      </c>
      <c r="T2298" s="15">
        <f t="shared" si="143"/>
        <v>42505.057164351849</v>
      </c>
    </row>
    <row r="2299" spans="1:20" ht="28.5" hidden="1" x14ac:dyDescent="0.4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1" t="s">
        <v>8327</v>
      </c>
      <c r="R2299" t="s">
        <v>8341</v>
      </c>
      <c r="S2299" s="15">
        <f t="shared" si="142"/>
        <v>41744.745208333334</v>
      </c>
      <c r="T2299" s="15">
        <f t="shared" si="143"/>
        <v>41774.745208333334</v>
      </c>
    </row>
    <row r="2300" spans="1:20" ht="57" hidden="1" x14ac:dyDescent="0.4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1" t="s">
        <v>8323</v>
      </c>
      <c r="R2300" t="s">
        <v>8324</v>
      </c>
      <c r="S2300" s="15">
        <f t="shared" si="142"/>
        <v>40378.893206018518</v>
      </c>
      <c r="T2300" s="15">
        <f t="shared" si="143"/>
        <v>40453.207638888889</v>
      </c>
    </row>
    <row r="2301" spans="1:20" ht="42.75" hidden="1" x14ac:dyDescent="0.4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1" t="s">
        <v>8327</v>
      </c>
      <c r="R2301" t="s">
        <v>8331</v>
      </c>
      <c r="S2301" s="15">
        <f t="shared" si="142"/>
        <v>41403.000856481485</v>
      </c>
      <c r="T2301" s="15">
        <f t="shared" si="143"/>
        <v>41433.000856481485</v>
      </c>
    </row>
    <row r="2302" spans="1:20" ht="42.75" x14ac:dyDescent="0.4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1" t="s">
        <v>8323</v>
      </c>
      <c r="R2302" t="s">
        <v>8326</v>
      </c>
      <c r="S2302" s="15">
        <f t="shared" si="142"/>
        <v>41766.072500000002</v>
      </c>
      <c r="T2302" s="15">
        <f t="shared" si="143"/>
        <v>41791.072500000002</v>
      </c>
    </row>
    <row r="2303" spans="1:20" ht="42.75" x14ac:dyDescent="0.4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1" t="s">
        <v>8323</v>
      </c>
      <c r="R2303" t="s">
        <v>8326</v>
      </c>
      <c r="S2303" s="15">
        <f t="shared" si="142"/>
        <v>42184.209537037037</v>
      </c>
      <c r="T2303" s="15">
        <f t="shared" si="143"/>
        <v>42202.876388888893</v>
      </c>
    </row>
    <row r="2304" spans="1:20" ht="42.75" x14ac:dyDescent="0.4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1" t="s">
        <v>8323</v>
      </c>
      <c r="R2304" t="s">
        <v>8326</v>
      </c>
      <c r="S2304" s="15">
        <f t="shared" si="142"/>
        <v>42419.91942129629</v>
      </c>
      <c r="T2304" s="15">
        <f t="shared" si="143"/>
        <v>42436.207638888889</v>
      </c>
    </row>
    <row r="2305" spans="1:20" ht="28.5" hidden="1" x14ac:dyDescent="0.45">
      <c r="A2305">
        <v>605</v>
      </c>
      <c r="B2305" s="9" t="s">
        <v>606</v>
      </c>
      <c r="C2305" s="3" t="s">
        <v>4715</v>
      </c>
      <c r="D2305" s="5">
        <v>5000</v>
      </c>
      <c r="E2305" s="7">
        <v>131</v>
      </c>
      <c r="F2305" t="s">
        <v>8219</v>
      </c>
      <c r="G2305" t="s">
        <v>8223</v>
      </c>
      <c r="H2305" t="s">
        <v>8245</v>
      </c>
      <c r="I2305">
        <v>1440318908</v>
      </c>
      <c r="J2305">
        <v>1436430908</v>
      </c>
      <c r="K2305" t="b">
        <v>0</v>
      </c>
      <c r="L2305">
        <v>8</v>
      </c>
      <c r="M2305" t="b">
        <v>0</v>
      </c>
      <c r="N2305" t="s">
        <v>8270</v>
      </c>
      <c r="O2305">
        <f t="shared" si="140"/>
        <v>3</v>
      </c>
      <c r="P2305">
        <f t="shared" si="141"/>
        <v>16.38</v>
      </c>
      <c r="Q2305" s="11" t="s">
        <v>8308</v>
      </c>
      <c r="R2305" t="s">
        <v>8342</v>
      </c>
      <c r="S2305" s="15">
        <f t="shared" si="142"/>
        <v>42194.357731481476</v>
      </c>
      <c r="T2305" s="15">
        <f t="shared" si="143"/>
        <v>42239.357731481476</v>
      </c>
    </row>
    <row r="2306" spans="1:20" ht="42.75" x14ac:dyDescent="0.4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44">ROUND(E2306/D2306*100,0)</f>
        <v>18</v>
      </c>
      <c r="P2306">
        <f t="shared" ref="P2306:P2369" si="145">IFERROR(ROUND(E2306/L2306,2),0)</f>
        <v>81.540000000000006</v>
      </c>
      <c r="Q2306" s="11" t="s">
        <v>8323</v>
      </c>
      <c r="R2306" t="s">
        <v>8326</v>
      </c>
      <c r="S2306" s="15">
        <f t="shared" ref="S2306:S2369" si="146">(((J2306/60)/60)/24)+DATE(1970,1,1)</f>
        <v>41833.660995370366</v>
      </c>
      <c r="T2306" s="15">
        <f t="shared" ref="T2306:T2369" si="147">(((I2306/60)/60)/24)+DATE(1970,1,1)</f>
        <v>41863.660995370366</v>
      </c>
    </row>
    <row r="2307" spans="1:20" ht="42.75" hidden="1" x14ac:dyDescent="0.4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44"/>
        <v>50</v>
      </c>
      <c r="P2307">
        <f t="shared" si="145"/>
        <v>117.56</v>
      </c>
      <c r="Q2307" s="11" t="s">
        <v>8308</v>
      </c>
      <c r="R2307" t="s">
        <v>8340</v>
      </c>
      <c r="S2307" s="15">
        <f t="shared" si="146"/>
        <v>42482.624699074076</v>
      </c>
      <c r="T2307" s="15">
        <f t="shared" si="147"/>
        <v>42512.624699074076</v>
      </c>
    </row>
    <row r="2308" spans="1:20" ht="42.75" hidden="1" x14ac:dyDescent="0.4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1" t="s">
        <v>8327</v>
      </c>
      <c r="R2308" t="s">
        <v>8328</v>
      </c>
      <c r="S2308" s="15">
        <f t="shared" si="146"/>
        <v>42017.967442129629</v>
      </c>
      <c r="T2308" s="15">
        <f t="shared" si="147"/>
        <v>42031.967442129629</v>
      </c>
    </row>
    <row r="2309" spans="1:20" ht="42.75" hidden="1" x14ac:dyDescent="0.4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1" t="s">
        <v>8308</v>
      </c>
      <c r="R2309" t="s">
        <v>8310</v>
      </c>
      <c r="S2309" s="15">
        <f t="shared" si="146"/>
        <v>41832.852627314816</v>
      </c>
      <c r="T2309" s="15">
        <f t="shared" si="147"/>
        <v>41862.852627314816</v>
      </c>
    </row>
    <row r="2310" spans="1:20" ht="42.75" x14ac:dyDescent="0.4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1" t="s">
        <v>8323</v>
      </c>
      <c r="R2310" t="s">
        <v>8326</v>
      </c>
      <c r="S2310" s="15">
        <f t="shared" si="146"/>
        <v>41808.991944444446</v>
      </c>
      <c r="T2310" s="15">
        <f t="shared" si="147"/>
        <v>41838.991944444446</v>
      </c>
    </row>
    <row r="2311" spans="1:20" ht="42.75" hidden="1" x14ac:dyDescent="0.4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1" t="s">
        <v>8327</v>
      </c>
      <c r="R2311" t="s">
        <v>8331</v>
      </c>
      <c r="S2311" s="15">
        <f t="shared" si="146"/>
        <v>40565.032511574071</v>
      </c>
      <c r="T2311" s="15">
        <f t="shared" si="147"/>
        <v>40580.032511574071</v>
      </c>
    </row>
    <row r="2312" spans="1:20" ht="28.5" hidden="1" x14ac:dyDescent="0.45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1" t="s">
        <v>8327</v>
      </c>
      <c r="R2312" t="s">
        <v>8331</v>
      </c>
      <c r="S2312" s="15">
        <f t="shared" si="146"/>
        <v>41288.68712962963</v>
      </c>
      <c r="T2312" s="15">
        <f t="shared" si="147"/>
        <v>41333.892361111109</v>
      </c>
    </row>
    <row r="2313" spans="1:20" ht="42.75" hidden="1" x14ac:dyDescent="0.45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1" t="s">
        <v>8327</v>
      </c>
      <c r="R2313" t="s">
        <v>8330</v>
      </c>
      <c r="S2313" s="15">
        <f t="shared" si="146"/>
        <v>41852.646226851852</v>
      </c>
      <c r="T2313" s="15">
        <f t="shared" si="147"/>
        <v>41883.646226851852</v>
      </c>
    </row>
    <row r="2314" spans="1:20" ht="42.75" hidden="1" x14ac:dyDescent="0.4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1" t="s">
        <v>8327</v>
      </c>
      <c r="R2314" t="s">
        <v>8331</v>
      </c>
      <c r="S2314" s="15">
        <f t="shared" si="146"/>
        <v>41303.044016203705</v>
      </c>
      <c r="T2314" s="15">
        <f t="shared" si="147"/>
        <v>41335.332638888889</v>
      </c>
    </row>
    <row r="2315" spans="1:20" ht="42.75" hidden="1" x14ac:dyDescent="0.4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1" t="s">
        <v>8311</v>
      </c>
      <c r="R2315" t="s">
        <v>8356</v>
      </c>
      <c r="S2315" s="15">
        <f t="shared" si="146"/>
        <v>41620.90047453704</v>
      </c>
      <c r="T2315" s="15">
        <f t="shared" si="147"/>
        <v>41650.90047453704</v>
      </c>
    </row>
    <row r="2316" spans="1:20" ht="42.75" hidden="1" x14ac:dyDescent="0.4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1" t="s">
        <v>8327</v>
      </c>
      <c r="R2316" t="s">
        <v>8328</v>
      </c>
      <c r="S2316" s="15">
        <f t="shared" si="146"/>
        <v>40977.948009259257</v>
      </c>
      <c r="T2316" s="15">
        <f t="shared" si="147"/>
        <v>41007.906342592592</v>
      </c>
    </row>
    <row r="2317" spans="1:20" ht="42.75" x14ac:dyDescent="0.4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1" t="s">
        <v>8323</v>
      </c>
      <c r="R2317" t="s">
        <v>8326</v>
      </c>
      <c r="S2317" s="15">
        <f t="shared" si="146"/>
        <v>41969.199756944443</v>
      </c>
      <c r="T2317" s="15">
        <f t="shared" si="147"/>
        <v>42005.208333333328</v>
      </c>
    </row>
    <row r="2318" spans="1:20" ht="42.75" x14ac:dyDescent="0.4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1" t="s">
        <v>8323</v>
      </c>
      <c r="R2318" t="s">
        <v>8326</v>
      </c>
      <c r="S2318" s="15">
        <f t="shared" si="146"/>
        <v>42219.180393518516</v>
      </c>
      <c r="T2318" s="15">
        <f t="shared" si="147"/>
        <v>42249.180393518516</v>
      </c>
    </row>
    <row r="2319" spans="1:20" ht="42.75" hidden="1" x14ac:dyDescent="0.4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1" t="s">
        <v>8321</v>
      </c>
      <c r="R2319" t="s">
        <v>8322</v>
      </c>
      <c r="S2319" s="15">
        <f t="shared" si="146"/>
        <v>40821.183136574073</v>
      </c>
      <c r="T2319" s="15">
        <f t="shared" si="147"/>
        <v>40836.083333333336</v>
      </c>
    </row>
    <row r="2320" spans="1:20" ht="28.5" hidden="1" x14ac:dyDescent="0.45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1" t="s">
        <v>8327</v>
      </c>
      <c r="R2320" t="s">
        <v>8331</v>
      </c>
      <c r="S2320" s="15">
        <f t="shared" si="146"/>
        <v>40636.673900462964</v>
      </c>
      <c r="T2320" s="15">
        <f t="shared" si="147"/>
        <v>40666.673900462964</v>
      </c>
    </row>
    <row r="2321" spans="1:20" ht="28.5" hidden="1" x14ac:dyDescent="0.45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1" t="s">
        <v>8327</v>
      </c>
      <c r="R2321" t="s">
        <v>8331</v>
      </c>
      <c r="S2321" s="15">
        <f t="shared" si="146"/>
        <v>41443.643541666665</v>
      </c>
      <c r="T2321" s="15">
        <f t="shared" si="147"/>
        <v>41465.702777777777</v>
      </c>
    </row>
    <row r="2322" spans="1:20" ht="57" hidden="1" x14ac:dyDescent="0.45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1" t="s">
        <v>8327</v>
      </c>
      <c r="R2322" t="s">
        <v>8350</v>
      </c>
      <c r="S2322" s="15">
        <f t="shared" si="146"/>
        <v>41342.845567129632</v>
      </c>
      <c r="T2322" s="15">
        <f t="shared" si="147"/>
        <v>41372.803900462961</v>
      </c>
    </row>
    <row r="2323" spans="1:20" ht="28.5" hidden="1" x14ac:dyDescent="0.45">
      <c r="A2323">
        <v>600</v>
      </c>
      <c r="B2323" s="9" t="s">
        <v>601</v>
      </c>
      <c r="C2323" s="3" t="s">
        <v>4710</v>
      </c>
      <c r="D2323" s="5">
        <v>5000</v>
      </c>
      <c r="E2323" s="7">
        <v>100</v>
      </c>
      <c r="F2323" t="s">
        <v>8219</v>
      </c>
      <c r="G2323" t="s">
        <v>8223</v>
      </c>
      <c r="H2323" t="s">
        <v>8245</v>
      </c>
      <c r="I2323">
        <v>1431198562</v>
      </c>
      <c r="J2323">
        <v>1426014562</v>
      </c>
      <c r="K2323" t="b">
        <v>0</v>
      </c>
      <c r="L2323">
        <v>1</v>
      </c>
      <c r="M2323" t="b">
        <v>0</v>
      </c>
      <c r="N2323" t="s">
        <v>8270</v>
      </c>
      <c r="O2323">
        <f t="shared" si="144"/>
        <v>2</v>
      </c>
      <c r="P2323">
        <f t="shared" si="145"/>
        <v>100</v>
      </c>
      <c r="Q2323" s="11" t="s">
        <v>8308</v>
      </c>
      <c r="R2323" t="s">
        <v>8342</v>
      </c>
      <c r="S2323" s="15">
        <f t="shared" si="146"/>
        <v>42073.798171296294</v>
      </c>
      <c r="T2323" s="15">
        <f t="shared" si="147"/>
        <v>42133.798171296294</v>
      </c>
    </row>
    <row r="2324" spans="1:20" ht="42.75" hidden="1" x14ac:dyDescent="0.4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1" t="s">
        <v>8327</v>
      </c>
      <c r="R2324" t="s">
        <v>8328</v>
      </c>
      <c r="S2324" s="15">
        <f t="shared" si="146"/>
        <v>41394.074467592596</v>
      </c>
      <c r="T2324" s="15">
        <f t="shared" si="147"/>
        <v>41425</v>
      </c>
    </row>
    <row r="2325" spans="1:20" ht="42.75" hidden="1" x14ac:dyDescent="0.45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1" t="s">
        <v>8313</v>
      </c>
      <c r="R2325" t="s">
        <v>8314</v>
      </c>
      <c r="S2325" s="15">
        <f t="shared" si="146"/>
        <v>42772.776076388895</v>
      </c>
      <c r="T2325" s="15">
        <f t="shared" si="147"/>
        <v>42805.561805555553</v>
      </c>
    </row>
    <row r="2326" spans="1:20" ht="42.75" x14ac:dyDescent="0.45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1" t="s">
        <v>8323</v>
      </c>
      <c r="R2326" t="s">
        <v>8326</v>
      </c>
      <c r="S2326" s="15">
        <f t="shared" si="146"/>
        <v>41855.548101851848</v>
      </c>
      <c r="T2326" s="15">
        <f t="shared" si="147"/>
        <v>41876.207638888889</v>
      </c>
    </row>
    <row r="2327" spans="1:20" ht="42.75" x14ac:dyDescent="0.45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1" t="s">
        <v>8323</v>
      </c>
      <c r="R2327" t="s">
        <v>8326</v>
      </c>
      <c r="S2327" s="15">
        <f t="shared" si="146"/>
        <v>42194.096157407403</v>
      </c>
      <c r="T2327" s="15">
        <f t="shared" si="147"/>
        <v>42216.373611111107</v>
      </c>
    </row>
    <row r="2328" spans="1:20" ht="42.75" x14ac:dyDescent="0.45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1" t="s">
        <v>8323</v>
      </c>
      <c r="R2328" t="s">
        <v>8326</v>
      </c>
      <c r="S2328" s="15">
        <f t="shared" si="146"/>
        <v>42185.556157407409</v>
      </c>
      <c r="T2328" s="15">
        <f t="shared" si="147"/>
        <v>42208.772916666669</v>
      </c>
    </row>
    <row r="2329" spans="1:20" ht="42.75" hidden="1" x14ac:dyDescent="0.4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1" t="s">
        <v>8327</v>
      </c>
      <c r="R2329" t="s">
        <v>8328</v>
      </c>
      <c r="S2329" s="15">
        <f t="shared" si="146"/>
        <v>41023.07471064815</v>
      </c>
      <c r="T2329" s="15">
        <f t="shared" si="147"/>
        <v>41053.07471064815</v>
      </c>
    </row>
    <row r="2330" spans="1:20" ht="42.75" hidden="1" x14ac:dyDescent="0.4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1" t="s">
        <v>8327</v>
      </c>
      <c r="R2330" t="s">
        <v>8331</v>
      </c>
      <c r="S2330" s="15">
        <f t="shared" si="146"/>
        <v>41026.996099537035</v>
      </c>
      <c r="T2330" s="15">
        <f t="shared" si="147"/>
        <v>41041.996099537035</v>
      </c>
    </row>
    <row r="2331" spans="1:20" ht="42.75" x14ac:dyDescent="0.4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1" t="s">
        <v>8323</v>
      </c>
      <c r="R2331" t="s">
        <v>8326</v>
      </c>
      <c r="S2331" s="15">
        <f t="shared" si="146"/>
        <v>41876.815787037034</v>
      </c>
      <c r="T2331" s="15">
        <f t="shared" si="147"/>
        <v>41894.815787037034</v>
      </c>
    </row>
    <row r="2332" spans="1:20" ht="42.75" hidden="1" x14ac:dyDescent="0.45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1" t="s">
        <v>8316</v>
      </c>
      <c r="R2332" t="s">
        <v>8334</v>
      </c>
      <c r="S2332" s="15">
        <f t="shared" si="146"/>
        <v>42413.671006944445</v>
      </c>
      <c r="T2332" s="15">
        <f t="shared" si="147"/>
        <v>42443.629340277781</v>
      </c>
    </row>
    <row r="2333" spans="1:20" ht="57" hidden="1" x14ac:dyDescent="0.45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1" t="s">
        <v>8327</v>
      </c>
      <c r="R2333" t="s">
        <v>8338</v>
      </c>
      <c r="S2333" s="15">
        <f t="shared" si="146"/>
        <v>40313.930543981485</v>
      </c>
      <c r="T2333" s="15">
        <f t="shared" si="147"/>
        <v>40364.166666666664</v>
      </c>
    </row>
    <row r="2334" spans="1:20" ht="42.75" hidden="1" x14ac:dyDescent="0.45">
      <c r="A2334">
        <v>1060</v>
      </c>
      <c r="B2334" s="9" t="s">
        <v>1061</v>
      </c>
      <c r="C2334" s="3" t="s">
        <v>5170</v>
      </c>
      <c r="D2334" s="5">
        <v>5000</v>
      </c>
      <c r="E2334" s="7">
        <v>50</v>
      </c>
      <c r="F2334" t="s">
        <v>8219</v>
      </c>
      <c r="G2334" t="s">
        <v>8223</v>
      </c>
      <c r="H2334" t="s">
        <v>8245</v>
      </c>
      <c r="I2334">
        <v>1429134893</v>
      </c>
      <c r="J2334">
        <v>1426542893</v>
      </c>
      <c r="K2334" t="b">
        <v>0</v>
      </c>
      <c r="L2334">
        <v>1</v>
      </c>
      <c r="M2334" t="b">
        <v>0</v>
      </c>
      <c r="N2334" t="s">
        <v>8279</v>
      </c>
      <c r="O2334">
        <f t="shared" si="144"/>
        <v>1</v>
      </c>
      <c r="P2334">
        <f t="shared" si="145"/>
        <v>50</v>
      </c>
      <c r="Q2334" s="11" t="s">
        <v>8346</v>
      </c>
      <c r="R2334" t="s">
        <v>8347</v>
      </c>
      <c r="S2334" s="15">
        <f t="shared" si="146"/>
        <v>42079.913113425922</v>
      </c>
      <c r="T2334" s="15">
        <f t="shared" si="147"/>
        <v>42109.913113425922</v>
      </c>
    </row>
    <row r="2335" spans="1:20" ht="42.75" hidden="1" x14ac:dyDescent="0.45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1" t="s">
        <v>8327</v>
      </c>
      <c r="R2335" t="s">
        <v>8331</v>
      </c>
      <c r="S2335" s="15">
        <f t="shared" si="146"/>
        <v>41675.149525462963</v>
      </c>
      <c r="T2335" s="15">
        <f t="shared" si="147"/>
        <v>41715.107858796298</v>
      </c>
    </row>
    <row r="2336" spans="1:20" ht="42.75" x14ac:dyDescent="0.45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1" t="s">
        <v>8323</v>
      </c>
      <c r="R2336" t="s">
        <v>8326</v>
      </c>
      <c r="S2336" s="15">
        <f t="shared" si="146"/>
        <v>42026.176180555558</v>
      </c>
      <c r="T2336" s="15">
        <f t="shared" si="147"/>
        <v>42064.207638888889</v>
      </c>
    </row>
    <row r="2337" spans="1:20" ht="42.75" hidden="1" x14ac:dyDescent="0.45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1" t="s">
        <v>8323</v>
      </c>
      <c r="R2337" t="s">
        <v>8335</v>
      </c>
      <c r="S2337" s="15">
        <f t="shared" si="146"/>
        <v>41831.722777777781</v>
      </c>
      <c r="T2337" s="15">
        <f t="shared" si="147"/>
        <v>41861.722777777781</v>
      </c>
    </row>
    <row r="2338" spans="1:20" ht="42.75" hidden="1" x14ac:dyDescent="0.4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1" t="s">
        <v>8327</v>
      </c>
      <c r="R2338" t="s">
        <v>8329</v>
      </c>
      <c r="S2338" s="15">
        <f t="shared" si="146"/>
        <v>42119.822476851856</v>
      </c>
      <c r="T2338" s="15">
        <f t="shared" si="147"/>
        <v>42142.208333333328</v>
      </c>
    </row>
    <row r="2339" spans="1:20" ht="42.75" hidden="1" x14ac:dyDescent="0.45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1" t="s">
        <v>8319</v>
      </c>
      <c r="R2339" t="s">
        <v>8345</v>
      </c>
      <c r="S2339" s="15">
        <f t="shared" si="146"/>
        <v>42605.053993055553</v>
      </c>
      <c r="T2339" s="15">
        <f t="shared" si="147"/>
        <v>42635.053993055553</v>
      </c>
    </row>
    <row r="2340" spans="1:20" hidden="1" x14ac:dyDescent="0.45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1" t="s">
        <v>8313</v>
      </c>
      <c r="R2340" t="s">
        <v>8351</v>
      </c>
      <c r="S2340" s="15">
        <f t="shared" si="146"/>
        <v>42240.857222222221</v>
      </c>
      <c r="T2340" s="15">
        <f t="shared" si="147"/>
        <v>42270.857222222221</v>
      </c>
    </row>
    <row r="2341" spans="1:20" ht="42.75" x14ac:dyDescent="0.4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1" t="s">
        <v>8323</v>
      </c>
      <c r="R2341" t="s">
        <v>8326</v>
      </c>
      <c r="S2341" s="15">
        <f t="shared" si="146"/>
        <v>42223.394363425927</v>
      </c>
      <c r="T2341" s="15">
        <f t="shared" si="147"/>
        <v>42251.394363425927</v>
      </c>
    </row>
    <row r="2342" spans="1:20" ht="42.75" hidden="1" x14ac:dyDescent="0.4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1" t="s">
        <v>8327</v>
      </c>
      <c r="R2342" t="s">
        <v>8329</v>
      </c>
      <c r="S2342" s="15">
        <f t="shared" si="146"/>
        <v>40946.882245370369</v>
      </c>
      <c r="T2342" s="15">
        <f t="shared" si="147"/>
        <v>41006.166666666664</v>
      </c>
    </row>
    <row r="2343" spans="1:20" ht="42.75" hidden="1" x14ac:dyDescent="0.4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1" t="s">
        <v>8327</v>
      </c>
      <c r="R2343" t="s">
        <v>8331</v>
      </c>
      <c r="S2343" s="15">
        <f t="shared" si="146"/>
        <v>41082.069467592592</v>
      </c>
      <c r="T2343" s="15">
        <f t="shared" si="147"/>
        <v>41112.069467592592</v>
      </c>
    </row>
    <row r="2344" spans="1:20" ht="42.75" hidden="1" x14ac:dyDescent="0.4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1" t="s">
        <v>8327</v>
      </c>
      <c r="R2344" t="s">
        <v>8329</v>
      </c>
      <c r="S2344" s="15">
        <f t="shared" si="146"/>
        <v>42205.718888888892</v>
      </c>
      <c r="T2344" s="15">
        <f t="shared" si="147"/>
        <v>42235.718888888892</v>
      </c>
    </row>
    <row r="2345" spans="1:20" ht="42.75" hidden="1" x14ac:dyDescent="0.4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1" t="s">
        <v>8313</v>
      </c>
      <c r="R2345" t="s">
        <v>8314</v>
      </c>
      <c r="S2345" s="15">
        <f t="shared" si="146"/>
        <v>42515.866446759261</v>
      </c>
      <c r="T2345" s="15">
        <f t="shared" si="147"/>
        <v>42530.866446759261</v>
      </c>
    </row>
    <row r="2346" spans="1:20" ht="42.75" x14ac:dyDescent="0.45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1" t="s">
        <v>8323</v>
      </c>
      <c r="R2346" t="s">
        <v>8326</v>
      </c>
      <c r="S2346" s="15">
        <f t="shared" si="146"/>
        <v>42220.79487268519</v>
      </c>
      <c r="T2346" s="15">
        <f t="shared" si="147"/>
        <v>42246</v>
      </c>
    </row>
    <row r="2347" spans="1:20" ht="42.75" x14ac:dyDescent="0.45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1" t="s">
        <v>8323</v>
      </c>
      <c r="R2347" t="s">
        <v>8326</v>
      </c>
      <c r="S2347" s="15">
        <f t="shared" si="146"/>
        <v>42143.917743055557</v>
      </c>
      <c r="T2347" s="15">
        <f t="shared" si="147"/>
        <v>42181.559027777781</v>
      </c>
    </row>
    <row r="2348" spans="1:20" ht="28.5" hidden="1" x14ac:dyDescent="0.4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1" t="s">
        <v>8327</v>
      </c>
      <c r="R2348" t="s">
        <v>8331</v>
      </c>
      <c r="S2348" s="15">
        <f t="shared" si="146"/>
        <v>40948.042233796295</v>
      </c>
      <c r="T2348" s="15">
        <f t="shared" si="147"/>
        <v>40982.165972222225</v>
      </c>
    </row>
    <row r="2349" spans="1:20" ht="42.75" hidden="1" x14ac:dyDescent="0.4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1" t="s">
        <v>8323</v>
      </c>
      <c r="R2349" t="s">
        <v>8324</v>
      </c>
      <c r="S2349" s="15">
        <f t="shared" si="146"/>
        <v>42373.252280092594</v>
      </c>
      <c r="T2349" s="15">
        <f t="shared" si="147"/>
        <v>42433.252280092594</v>
      </c>
    </row>
    <row r="2350" spans="1:20" ht="28.5" x14ac:dyDescent="0.4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1" t="s">
        <v>8323</v>
      </c>
      <c r="R2350" t="s">
        <v>8326</v>
      </c>
      <c r="S2350" s="15">
        <f t="shared" si="146"/>
        <v>42236.623252314821</v>
      </c>
      <c r="T2350" s="15">
        <f t="shared" si="147"/>
        <v>42282.666666666672</v>
      </c>
    </row>
    <row r="2351" spans="1:20" ht="28.5" hidden="1" x14ac:dyDescent="0.4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1" t="s">
        <v>8316</v>
      </c>
      <c r="R2351" t="s">
        <v>8344</v>
      </c>
      <c r="S2351" s="15">
        <f t="shared" si="146"/>
        <v>42430.566898148143</v>
      </c>
      <c r="T2351" s="15">
        <f t="shared" si="147"/>
        <v>42459.525231481486</v>
      </c>
    </row>
    <row r="2352" spans="1:20" ht="42.75" hidden="1" x14ac:dyDescent="0.45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1" t="s">
        <v>8327</v>
      </c>
      <c r="R2352" t="s">
        <v>8338</v>
      </c>
      <c r="S2352" s="15">
        <f t="shared" si="146"/>
        <v>42459.693865740745</v>
      </c>
      <c r="T2352" s="15">
        <f t="shared" si="147"/>
        <v>42490.915972222225</v>
      </c>
    </row>
    <row r="2353" spans="1:20" hidden="1" x14ac:dyDescent="0.45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1" t="s">
        <v>8323</v>
      </c>
      <c r="R2353" t="s">
        <v>8324</v>
      </c>
      <c r="S2353" s="15">
        <f t="shared" si="146"/>
        <v>42390.838738425926</v>
      </c>
      <c r="T2353" s="15">
        <f t="shared" si="147"/>
        <v>42420.838738425926</v>
      </c>
    </row>
    <row r="2354" spans="1:20" ht="42.75" hidden="1" x14ac:dyDescent="0.4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1" t="s">
        <v>8311</v>
      </c>
      <c r="R2354" t="s">
        <v>8356</v>
      </c>
      <c r="S2354" s="15">
        <f t="shared" si="146"/>
        <v>40967.614849537036</v>
      </c>
      <c r="T2354" s="15">
        <f t="shared" si="147"/>
        <v>40997.573182870372</v>
      </c>
    </row>
    <row r="2355" spans="1:20" ht="42.75" hidden="1" x14ac:dyDescent="0.4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1" t="s">
        <v>8327</v>
      </c>
      <c r="R2355" t="s">
        <v>8331</v>
      </c>
      <c r="S2355" s="15">
        <f t="shared" si="146"/>
        <v>40788.786539351851</v>
      </c>
      <c r="T2355" s="15">
        <f t="shared" si="147"/>
        <v>40817.125</v>
      </c>
    </row>
    <row r="2356" spans="1:20" hidden="1" x14ac:dyDescent="0.45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1" t="s">
        <v>8327</v>
      </c>
      <c r="R2356" t="s">
        <v>8331</v>
      </c>
      <c r="S2356" s="15">
        <f t="shared" si="146"/>
        <v>41409.00037037037</v>
      </c>
      <c r="T2356" s="15">
        <f t="shared" si="147"/>
        <v>41430.00037037037</v>
      </c>
    </row>
    <row r="2357" spans="1:20" ht="42.75" hidden="1" x14ac:dyDescent="0.45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1" t="s">
        <v>8327</v>
      </c>
      <c r="R2357" t="s">
        <v>8331</v>
      </c>
      <c r="S2357" s="15">
        <f t="shared" si="146"/>
        <v>41655.709305555552</v>
      </c>
      <c r="T2357" s="15">
        <f t="shared" si="147"/>
        <v>41676.709305555552</v>
      </c>
    </row>
    <row r="2358" spans="1:20" ht="42.75" hidden="1" x14ac:dyDescent="0.45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1" t="s">
        <v>8327</v>
      </c>
      <c r="R2358" t="s">
        <v>8331</v>
      </c>
      <c r="S2358" s="15">
        <f t="shared" si="146"/>
        <v>41067.827418981484</v>
      </c>
      <c r="T2358" s="15">
        <f t="shared" si="147"/>
        <v>41086.75</v>
      </c>
    </row>
    <row r="2359" spans="1:20" ht="42.75" hidden="1" x14ac:dyDescent="0.45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1" t="s">
        <v>8327</v>
      </c>
      <c r="R2359" t="s">
        <v>8328</v>
      </c>
      <c r="S2359" s="15">
        <f t="shared" si="146"/>
        <v>40711.782210648147</v>
      </c>
      <c r="T2359" s="15">
        <f t="shared" si="147"/>
        <v>40756.782210648147</v>
      </c>
    </row>
    <row r="2360" spans="1:20" ht="42.75" hidden="1" x14ac:dyDescent="0.45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1" t="s">
        <v>8308</v>
      </c>
      <c r="R2360" t="s">
        <v>8340</v>
      </c>
      <c r="S2360" s="15">
        <f t="shared" si="146"/>
        <v>42319.035833333335</v>
      </c>
      <c r="T2360" s="15">
        <f t="shared" si="147"/>
        <v>42379.035833333335</v>
      </c>
    </row>
    <row r="2361" spans="1:20" ht="28.5" x14ac:dyDescent="0.4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1" t="s">
        <v>8323</v>
      </c>
      <c r="R2361" t="s">
        <v>8326</v>
      </c>
      <c r="S2361" s="15">
        <f t="shared" si="146"/>
        <v>41877.221886574072</v>
      </c>
      <c r="T2361" s="15">
        <f t="shared" si="147"/>
        <v>41910.140972222223</v>
      </c>
    </row>
    <row r="2362" spans="1:20" ht="28.5" x14ac:dyDescent="0.4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1" t="s">
        <v>8323</v>
      </c>
      <c r="R2362" t="s">
        <v>8326</v>
      </c>
      <c r="S2362" s="15">
        <f t="shared" si="146"/>
        <v>42207.259918981479</v>
      </c>
      <c r="T2362" s="15">
        <f t="shared" si="147"/>
        <v>42236.958333333328</v>
      </c>
    </row>
    <row r="2363" spans="1:20" ht="42.75" hidden="1" x14ac:dyDescent="0.45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1" t="s">
        <v>8321</v>
      </c>
      <c r="R2363" t="s">
        <v>8322</v>
      </c>
      <c r="S2363" s="15">
        <f t="shared" si="146"/>
        <v>42112.036712962959</v>
      </c>
      <c r="T2363" s="15">
        <f t="shared" si="147"/>
        <v>42132.036712962959</v>
      </c>
    </row>
    <row r="2364" spans="1:20" ht="85.5" hidden="1" x14ac:dyDescent="0.45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1" t="s">
        <v>8327</v>
      </c>
      <c r="R2364" t="s">
        <v>8331</v>
      </c>
      <c r="S2364" s="15">
        <f t="shared" si="146"/>
        <v>42523.333310185189</v>
      </c>
      <c r="T2364" s="15">
        <f t="shared" si="147"/>
        <v>42538.204861111109</v>
      </c>
    </row>
    <row r="2365" spans="1:20" ht="42.75" hidden="1" x14ac:dyDescent="0.45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1" t="s">
        <v>8327</v>
      </c>
      <c r="R2365" t="s">
        <v>8331</v>
      </c>
      <c r="S2365" s="15">
        <f t="shared" si="146"/>
        <v>42082.580092592587</v>
      </c>
      <c r="T2365" s="15">
        <f t="shared" si="147"/>
        <v>42112.580092592587</v>
      </c>
    </row>
    <row r="2366" spans="1:20" ht="42.75" hidden="1" x14ac:dyDescent="0.45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1" t="s">
        <v>8319</v>
      </c>
      <c r="R2366" t="s">
        <v>8357</v>
      </c>
      <c r="S2366" s="15">
        <f t="shared" si="146"/>
        <v>42058.809594907405</v>
      </c>
      <c r="T2366" s="15">
        <f t="shared" si="147"/>
        <v>42114.767928240741</v>
      </c>
    </row>
    <row r="2367" spans="1:20" ht="42.75" x14ac:dyDescent="0.45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1" t="s">
        <v>8323</v>
      </c>
      <c r="R2367" t="s">
        <v>8326</v>
      </c>
      <c r="S2367" s="15">
        <f t="shared" si="146"/>
        <v>41875.922858796301</v>
      </c>
      <c r="T2367" s="15">
        <f t="shared" si="147"/>
        <v>41905.922858796301</v>
      </c>
    </row>
    <row r="2368" spans="1:20" ht="28.5" hidden="1" x14ac:dyDescent="0.45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1" t="s">
        <v>8323</v>
      </c>
      <c r="R2368" t="s">
        <v>8335</v>
      </c>
      <c r="S2368" s="15">
        <f t="shared" si="146"/>
        <v>42403.998217592598</v>
      </c>
      <c r="T2368" s="15">
        <f t="shared" si="147"/>
        <v>42433.998217592598</v>
      </c>
    </row>
    <row r="2369" spans="1:20" ht="42.75" hidden="1" x14ac:dyDescent="0.45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1" t="s">
        <v>8323</v>
      </c>
      <c r="R2369" t="s">
        <v>8324</v>
      </c>
      <c r="S2369" s="15">
        <f t="shared" si="146"/>
        <v>42511.362048611118</v>
      </c>
      <c r="T2369" s="15">
        <f t="shared" si="147"/>
        <v>42541.362048611118</v>
      </c>
    </row>
    <row r="2370" spans="1:20" ht="42.75" x14ac:dyDescent="0.45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48">ROUND(E2370/D2370*100,0)</f>
        <v>100</v>
      </c>
      <c r="P2370">
        <f t="shared" ref="P2370:P2433" si="149">IFERROR(ROUND(E2370/L2370,2),0)</f>
        <v>41.67</v>
      </c>
      <c r="Q2370" s="11" t="s">
        <v>8323</v>
      </c>
      <c r="R2370" t="s">
        <v>8326</v>
      </c>
      <c r="S2370" s="15">
        <f t="shared" ref="S2370:S2433" si="150">(((J2370/60)/60)/24)+DATE(1970,1,1)</f>
        <v>41829.977326388893</v>
      </c>
      <c r="T2370" s="15">
        <f t="shared" ref="T2370:T2433" si="151">(((I2370/60)/60)/24)+DATE(1970,1,1)</f>
        <v>41836.977326388893</v>
      </c>
    </row>
    <row r="2371" spans="1:20" ht="42.75" x14ac:dyDescent="0.45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48"/>
        <v>100</v>
      </c>
      <c r="P2371">
        <f t="shared" si="149"/>
        <v>125</v>
      </c>
      <c r="Q2371" s="11" t="s">
        <v>8323</v>
      </c>
      <c r="R2371" t="s">
        <v>8326</v>
      </c>
      <c r="S2371" s="15">
        <f t="shared" si="150"/>
        <v>42297.748738425929</v>
      </c>
      <c r="T2371" s="15">
        <f t="shared" si="151"/>
        <v>42327.790405092594</v>
      </c>
    </row>
    <row r="2372" spans="1:20" ht="42.75" x14ac:dyDescent="0.45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1" t="s">
        <v>8323</v>
      </c>
      <c r="R2372" t="s">
        <v>8326</v>
      </c>
      <c r="S2372" s="15">
        <f t="shared" si="150"/>
        <v>42057.536944444444</v>
      </c>
      <c r="T2372" s="15">
        <f t="shared" si="151"/>
        <v>42117.49527777778</v>
      </c>
    </row>
    <row r="2373" spans="1:20" ht="42.75" x14ac:dyDescent="0.45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1" t="s">
        <v>8323</v>
      </c>
      <c r="R2373" t="s">
        <v>8326</v>
      </c>
      <c r="S2373" s="15">
        <f t="shared" si="150"/>
        <v>42059.453923611116</v>
      </c>
      <c r="T2373" s="15">
        <f t="shared" si="151"/>
        <v>42119.412256944444</v>
      </c>
    </row>
    <row r="2374" spans="1:20" ht="42.75" x14ac:dyDescent="0.45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1" t="s">
        <v>8323</v>
      </c>
      <c r="R2374" t="s">
        <v>8326</v>
      </c>
      <c r="S2374" s="15">
        <f t="shared" si="150"/>
        <v>42308.211215277777</v>
      </c>
      <c r="T2374" s="15">
        <f t="shared" si="151"/>
        <v>42338.252881944441</v>
      </c>
    </row>
    <row r="2375" spans="1:20" ht="42.75" hidden="1" x14ac:dyDescent="0.4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1" t="s">
        <v>8313</v>
      </c>
      <c r="R2375" t="s">
        <v>8314</v>
      </c>
      <c r="S2375" s="15">
        <f t="shared" si="150"/>
        <v>42011.551180555558</v>
      </c>
      <c r="T2375" s="15">
        <f t="shared" si="151"/>
        <v>42046.551180555558</v>
      </c>
    </row>
    <row r="2376" spans="1:20" ht="42.75" hidden="1" x14ac:dyDescent="0.4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1" t="s">
        <v>8313</v>
      </c>
      <c r="R2376" t="s">
        <v>8314</v>
      </c>
      <c r="S2376" s="15">
        <f t="shared" si="150"/>
        <v>42045.86336805555</v>
      </c>
      <c r="T2376" s="15">
        <f t="shared" si="151"/>
        <v>42090.821701388893</v>
      </c>
    </row>
    <row r="2377" spans="1:20" ht="42.75" hidden="1" x14ac:dyDescent="0.45">
      <c r="A2377">
        <v>1232</v>
      </c>
      <c r="B2377" s="9" t="s">
        <v>1233</v>
      </c>
      <c r="C2377" s="3" t="s">
        <v>5342</v>
      </c>
      <c r="D2377" s="5">
        <v>5000</v>
      </c>
      <c r="E2377" s="7">
        <v>40</v>
      </c>
      <c r="F2377" t="s">
        <v>8219</v>
      </c>
      <c r="G2377" t="s">
        <v>8223</v>
      </c>
      <c r="H2377" t="s">
        <v>8245</v>
      </c>
      <c r="I2377">
        <v>1381090870</v>
      </c>
      <c r="J2377">
        <v>1377030070</v>
      </c>
      <c r="K2377" t="b">
        <v>0</v>
      </c>
      <c r="L2377">
        <v>1</v>
      </c>
      <c r="M2377" t="b">
        <v>0</v>
      </c>
      <c r="N2377" t="s">
        <v>8284</v>
      </c>
      <c r="O2377">
        <f t="shared" si="148"/>
        <v>1</v>
      </c>
      <c r="P2377">
        <f t="shared" si="149"/>
        <v>40</v>
      </c>
      <c r="Q2377" s="11" t="s">
        <v>8327</v>
      </c>
      <c r="R2377" t="s">
        <v>8354</v>
      </c>
      <c r="S2377" s="15">
        <f t="shared" si="150"/>
        <v>41506.848032407412</v>
      </c>
      <c r="T2377" s="15">
        <f t="shared" si="151"/>
        <v>41553.848032407412</v>
      </c>
    </row>
    <row r="2378" spans="1:20" ht="42.75" hidden="1" x14ac:dyDescent="0.4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1" t="s">
        <v>8308</v>
      </c>
      <c r="R2378" t="s">
        <v>8315</v>
      </c>
      <c r="S2378" s="15">
        <f t="shared" si="150"/>
        <v>42612.656493055561</v>
      </c>
      <c r="T2378" s="15">
        <f t="shared" si="151"/>
        <v>42642.656493055561</v>
      </c>
    </row>
    <row r="2379" spans="1:20" ht="42.75" hidden="1" x14ac:dyDescent="0.45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1" t="s">
        <v>8327</v>
      </c>
      <c r="R2379" t="s">
        <v>8331</v>
      </c>
      <c r="S2379" s="15">
        <f t="shared" si="150"/>
        <v>41382.096180555556</v>
      </c>
      <c r="T2379" s="15">
        <f t="shared" si="151"/>
        <v>41401.207638888889</v>
      </c>
    </row>
    <row r="2380" spans="1:20" ht="42.75" hidden="1" x14ac:dyDescent="0.45">
      <c r="A2380">
        <v>606</v>
      </c>
      <c r="B2380" s="9" t="s">
        <v>607</v>
      </c>
      <c r="C2380" s="3" t="s">
        <v>4716</v>
      </c>
      <c r="D2380" s="5">
        <v>5000</v>
      </c>
      <c r="E2380" s="7">
        <v>10</v>
      </c>
      <c r="F2380" t="s">
        <v>8219</v>
      </c>
      <c r="G2380" t="s">
        <v>8232</v>
      </c>
      <c r="H2380" t="s">
        <v>8248</v>
      </c>
      <c r="I2380">
        <v>1432479600</v>
      </c>
      <c r="J2380">
        <v>1428507409</v>
      </c>
      <c r="K2380" t="b">
        <v>0</v>
      </c>
      <c r="L2380">
        <v>1</v>
      </c>
      <c r="M2380" t="b">
        <v>0</v>
      </c>
      <c r="N2380" t="s">
        <v>8270</v>
      </c>
      <c r="O2380">
        <f t="shared" si="148"/>
        <v>0</v>
      </c>
      <c r="P2380">
        <f t="shared" si="149"/>
        <v>10</v>
      </c>
      <c r="Q2380" s="11" t="s">
        <v>8308</v>
      </c>
      <c r="R2380" t="s">
        <v>8342</v>
      </c>
      <c r="S2380" s="15">
        <f t="shared" si="150"/>
        <v>42102.650567129633</v>
      </c>
      <c r="T2380" s="15">
        <f t="shared" si="151"/>
        <v>42148.625</v>
      </c>
    </row>
    <row r="2381" spans="1:20" ht="42.75" hidden="1" x14ac:dyDescent="0.4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1" t="s">
        <v>8319</v>
      </c>
      <c r="R2381" t="s">
        <v>8345</v>
      </c>
      <c r="S2381" s="15">
        <f t="shared" si="150"/>
        <v>41863.734895833331</v>
      </c>
      <c r="T2381" s="15">
        <f t="shared" si="151"/>
        <v>41894.734895833331</v>
      </c>
    </row>
    <row r="2382" spans="1:20" ht="28.5" hidden="1" x14ac:dyDescent="0.4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1" t="s">
        <v>8308</v>
      </c>
      <c r="R2382" t="s">
        <v>8310</v>
      </c>
      <c r="S2382" s="15">
        <f t="shared" si="150"/>
        <v>42726.491643518515</v>
      </c>
      <c r="T2382" s="15">
        <f t="shared" si="151"/>
        <v>42756.491643518515</v>
      </c>
    </row>
    <row r="2383" spans="1:20" ht="42.75" x14ac:dyDescent="0.4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1" t="s">
        <v>8323</v>
      </c>
      <c r="R2383" t="s">
        <v>8326</v>
      </c>
      <c r="S2383" s="15">
        <f t="shared" si="150"/>
        <v>41922.640590277777</v>
      </c>
      <c r="T2383" s="15">
        <f t="shared" si="151"/>
        <v>41932.249305555553</v>
      </c>
    </row>
    <row r="2384" spans="1:20" ht="42.75" hidden="1" x14ac:dyDescent="0.4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1" t="s">
        <v>8308</v>
      </c>
      <c r="R2384" t="s">
        <v>8315</v>
      </c>
      <c r="S2384" s="15">
        <f t="shared" si="150"/>
        <v>42304.829409722224</v>
      </c>
      <c r="T2384" s="15">
        <f t="shared" si="151"/>
        <v>42334.871076388896</v>
      </c>
    </row>
    <row r="2385" spans="1:20" ht="42.75" x14ac:dyDescent="0.4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1" t="s">
        <v>8323</v>
      </c>
      <c r="R2385" t="s">
        <v>8326</v>
      </c>
      <c r="S2385" s="15">
        <f t="shared" si="150"/>
        <v>42405.090300925927</v>
      </c>
      <c r="T2385" s="15">
        <f t="shared" si="151"/>
        <v>42414</v>
      </c>
    </row>
    <row r="2386" spans="1:20" ht="42.75" x14ac:dyDescent="0.4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1" t="s">
        <v>8323</v>
      </c>
      <c r="R2386" t="s">
        <v>8326</v>
      </c>
      <c r="S2386" s="15">
        <f t="shared" si="150"/>
        <v>42002.817488425921</v>
      </c>
      <c r="T2386" s="15">
        <f t="shared" si="151"/>
        <v>42032.817488425921</v>
      </c>
    </row>
    <row r="2387" spans="1:20" ht="42.75" x14ac:dyDescent="0.4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1" t="s">
        <v>8323</v>
      </c>
      <c r="R2387" t="s">
        <v>8326</v>
      </c>
      <c r="S2387" s="15">
        <f t="shared" si="150"/>
        <v>41852.527222222219</v>
      </c>
      <c r="T2387" s="15">
        <f t="shared" si="151"/>
        <v>41866.527222222219</v>
      </c>
    </row>
    <row r="2388" spans="1:20" ht="42.75" hidden="1" x14ac:dyDescent="0.4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1" t="s">
        <v>8319</v>
      </c>
      <c r="R2388" t="s">
        <v>8357</v>
      </c>
      <c r="S2388" s="15">
        <f t="shared" si="150"/>
        <v>42027.839733796296</v>
      </c>
      <c r="T2388" s="15">
        <f t="shared" si="151"/>
        <v>42057.839733796296</v>
      </c>
    </row>
    <row r="2389" spans="1:20" ht="28.5" hidden="1" x14ac:dyDescent="0.45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1" t="s">
        <v>8308</v>
      </c>
      <c r="R2389" t="s">
        <v>8315</v>
      </c>
      <c r="S2389" s="15">
        <f t="shared" si="150"/>
        <v>41953.966053240743</v>
      </c>
      <c r="T2389" s="15">
        <f t="shared" si="151"/>
        <v>41973.966053240743</v>
      </c>
    </row>
    <row r="2390" spans="1:20" ht="57" hidden="1" x14ac:dyDescent="0.45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1" t="s">
        <v>8323</v>
      </c>
      <c r="R2390" t="s">
        <v>8335</v>
      </c>
      <c r="S2390" s="15">
        <f t="shared" si="150"/>
        <v>41975.700636574074</v>
      </c>
      <c r="T2390" s="15">
        <f t="shared" si="151"/>
        <v>42005.700636574074</v>
      </c>
    </row>
    <row r="2391" spans="1:20" ht="42.75" x14ac:dyDescent="0.4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1" t="s">
        <v>8323</v>
      </c>
      <c r="R2391" t="s">
        <v>8326</v>
      </c>
      <c r="S2391" s="15">
        <f t="shared" si="150"/>
        <v>41795.528101851851</v>
      </c>
      <c r="T2391" s="15">
        <f t="shared" si="151"/>
        <v>41825.528101851851</v>
      </c>
    </row>
    <row r="2392" spans="1:20" ht="28.5" hidden="1" x14ac:dyDescent="0.4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1" t="s">
        <v>8327</v>
      </c>
      <c r="R2392" t="s">
        <v>8331</v>
      </c>
      <c r="S2392" s="15">
        <f t="shared" si="150"/>
        <v>41151.708321759259</v>
      </c>
      <c r="T2392" s="15">
        <f t="shared" si="151"/>
        <v>41177.165972222225</v>
      </c>
    </row>
    <row r="2393" spans="1:20" ht="28.5" x14ac:dyDescent="0.4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1" t="s">
        <v>8323</v>
      </c>
      <c r="R2393" t="s">
        <v>8326</v>
      </c>
      <c r="S2393" s="15">
        <f t="shared" si="150"/>
        <v>42140.712314814817</v>
      </c>
      <c r="T2393" s="15">
        <f t="shared" si="151"/>
        <v>42154.756944444445</v>
      </c>
    </row>
    <row r="2394" spans="1:20" ht="42.75" hidden="1" x14ac:dyDescent="0.4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1" t="s">
        <v>8327</v>
      </c>
      <c r="R2394" t="s">
        <v>8331</v>
      </c>
      <c r="S2394" s="15">
        <f t="shared" si="150"/>
        <v>42752.144976851851</v>
      </c>
      <c r="T2394" s="15">
        <f t="shared" si="151"/>
        <v>42795.125</v>
      </c>
    </row>
    <row r="2395" spans="1:20" ht="42.75" hidden="1" x14ac:dyDescent="0.45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1" t="s">
        <v>8327</v>
      </c>
      <c r="R2395" t="s">
        <v>8331</v>
      </c>
      <c r="S2395" s="15">
        <f t="shared" si="150"/>
        <v>41282.017962962964</v>
      </c>
      <c r="T2395" s="15">
        <f t="shared" si="151"/>
        <v>41334.581944444442</v>
      </c>
    </row>
    <row r="2396" spans="1:20" hidden="1" x14ac:dyDescent="0.45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1" t="s">
        <v>8319</v>
      </c>
      <c r="R2396" t="s">
        <v>8345</v>
      </c>
      <c r="S2396" s="15">
        <f t="shared" si="150"/>
        <v>42109.709629629629</v>
      </c>
      <c r="T2396" s="15">
        <f t="shared" si="151"/>
        <v>42139.709629629629</v>
      </c>
    </row>
    <row r="2397" spans="1:20" ht="42.75" hidden="1" x14ac:dyDescent="0.4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1" t="s">
        <v>8323</v>
      </c>
      <c r="R2397" t="s">
        <v>8324</v>
      </c>
      <c r="S2397" s="15">
        <f t="shared" si="150"/>
        <v>41760.909039351849</v>
      </c>
      <c r="T2397" s="15">
        <f t="shared" si="151"/>
        <v>41791.165972222225</v>
      </c>
    </row>
    <row r="2398" spans="1:20" ht="42.75" hidden="1" x14ac:dyDescent="0.4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1" t="s">
        <v>8308</v>
      </c>
      <c r="R2398" t="s">
        <v>8310</v>
      </c>
      <c r="S2398" s="15">
        <f t="shared" si="150"/>
        <v>42391.942094907412</v>
      </c>
      <c r="T2398" s="15">
        <f t="shared" si="151"/>
        <v>42421.942094907412</v>
      </c>
    </row>
    <row r="2399" spans="1:20" ht="42.75" x14ac:dyDescent="0.4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1" t="s">
        <v>8323</v>
      </c>
      <c r="R2399" t="s">
        <v>8326</v>
      </c>
      <c r="S2399" s="15">
        <f t="shared" si="150"/>
        <v>42114.818935185183</v>
      </c>
      <c r="T2399" s="15">
        <f t="shared" si="151"/>
        <v>42134.957638888889</v>
      </c>
    </row>
    <row r="2400" spans="1:20" ht="42.75" hidden="1" x14ac:dyDescent="0.4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1" t="s">
        <v>8313</v>
      </c>
      <c r="R2400" t="s">
        <v>8314</v>
      </c>
      <c r="S2400" s="15">
        <f t="shared" si="150"/>
        <v>41958.550659722227</v>
      </c>
      <c r="T2400" s="15">
        <f t="shared" si="151"/>
        <v>41988.550659722227</v>
      </c>
    </row>
    <row r="2401" spans="1:20" ht="42.75" x14ac:dyDescent="0.4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1" t="s">
        <v>8323</v>
      </c>
      <c r="R2401" t="s">
        <v>8326</v>
      </c>
      <c r="S2401" s="15">
        <f t="shared" si="150"/>
        <v>41802.62090277778</v>
      </c>
      <c r="T2401" s="15">
        <f t="shared" si="151"/>
        <v>41822.62090277778</v>
      </c>
    </row>
    <row r="2402" spans="1:20" ht="42.75" hidden="1" x14ac:dyDescent="0.4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1" t="s">
        <v>8308</v>
      </c>
      <c r="R2402" t="s">
        <v>8310</v>
      </c>
      <c r="S2402" s="15">
        <f t="shared" si="150"/>
        <v>42077.666377314818</v>
      </c>
      <c r="T2402" s="15">
        <f t="shared" si="151"/>
        <v>42107.666377314818</v>
      </c>
    </row>
    <row r="2403" spans="1:20" ht="42.75" hidden="1" x14ac:dyDescent="0.4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1" t="s">
        <v>8327</v>
      </c>
      <c r="R2403" t="s">
        <v>8331</v>
      </c>
      <c r="S2403" s="15">
        <f t="shared" si="150"/>
        <v>41303.593923611108</v>
      </c>
      <c r="T2403" s="15">
        <f t="shared" si="151"/>
        <v>41333.593923611108</v>
      </c>
    </row>
    <row r="2404" spans="1:20" ht="42.75" hidden="1" x14ac:dyDescent="0.4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1" t="s">
        <v>8321</v>
      </c>
      <c r="R2404" t="s">
        <v>8343</v>
      </c>
      <c r="S2404" s="15">
        <f t="shared" si="150"/>
        <v>40587.75675925926</v>
      </c>
      <c r="T2404" s="15">
        <f t="shared" si="151"/>
        <v>40666.165972222225</v>
      </c>
    </row>
    <row r="2405" spans="1:20" ht="42.75" x14ac:dyDescent="0.4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1" t="s">
        <v>8323</v>
      </c>
      <c r="R2405" t="s">
        <v>8326</v>
      </c>
      <c r="S2405" s="15">
        <f t="shared" si="150"/>
        <v>42553.926527777774</v>
      </c>
      <c r="T2405" s="15">
        <f t="shared" si="151"/>
        <v>42585.172916666663</v>
      </c>
    </row>
    <row r="2406" spans="1:20" ht="42.75" hidden="1" x14ac:dyDescent="0.4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1" t="s">
        <v>8316</v>
      </c>
      <c r="R2406" t="s">
        <v>8317</v>
      </c>
      <c r="S2406" s="15">
        <f t="shared" si="150"/>
        <v>42768.833645833336</v>
      </c>
      <c r="T2406" s="15">
        <f t="shared" si="151"/>
        <v>42780.833645833336</v>
      </c>
    </row>
    <row r="2407" spans="1:20" ht="42.75" hidden="1" x14ac:dyDescent="0.45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1" t="s">
        <v>8311</v>
      </c>
      <c r="R2407" t="s">
        <v>8352</v>
      </c>
      <c r="S2407" s="15">
        <f t="shared" si="150"/>
        <v>41520.561041666668</v>
      </c>
      <c r="T2407" s="15">
        <f t="shared" si="151"/>
        <v>41549.561041666668</v>
      </c>
    </row>
    <row r="2408" spans="1:20" ht="42.75" hidden="1" x14ac:dyDescent="0.45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1" t="s">
        <v>8313</v>
      </c>
      <c r="R2408" t="s">
        <v>8314</v>
      </c>
      <c r="S2408" s="15">
        <f t="shared" si="150"/>
        <v>41905.979629629634</v>
      </c>
      <c r="T2408" s="15">
        <f t="shared" si="151"/>
        <v>41935.979629629634</v>
      </c>
    </row>
    <row r="2409" spans="1:20" ht="42.75" hidden="1" x14ac:dyDescent="0.4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1" t="s">
        <v>8308</v>
      </c>
      <c r="R2409" t="s">
        <v>8310</v>
      </c>
      <c r="S2409" s="15">
        <f t="shared" si="150"/>
        <v>41975.930601851855</v>
      </c>
      <c r="T2409" s="15">
        <f t="shared" si="151"/>
        <v>42005.290972222225</v>
      </c>
    </row>
    <row r="2410" spans="1:20" ht="42.75" hidden="1" x14ac:dyDescent="0.4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1" t="s">
        <v>8327</v>
      </c>
      <c r="R2410" t="s">
        <v>8341</v>
      </c>
      <c r="S2410" s="15">
        <f t="shared" si="150"/>
        <v>40829.873657407406</v>
      </c>
      <c r="T2410" s="15">
        <f t="shared" si="151"/>
        <v>40862.817361111112</v>
      </c>
    </row>
    <row r="2411" spans="1:20" ht="42.75" x14ac:dyDescent="0.4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1" t="s">
        <v>8323</v>
      </c>
      <c r="R2411" t="s">
        <v>8326</v>
      </c>
      <c r="S2411" s="15">
        <f t="shared" si="150"/>
        <v>42192.933958333335</v>
      </c>
      <c r="T2411" s="15">
        <f t="shared" si="151"/>
        <v>42217.933958333335</v>
      </c>
    </row>
    <row r="2412" spans="1:20" ht="42.75" hidden="1" x14ac:dyDescent="0.4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1" t="s">
        <v>8319</v>
      </c>
      <c r="R2412" t="s">
        <v>8345</v>
      </c>
      <c r="S2412" s="15">
        <f t="shared" si="150"/>
        <v>42468.84174768519</v>
      </c>
      <c r="T2412" s="15">
        <f t="shared" si="151"/>
        <v>42498.84174768519</v>
      </c>
    </row>
    <row r="2413" spans="1:20" ht="42.75" hidden="1" x14ac:dyDescent="0.4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1" t="s">
        <v>8311</v>
      </c>
      <c r="R2413" t="s">
        <v>8312</v>
      </c>
      <c r="S2413" s="15">
        <f t="shared" si="150"/>
        <v>41326.911319444444</v>
      </c>
      <c r="T2413" s="15">
        <f t="shared" si="151"/>
        <v>41371.869652777779</v>
      </c>
    </row>
    <row r="2414" spans="1:20" hidden="1" x14ac:dyDescent="0.45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1" t="s">
        <v>8313</v>
      </c>
      <c r="R2414" t="s">
        <v>8314</v>
      </c>
      <c r="S2414" s="15">
        <f t="shared" si="150"/>
        <v>42410.982002314813</v>
      </c>
      <c r="T2414" s="15">
        <f t="shared" si="151"/>
        <v>42440.982002314813</v>
      </c>
    </row>
    <row r="2415" spans="1:20" ht="42.75" hidden="1" x14ac:dyDescent="0.45">
      <c r="A2415">
        <v>2396</v>
      </c>
      <c r="B2415" s="9" t="s">
        <v>2397</v>
      </c>
      <c r="C2415" s="3" t="s">
        <v>6506</v>
      </c>
      <c r="D2415" s="5">
        <v>5000</v>
      </c>
      <c r="E2415" s="7">
        <v>10</v>
      </c>
      <c r="F2415" t="s">
        <v>8219</v>
      </c>
      <c r="G2415" t="s">
        <v>8239</v>
      </c>
      <c r="H2415" t="s">
        <v>8256</v>
      </c>
      <c r="I2415">
        <v>1444940558</v>
      </c>
      <c r="J2415">
        <v>1442348558</v>
      </c>
      <c r="K2415" t="b">
        <v>0</v>
      </c>
      <c r="L2415">
        <v>1</v>
      </c>
      <c r="M2415" t="b">
        <v>0</v>
      </c>
      <c r="N2415" t="s">
        <v>8270</v>
      </c>
      <c r="O2415">
        <f t="shared" si="148"/>
        <v>0</v>
      </c>
      <c r="P2415">
        <f t="shared" si="149"/>
        <v>10</v>
      </c>
      <c r="Q2415" s="11" t="s">
        <v>8308</v>
      </c>
      <c r="R2415" t="s">
        <v>8342</v>
      </c>
      <c r="S2415" s="15">
        <f t="shared" si="150"/>
        <v>42262.849050925928</v>
      </c>
      <c r="T2415" s="15">
        <f t="shared" si="151"/>
        <v>42292.849050925928</v>
      </c>
    </row>
    <row r="2416" spans="1:20" ht="42.75" hidden="1" x14ac:dyDescent="0.45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1" t="s">
        <v>8308</v>
      </c>
      <c r="R2416" t="s">
        <v>8310</v>
      </c>
      <c r="S2416" s="15">
        <f t="shared" si="150"/>
        <v>42082.802812499998</v>
      </c>
      <c r="T2416" s="15">
        <f t="shared" si="151"/>
        <v>42104.207638888889</v>
      </c>
    </row>
    <row r="2417" spans="1:20" ht="42.75" hidden="1" x14ac:dyDescent="0.45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1" t="s">
        <v>8323</v>
      </c>
      <c r="R2417" t="s">
        <v>8335</v>
      </c>
      <c r="S2417" s="15">
        <f t="shared" si="150"/>
        <v>41982.737071759257</v>
      </c>
      <c r="T2417" s="15">
        <f t="shared" si="151"/>
        <v>42015.207638888889</v>
      </c>
    </row>
    <row r="2418" spans="1:20" ht="42.75" x14ac:dyDescent="0.4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1" t="s">
        <v>8323</v>
      </c>
      <c r="R2418" t="s">
        <v>8326</v>
      </c>
      <c r="S2418" s="15">
        <f t="shared" si="150"/>
        <v>41779.648506944446</v>
      </c>
      <c r="T2418" s="15">
        <f t="shared" si="151"/>
        <v>41809.648506944446</v>
      </c>
    </row>
    <row r="2419" spans="1:20" ht="42.75" x14ac:dyDescent="0.4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1" t="s">
        <v>8323</v>
      </c>
      <c r="R2419" t="s">
        <v>8326</v>
      </c>
      <c r="S2419" s="15">
        <f t="shared" si="150"/>
        <v>42779.610289351855</v>
      </c>
      <c r="T2419" s="15">
        <f t="shared" si="151"/>
        <v>42794</v>
      </c>
    </row>
    <row r="2420" spans="1:20" ht="42.75" hidden="1" x14ac:dyDescent="0.4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1" t="s">
        <v>8308</v>
      </c>
      <c r="R2420" t="s">
        <v>8310</v>
      </c>
      <c r="S2420" s="15">
        <f t="shared" si="150"/>
        <v>42208.628692129627</v>
      </c>
      <c r="T2420" s="15">
        <f t="shared" si="151"/>
        <v>42248.628692129627</v>
      </c>
    </row>
    <row r="2421" spans="1:20" hidden="1" x14ac:dyDescent="0.45">
      <c r="A2421">
        <v>3868</v>
      </c>
      <c r="B2421" s="9" t="s">
        <v>3865</v>
      </c>
      <c r="C2421" s="3" t="s">
        <v>7977</v>
      </c>
      <c r="D2421" s="5">
        <v>5000</v>
      </c>
      <c r="E2421" s="7">
        <v>10</v>
      </c>
      <c r="F2421" t="s">
        <v>8219</v>
      </c>
      <c r="G2421" t="s">
        <v>8224</v>
      </c>
      <c r="H2421" t="s">
        <v>8246</v>
      </c>
      <c r="I2421">
        <v>1410191405</v>
      </c>
      <c r="J2421">
        <v>1408031405</v>
      </c>
      <c r="K2421" t="b">
        <v>0</v>
      </c>
      <c r="L2421">
        <v>1</v>
      </c>
      <c r="M2421" t="b">
        <v>0</v>
      </c>
      <c r="N2421" t="s">
        <v>8303</v>
      </c>
      <c r="O2421">
        <f t="shared" si="148"/>
        <v>0</v>
      </c>
      <c r="P2421">
        <f t="shared" si="149"/>
        <v>10</v>
      </c>
      <c r="Q2421" s="11" t="s">
        <v>8323</v>
      </c>
      <c r="R2421" t="s">
        <v>8335</v>
      </c>
      <c r="S2421" s="15">
        <f t="shared" si="150"/>
        <v>41865.659780092588</v>
      </c>
      <c r="T2421" s="15">
        <f t="shared" si="151"/>
        <v>41890.659780092588</v>
      </c>
    </row>
    <row r="2422" spans="1:20" ht="28.5" hidden="1" x14ac:dyDescent="0.45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1" t="s">
        <v>8327</v>
      </c>
      <c r="R2422" t="s">
        <v>8331</v>
      </c>
      <c r="S2422" s="15">
        <f t="shared" si="150"/>
        <v>42184.646863425922</v>
      </c>
      <c r="T2422" s="15">
        <f t="shared" si="151"/>
        <v>42214.646863425922</v>
      </c>
    </row>
    <row r="2423" spans="1:20" ht="42.75" x14ac:dyDescent="0.45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1" t="s">
        <v>8323</v>
      </c>
      <c r="R2423" t="s">
        <v>8326</v>
      </c>
      <c r="S2423" s="15">
        <f t="shared" si="150"/>
        <v>42523.248715277776</v>
      </c>
      <c r="T2423" s="15">
        <f t="shared" si="151"/>
        <v>42537.248715277776</v>
      </c>
    </row>
    <row r="2424" spans="1:20" ht="42.75" x14ac:dyDescent="0.4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1" t="s">
        <v>8323</v>
      </c>
      <c r="R2424" t="s">
        <v>8326</v>
      </c>
      <c r="S2424" s="15">
        <f t="shared" si="150"/>
        <v>41780.785729166666</v>
      </c>
      <c r="T2424" s="15">
        <f t="shared" si="151"/>
        <v>41840.785729166666</v>
      </c>
    </row>
    <row r="2425" spans="1:20" ht="42.75" x14ac:dyDescent="0.4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1" t="s">
        <v>8323</v>
      </c>
      <c r="R2425" t="s">
        <v>8326</v>
      </c>
      <c r="S2425" s="15">
        <f t="shared" si="150"/>
        <v>42521.291504629626</v>
      </c>
      <c r="T2425" s="15">
        <f t="shared" si="151"/>
        <v>42529.582638888889</v>
      </c>
    </row>
    <row r="2426" spans="1:20" ht="42.75" hidden="1" x14ac:dyDescent="0.4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1" t="s">
        <v>8313</v>
      </c>
      <c r="R2426" t="s">
        <v>8314</v>
      </c>
      <c r="S2426" s="15">
        <f t="shared" si="150"/>
        <v>42524.318703703699</v>
      </c>
      <c r="T2426" s="15">
        <f t="shared" si="151"/>
        <v>42554.318703703699</v>
      </c>
    </row>
    <row r="2427" spans="1:20" ht="42.75" hidden="1" x14ac:dyDescent="0.45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1" t="s">
        <v>8321</v>
      </c>
      <c r="R2427" t="s">
        <v>8339</v>
      </c>
      <c r="S2427" s="15">
        <f t="shared" si="150"/>
        <v>41869.698136574072</v>
      </c>
      <c r="T2427" s="15">
        <f t="shared" si="151"/>
        <v>41899.698136574072</v>
      </c>
    </row>
    <row r="2428" spans="1:20" ht="57" hidden="1" x14ac:dyDescent="0.45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1" t="s">
        <v>8308</v>
      </c>
      <c r="R2428" t="s">
        <v>8310</v>
      </c>
      <c r="S2428" s="15">
        <f t="shared" si="150"/>
        <v>42060.913877314815</v>
      </c>
      <c r="T2428" s="15">
        <f t="shared" si="151"/>
        <v>42120.872210648144</v>
      </c>
    </row>
    <row r="2429" spans="1:20" ht="28.5" hidden="1" x14ac:dyDescent="0.4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1" t="s">
        <v>8327</v>
      </c>
      <c r="R2429" t="s">
        <v>8329</v>
      </c>
      <c r="S2429" s="15">
        <f t="shared" si="150"/>
        <v>40958.717268518521</v>
      </c>
      <c r="T2429" s="15">
        <f t="shared" si="151"/>
        <v>40981.290972222225</v>
      </c>
    </row>
    <row r="2430" spans="1:20" ht="42.75" hidden="1" x14ac:dyDescent="0.4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1" t="s">
        <v>8313</v>
      </c>
      <c r="R2430" t="s">
        <v>8314</v>
      </c>
      <c r="S2430" s="15">
        <f t="shared" si="150"/>
        <v>41766.718009259261</v>
      </c>
      <c r="T2430" s="15">
        <f t="shared" si="151"/>
        <v>41826.718009259261</v>
      </c>
    </row>
    <row r="2431" spans="1:20" ht="42.75" hidden="1" x14ac:dyDescent="0.4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1" t="s">
        <v>8327</v>
      </c>
      <c r="R2431" t="s">
        <v>8330</v>
      </c>
      <c r="S2431" s="15">
        <f t="shared" si="150"/>
        <v>42268.625856481478</v>
      </c>
      <c r="T2431" s="15">
        <f t="shared" si="151"/>
        <v>42298.625856481478</v>
      </c>
    </row>
    <row r="2432" spans="1:20" ht="42.75" hidden="1" x14ac:dyDescent="0.4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1" t="s">
        <v>8316</v>
      </c>
      <c r="R2432" t="s">
        <v>8334</v>
      </c>
      <c r="S2432" s="15">
        <f t="shared" si="150"/>
        <v>42191.023530092592</v>
      </c>
      <c r="T2432" s="15">
        <f t="shared" si="151"/>
        <v>42221.023530092592</v>
      </c>
    </row>
    <row r="2433" spans="1:20" ht="42.75" x14ac:dyDescent="0.4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1" t="s">
        <v>8323</v>
      </c>
      <c r="R2433" t="s">
        <v>8326</v>
      </c>
      <c r="S2433" s="15">
        <f t="shared" si="150"/>
        <v>42172.439571759256</v>
      </c>
      <c r="T2433" s="15">
        <f t="shared" si="151"/>
        <v>42202.439571759256</v>
      </c>
    </row>
    <row r="2434" spans="1:20" ht="28.5" hidden="1" x14ac:dyDescent="0.45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52">ROUND(E2434/D2434*100,0)</f>
        <v>34</v>
      </c>
      <c r="P2434">
        <f t="shared" ref="P2434:P2497" si="153">IFERROR(ROUND(E2434/L2434,2),0)</f>
        <v>121.43</v>
      </c>
      <c r="Q2434" s="11" t="s">
        <v>8308</v>
      </c>
      <c r="R2434" t="s">
        <v>8342</v>
      </c>
      <c r="S2434" s="15">
        <f t="shared" ref="S2434:S2497" si="154">(((J2434/60)/60)/24)+DATE(1970,1,1)</f>
        <v>41948.00209490741</v>
      </c>
      <c r="T2434" s="15">
        <f t="shared" ref="T2434:T2497" si="155">(((I2434/60)/60)/24)+DATE(1970,1,1)</f>
        <v>41978.00209490741</v>
      </c>
    </row>
    <row r="2435" spans="1:20" ht="42.75" hidden="1" x14ac:dyDescent="0.45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52"/>
        <v>39</v>
      </c>
      <c r="P2435">
        <f t="shared" si="153"/>
        <v>40.479999999999997</v>
      </c>
      <c r="Q2435" s="11" t="s">
        <v>8316</v>
      </c>
      <c r="R2435" t="s">
        <v>8334</v>
      </c>
      <c r="S2435" s="15">
        <f t="shared" si="154"/>
        <v>41572.229849537034</v>
      </c>
      <c r="T2435" s="15">
        <f t="shared" si="155"/>
        <v>41604.271516203706</v>
      </c>
    </row>
    <row r="2436" spans="1:20" ht="42.75" hidden="1" x14ac:dyDescent="0.45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1" t="s">
        <v>8327</v>
      </c>
      <c r="R2436" t="s">
        <v>8330</v>
      </c>
      <c r="S2436" s="15">
        <f t="shared" si="154"/>
        <v>42175.948981481488</v>
      </c>
      <c r="T2436" s="15">
        <f t="shared" si="155"/>
        <v>42205.948981481488</v>
      </c>
    </row>
    <row r="2437" spans="1:20" ht="42.75" hidden="1" x14ac:dyDescent="0.45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1" t="s">
        <v>8327</v>
      </c>
      <c r="R2437" t="s">
        <v>8328</v>
      </c>
      <c r="S2437" s="15">
        <f t="shared" si="154"/>
        <v>41034.72216435185</v>
      </c>
      <c r="T2437" s="15">
        <f t="shared" si="155"/>
        <v>41064.72216435185</v>
      </c>
    </row>
    <row r="2438" spans="1:20" ht="57" x14ac:dyDescent="0.45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1" t="s">
        <v>8323</v>
      </c>
      <c r="R2438" t="s">
        <v>8326</v>
      </c>
      <c r="S2438" s="15">
        <f t="shared" si="154"/>
        <v>42307.908379629633</v>
      </c>
      <c r="T2438" s="15">
        <f t="shared" si="155"/>
        <v>42347.950046296297</v>
      </c>
    </row>
    <row r="2439" spans="1:20" ht="57" x14ac:dyDescent="0.4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1" t="s">
        <v>8323</v>
      </c>
      <c r="R2439" t="s">
        <v>8326</v>
      </c>
      <c r="S2439" s="15">
        <f t="shared" si="154"/>
        <v>42248.627013888887</v>
      </c>
      <c r="T2439" s="15">
        <f t="shared" si="155"/>
        <v>42278.627013888887</v>
      </c>
    </row>
    <row r="2440" spans="1:20" ht="42.75" x14ac:dyDescent="0.4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1" t="s">
        <v>8323</v>
      </c>
      <c r="R2440" t="s">
        <v>8326</v>
      </c>
      <c r="S2440" s="15">
        <f t="shared" si="154"/>
        <v>42379.74418981481</v>
      </c>
      <c r="T2440" s="15">
        <f t="shared" si="155"/>
        <v>42410.875</v>
      </c>
    </row>
    <row r="2441" spans="1:20" ht="42.75" hidden="1" x14ac:dyDescent="0.4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1" t="s">
        <v>8308</v>
      </c>
      <c r="R2441" t="s">
        <v>8310</v>
      </c>
      <c r="S2441" s="15">
        <f t="shared" si="154"/>
        <v>42711.950798611113</v>
      </c>
      <c r="T2441" s="15">
        <f t="shared" si="155"/>
        <v>42766.98055555555</v>
      </c>
    </row>
    <row r="2442" spans="1:20" ht="42.75" hidden="1" x14ac:dyDescent="0.4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1" t="s">
        <v>8311</v>
      </c>
      <c r="R2442" t="s">
        <v>8356</v>
      </c>
      <c r="S2442" s="15">
        <f t="shared" si="154"/>
        <v>40938.062476851854</v>
      </c>
      <c r="T2442" s="15">
        <f t="shared" si="155"/>
        <v>40968.062476851854</v>
      </c>
    </row>
    <row r="2443" spans="1:20" ht="28.5" hidden="1" x14ac:dyDescent="0.4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1" t="s">
        <v>8308</v>
      </c>
      <c r="R2443" t="s">
        <v>8315</v>
      </c>
      <c r="S2443" s="15">
        <f t="shared" si="154"/>
        <v>42639.549479166672</v>
      </c>
      <c r="T2443" s="15">
        <f t="shared" si="155"/>
        <v>42655.549479166672</v>
      </c>
    </row>
    <row r="2444" spans="1:20" ht="42.75" hidden="1" x14ac:dyDescent="0.4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1" t="s">
        <v>8323</v>
      </c>
      <c r="R2444" t="s">
        <v>8324</v>
      </c>
      <c r="S2444" s="15">
        <f t="shared" si="154"/>
        <v>42744.416030092587</v>
      </c>
      <c r="T2444" s="15">
        <f t="shared" si="155"/>
        <v>42774.416030092587</v>
      </c>
    </row>
    <row r="2445" spans="1:20" ht="42.75" x14ac:dyDescent="0.4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1" t="s">
        <v>8323</v>
      </c>
      <c r="R2445" t="s">
        <v>8326</v>
      </c>
      <c r="S2445" s="15">
        <f t="shared" si="154"/>
        <v>42487.62700231481</v>
      </c>
      <c r="T2445" s="15">
        <f t="shared" si="155"/>
        <v>42521.458333333328</v>
      </c>
    </row>
    <row r="2446" spans="1:20" ht="42.75" hidden="1" x14ac:dyDescent="0.4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1" t="s">
        <v>8311</v>
      </c>
      <c r="R2446" t="s">
        <v>8333</v>
      </c>
      <c r="S2446" s="15">
        <f t="shared" si="154"/>
        <v>40590.766886574071</v>
      </c>
      <c r="T2446" s="15">
        <f t="shared" si="155"/>
        <v>40651.725219907406</v>
      </c>
    </row>
    <row r="2447" spans="1:20" ht="42.75" hidden="1" x14ac:dyDescent="0.4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1" t="s">
        <v>8321</v>
      </c>
      <c r="R2447" t="s">
        <v>8339</v>
      </c>
      <c r="S2447" s="15">
        <f t="shared" si="154"/>
        <v>41378.69976851852</v>
      </c>
      <c r="T2447" s="15">
        <f t="shared" si="155"/>
        <v>41408.69976851852</v>
      </c>
    </row>
    <row r="2448" spans="1:20" ht="42.75" hidden="1" x14ac:dyDescent="0.4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1" t="s">
        <v>8323</v>
      </c>
      <c r="R2448" t="s">
        <v>8335</v>
      </c>
      <c r="S2448" s="15">
        <f t="shared" si="154"/>
        <v>42409.241747685184</v>
      </c>
      <c r="T2448" s="15">
        <f t="shared" si="155"/>
        <v>42437.207638888889</v>
      </c>
    </row>
    <row r="2449" spans="1:20" ht="42.75" hidden="1" x14ac:dyDescent="0.4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1" t="s">
        <v>8327</v>
      </c>
      <c r="R2449" t="s">
        <v>8328</v>
      </c>
      <c r="S2449" s="15">
        <f t="shared" si="154"/>
        <v>41074.834965277776</v>
      </c>
      <c r="T2449" s="15">
        <f t="shared" si="155"/>
        <v>41090.165972222225</v>
      </c>
    </row>
    <row r="2450" spans="1:20" ht="42.75" hidden="1" x14ac:dyDescent="0.4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1" t="s">
        <v>8327</v>
      </c>
      <c r="R2450" t="s">
        <v>8331</v>
      </c>
      <c r="S2450" s="15">
        <f t="shared" si="154"/>
        <v>41177.060381944444</v>
      </c>
      <c r="T2450" s="15">
        <f t="shared" si="155"/>
        <v>41227.102048611108</v>
      </c>
    </row>
    <row r="2451" spans="1:20" ht="42.75" hidden="1" x14ac:dyDescent="0.45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1" t="s">
        <v>8311</v>
      </c>
      <c r="R2451" t="s">
        <v>8333</v>
      </c>
      <c r="S2451" s="15">
        <f t="shared" si="154"/>
        <v>40990.709317129629</v>
      </c>
      <c r="T2451" s="15">
        <f t="shared" si="155"/>
        <v>41015.875</v>
      </c>
    </row>
    <row r="2452" spans="1:20" ht="57" x14ac:dyDescent="0.45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1" t="s">
        <v>8323</v>
      </c>
      <c r="R2452" t="s">
        <v>8326</v>
      </c>
      <c r="S2452" s="15">
        <f t="shared" si="154"/>
        <v>42193.482291666667</v>
      </c>
      <c r="T2452" s="15">
        <f t="shared" si="155"/>
        <v>42233.666666666672</v>
      </c>
    </row>
    <row r="2453" spans="1:20" ht="42.75" hidden="1" x14ac:dyDescent="0.4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1" t="s">
        <v>8316</v>
      </c>
      <c r="R2453" t="s">
        <v>8317</v>
      </c>
      <c r="S2453" s="15">
        <f t="shared" si="154"/>
        <v>40906.787581018521</v>
      </c>
      <c r="T2453" s="15">
        <f t="shared" si="155"/>
        <v>40936.787581018521</v>
      </c>
    </row>
    <row r="2454" spans="1:20" ht="42.75" hidden="1" x14ac:dyDescent="0.4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1" t="s">
        <v>8327</v>
      </c>
      <c r="R2454" t="s">
        <v>8331</v>
      </c>
      <c r="S2454" s="15">
        <f t="shared" si="154"/>
        <v>41176.684907407405</v>
      </c>
      <c r="T2454" s="15">
        <f t="shared" si="155"/>
        <v>41206.684907407405</v>
      </c>
    </row>
    <row r="2455" spans="1:20" ht="42.75" hidden="1" x14ac:dyDescent="0.4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1" t="s">
        <v>8327</v>
      </c>
      <c r="R2455" t="s">
        <v>8331</v>
      </c>
      <c r="S2455" s="15">
        <f t="shared" si="154"/>
        <v>41074.727037037039</v>
      </c>
      <c r="T2455" s="15">
        <f t="shared" si="155"/>
        <v>41088.727037037039</v>
      </c>
    </row>
    <row r="2456" spans="1:20" ht="42.75" x14ac:dyDescent="0.4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1" t="s">
        <v>8323</v>
      </c>
      <c r="R2456" t="s">
        <v>8326</v>
      </c>
      <c r="S2456" s="15">
        <f t="shared" si="154"/>
        <v>42468.374606481477</v>
      </c>
      <c r="T2456" s="15">
        <f t="shared" si="155"/>
        <v>42498.374606481477</v>
      </c>
    </row>
    <row r="2457" spans="1:20" ht="57" hidden="1" x14ac:dyDescent="0.4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1" t="s">
        <v>8311</v>
      </c>
      <c r="R2457" t="s">
        <v>8348</v>
      </c>
      <c r="S2457" s="15">
        <f t="shared" si="154"/>
        <v>41796.531701388885</v>
      </c>
      <c r="T2457" s="15">
        <f t="shared" si="155"/>
        <v>41833.207638888889</v>
      </c>
    </row>
    <row r="2458" spans="1:20" ht="57" hidden="1" x14ac:dyDescent="0.4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1" t="s">
        <v>8308</v>
      </c>
      <c r="R2458" t="s">
        <v>8309</v>
      </c>
      <c r="S2458" s="15">
        <f t="shared" si="154"/>
        <v>40102.918055555558</v>
      </c>
      <c r="T2458" s="15">
        <f t="shared" si="155"/>
        <v>40140.249305555553</v>
      </c>
    </row>
    <row r="2459" spans="1:20" ht="42.75" hidden="1" x14ac:dyDescent="0.4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1" t="s">
        <v>8311</v>
      </c>
      <c r="R2459" t="s">
        <v>8348</v>
      </c>
      <c r="S2459" s="15">
        <f t="shared" si="154"/>
        <v>42673.625868055555</v>
      </c>
      <c r="T2459" s="15">
        <f t="shared" si="155"/>
        <v>42714.458333333328</v>
      </c>
    </row>
    <row r="2460" spans="1:20" ht="42.75" x14ac:dyDescent="0.4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1" t="s">
        <v>8323</v>
      </c>
      <c r="R2460" t="s">
        <v>8326</v>
      </c>
      <c r="S2460" s="15">
        <f t="shared" si="154"/>
        <v>42548.449861111112</v>
      </c>
      <c r="T2460" s="15">
        <f t="shared" si="155"/>
        <v>42568.449861111112</v>
      </c>
    </row>
    <row r="2461" spans="1:20" ht="42.75" hidden="1" x14ac:dyDescent="0.45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1" t="s">
        <v>8319</v>
      </c>
      <c r="R2461" t="s">
        <v>8320</v>
      </c>
      <c r="S2461" s="15">
        <f t="shared" si="154"/>
        <v>42338.84375</v>
      </c>
      <c r="T2461" s="15">
        <f t="shared" si="155"/>
        <v>42367.958333333328</v>
      </c>
    </row>
    <row r="2462" spans="1:20" ht="42.75" hidden="1" x14ac:dyDescent="0.45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1" t="s">
        <v>8311</v>
      </c>
      <c r="R2462" t="s">
        <v>8356</v>
      </c>
      <c r="S2462" s="15">
        <f t="shared" si="154"/>
        <v>41850.781377314815</v>
      </c>
      <c r="T2462" s="15">
        <f t="shared" si="155"/>
        <v>41880.781377314815</v>
      </c>
    </row>
    <row r="2463" spans="1:20" ht="42.75" hidden="1" x14ac:dyDescent="0.45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1" t="s">
        <v>8321</v>
      </c>
      <c r="R2463" t="s">
        <v>8332</v>
      </c>
      <c r="S2463" s="15">
        <f t="shared" si="154"/>
        <v>42318.025011574078</v>
      </c>
      <c r="T2463" s="15">
        <f t="shared" si="155"/>
        <v>42378.025011574078</v>
      </c>
    </row>
    <row r="2464" spans="1:20" ht="28.5" hidden="1" x14ac:dyDescent="0.45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1" t="s">
        <v>8321</v>
      </c>
      <c r="R2464" t="s">
        <v>8325</v>
      </c>
      <c r="S2464" s="15">
        <f t="shared" si="154"/>
        <v>42182.234456018516</v>
      </c>
      <c r="T2464" s="15">
        <f t="shared" si="155"/>
        <v>42206.290972222225</v>
      </c>
    </row>
    <row r="2465" spans="1:20" ht="42.75" hidden="1" x14ac:dyDescent="0.45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1" t="s">
        <v>8311</v>
      </c>
      <c r="R2465" t="s">
        <v>8348</v>
      </c>
      <c r="S2465" s="15">
        <f t="shared" si="154"/>
        <v>42192.675821759258</v>
      </c>
      <c r="T2465" s="15">
        <f t="shared" si="155"/>
        <v>42232.675821759258</v>
      </c>
    </row>
    <row r="2466" spans="1:20" ht="42.75" hidden="1" x14ac:dyDescent="0.45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1" t="s">
        <v>8319</v>
      </c>
      <c r="R2466" t="s">
        <v>8345</v>
      </c>
      <c r="S2466" s="15">
        <f t="shared" si="154"/>
        <v>41820.914641203701</v>
      </c>
      <c r="T2466" s="15">
        <f t="shared" si="155"/>
        <v>41860.914641203701</v>
      </c>
    </row>
    <row r="2467" spans="1:20" ht="42.75" x14ac:dyDescent="0.4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1" t="s">
        <v>8323</v>
      </c>
      <c r="R2467" t="s">
        <v>8326</v>
      </c>
      <c r="S2467" s="15">
        <f t="shared" si="154"/>
        <v>42506.709375000006</v>
      </c>
      <c r="T2467" s="15">
        <f t="shared" si="155"/>
        <v>42538.583333333328</v>
      </c>
    </row>
    <row r="2468" spans="1:20" ht="28.5" x14ac:dyDescent="0.45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1" t="s">
        <v>8323</v>
      </c>
      <c r="R2468" t="s">
        <v>8326</v>
      </c>
      <c r="S2468" s="15">
        <f t="shared" si="154"/>
        <v>42693.031828703708</v>
      </c>
      <c r="T2468" s="15">
        <f t="shared" si="155"/>
        <v>42723.031828703708</v>
      </c>
    </row>
    <row r="2469" spans="1:20" ht="42.75" hidden="1" x14ac:dyDescent="0.4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1" t="s">
        <v>8327</v>
      </c>
      <c r="R2469" t="s">
        <v>8328</v>
      </c>
      <c r="S2469" s="15">
        <f t="shared" si="154"/>
        <v>40991.708055555559</v>
      </c>
      <c r="T2469" s="15">
        <f t="shared" si="155"/>
        <v>41021.708055555559</v>
      </c>
    </row>
    <row r="2470" spans="1:20" ht="42.75" hidden="1" x14ac:dyDescent="0.4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1" t="s">
        <v>8323</v>
      </c>
      <c r="R2470" t="s">
        <v>8324</v>
      </c>
      <c r="S2470" s="15">
        <f t="shared" si="154"/>
        <v>42566.948414351849</v>
      </c>
      <c r="T2470" s="15">
        <f t="shared" si="155"/>
        <v>42596.948414351849</v>
      </c>
    </row>
    <row r="2471" spans="1:20" ht="42.75" hidden="1" x14ac:dyDescent="0.45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1" t="s">
        <v>8323</v>
      </c>
      <c r="R2471" t="s">
        <v>8335</v>
      </c>
      <c r="S2471" s="15">
        <f t="shared" si="154"/>
        <v>41872.291238425925</v>
      </c>
      <c r="T2471" s="15">
        <f t="shared" si="155"/>
        <v>41897.255555555559</v>
      </c>
    </row>
    <row r="2472" spans="1:20" ht="42.75" hidden="1" x14ac:dyDescent="0.45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1" t="s">
        <v>8323</v>
      </c>
      <c r="R2472" t="s">
        <v>8324</v>
      </c>
      <c r="S2472" s="15">
        <f t="shared" si="154"/>
        <v>42114.825532407413</v>
      </c>
      <c r="T2472" s="15">
        <f t="shared" si="155"/>
        <v>42144.825532407413</v>
      </c>
    </row>
    <row r="2473" spans="1:20" ht="42.75" x14ac:dyDescent="0.45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1" t="s">
        <v>8323</v>
      </c>
      <c r="R2473" t="s">
        <v>8326</v>
      </c>
      <c r="S2473" s="15">
        <f t="shared" si="154"/>
        <v>42534.933321759265</v>
      </c>
      <c r="T2473" s="15">
        <f t="shared" si="155"/>
        <v>42554.832638888889</v>
      </c>
    </row>
    <row r="2474" spans="1:20" ht="42.75" x14ac:dyDescent="0.4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1" t="s">
        <v>8323</v>
      </c>
      <c r="R2474" t="s">
        <v>8326</v>
      </c>
      <c r="S2474" s="15">
        <f t="shared" si="154"/>
        <v>42121.249814814815</v>
      </c>
      <c r="T2474" s="15">
        <f t="shared" si="155"/>
        <v>42142.249814814815</v>
      </c>
    </row>
    <row r="2475" spans="1:20" ht="42.75" hidden="1" x14ac:dyDescent="0.45">
      <c r="A2475">
        <v>2394</v>
      </c>
      <c r="B2475" s="9" t="s">
        <v>2395</v>
      </c>
      <c r="C2475" s="3" t="s">
        <v>6504</v>
      </c>
      <c r="D2475" s="5">
        <v>5000</v>
      </c>
      <c r="E2475" s="7">
        <v>3</v>
      </c>
      <c r="F2475" t="s">
        <v>8219</v>
      </c>
      <c r="G2475" t="s">
        <v>8240</v>
      </c>
      <c r="H2475" t="s">
        <v>8248</v>
      </c>
      <c r="I2475">
        <v>1424940093</v>
      </c>
      <c r="J2475">
        <v>1422348093</v>
      </c>
      <c r="K2475" t="b">
        <v>0</v>
      </c>
      <c r="L2475">
        <v>2</v>
      </c>
      <c r="M2475" t="b">
        <v>0</v>
      </c>
      <c r="N2475" t="s">
        <v>8270</v>
      </c>
      <c r="O2475">
        <f t="shared" si="152"/>
        <v>0</v>
      </c>
      <c r="P2475">
        <f t="shared" si="153"/>
        <v>1.5</v>
      </c>
      <c r="Q2475" s="11" t="s">
        <v>8308</v>
      </c>
      <c r="R2475" t="s">
        <v>8342</v>
      </c>
      <c r="S2475" s="15">
        <f t="shared" si="154"/>
        <v>42031.362187499995</v>
      </c>
      <c r="T2475" s="15">
        <f t="shared" si="155"/>
        <v>42061.362187499995</v>
      </c>
    </row>
    <row r="2476" spans="1:20" ht="42.75" hidden="1" x14ac:dyDescent="0.4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1" t="s">
        <v>8327</v>
      </c>
      <c r="R2476" t="s">
        <v>8341</v>
      </c>
      <c r="S2476" s="15">
        <f t="shared" si="154"/>
        <v>41222.991400462961</v>
      </c>
      <c r="T2476" s="15">
        <f t="shared" si="155"/>
        <v>41267.991400462961</v>
      </c>
    </row>
    <row r="2477" spans="1:20" ht="42.75" x14ac:dyDescent="0.4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1" t="s">
        <v>8323</v>
      </c>
      <c r="R2477" t="s">
        <v>8326</v>
      </c>
      <c r="S2477" s="15">
        <f t="shared" si="154"/>
        <v>41817.59542824074</v>
      </c>
      <c r="T2477" s="15">
        <f t="shared" si="155"/>
        <v>41847.59542824074</v>
      </c>
    </row>
    <row r="2478" spans="1:20" ht="42.75" x14ac:dyDescent="0.45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1" t="s">
        <v>8323</v>
      </c>
      <c r="R2478" t="s">
        <v>8326</v>
      </c>
      <c r="S2478" s="15">
        <f t="shared" si="154"/>
        <v>42023.634976851856</v>
      </c>
      <c r="T2478" s="15">
        <f t="shared" si="155"/>
        <v>42063.634976851856</v>
      </c>
    </row>
    <row r="2479" spans="1:20" ht="42.75" x14ac:dyDescent="0.45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1" t="s">
        <v>8323</v>
      </c>
      <c r="R2479" t="s">
        <v>8326</v>
      </c>
      <c r="S2479" s="15">
        <f t="shared" si="154"/>
        <v>42093.786840277782</v>
      </c>
      <c r="T2479" s="15">
        <f t="shared" si="155"/>
        <v>42120.26944444445</v>
      </c>
    </row>
    <row r="2480" spans="1:20" ht="42.75" x14ac:dyDescent="0.45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1" t="s">
        <v>8323</v>
      </c>
      <c r="R2480" t="s">
        <v>8326</v>
      </c>
      <c r="S2480" s="15">
        <f t="shared" si="154"/>
        <v>41780.712893518517</v>
      </c>
      <c r="T2480" s="15">
        <f t="shared" si="155"/>
        <v>41806.712893518517</v>
      </c>
    </row>
    <row r="2481" spans="1:20" ht="42.75" x14ac:dyDescent="0.4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1" t="s">
        <v>8323</v>
      </c>
      <c r="R2481" t="s">
        <v>8326</v>
      </c>
      <c r="S2481" s="15">
        <f t="shared" si="154"/>
        <v>42310.968518518523</v>
      </c>
      <c r="T2481" s="15">
        <f t="shared" si="155"/>
        <v>42333.958333333328</v>
      </c>
    </row>
    <row r="2482" spans="1:20" ht="42.75" x14ac:dyDescent="0.4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1" t="s">
        <v>8323</v>
      </c>
      <c r="R2482" t="s">
        <v>8326</v>
      </c>
      <c r="S2482" s="15">
        <f t="shared" si="154"/>
        <v>41788.587083333332</v>
      </c>
      <c r="T2482" s="15">
        <f t="shared" si="155"/>
        <v>41818.587083333332</v>
      </c>
    </row>
    <row r="2483" spans="1:20" ht="42.75" hidden="1" x14ac:dyDescent="0.4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1" t="s">
        <v>8321</v>
      </c>
      <c r="R2483" t="s">
        <v>8339</v>
      </c>
      <c r="S2483" s="15">
        <f t="shared" si="154"/>
        <v>42037.083564814813</v>
      </c>
      <c r="T2483" s="15">
        <f t="shared" si="155"/>
        <v>42067.083564814813</v>
      </c>
    </row>
    <row r="2484" spans="1:20" ht="42.75" hidden="1" x14ac:dyDescent="0.4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1" t="s">
        <v>8311</v>
      </c>
      <c r="R2484" t="s">
        <v>8333</v>
      </c>
      <c r="S2484" s="15">
        <f t="shared" si="154"/>
        <v>40668.814699074072</v>
      </c>
      <c r="T2484" s="15">
        <f t="shared" si="155"/>
        <v>40730.814699074072</v>
      </c>
    </row>
    <row r="2485" spans="1:20" ht="57" hidden="1" x14ac:dyDescent="0.4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1" t="s">
        <v>8321</v>
      </c>
      <c r="R2485" t="s">
        <v>8343</v>
      </c>
      <c r="S2485" s="15">
        <f t="shared" si="154"/>
        <v>41663.569340277776</v>
      </c>
      <c r="T2485" s="15">
        <f t="shared" si="155"/>
        <v>41693.569340277776</v>
      </c>
    </row>
    <row r="2486" spans="1:20" ht="42.75" hidden="1" x14ac:dyDescent="0.4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1" t="s">
        <v>8327</v>
      </c>
      <c r="R2486" t="s">
        <v>8330</v>
      </c>
      <c r="S2486" s="15">
        <f t="shared" si="154"/>
        <v>42808.781689814816</v>
      </c>
      <c r="T2486" s="15">
        <f t="shared" si="155"/>
        <v>42832.781689814816</v>
      </c>
    </row>
    <row r="2487" spans="1:20" ht="28.5" x14ac:dyDescent="0.4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1" t="s">
        <v>8323</v>
      </c>
      <c r="R2487" t="s">
        <v>8326</v>
      </c>
      <c r="S2487" s="15">
        <f t="shared" si="154"/>
        <v>42136.270787037036</v>
      </c>
      <c r="T2487" s="15">
        <f t="shared" si="155"/>
        <v>42168.071527777778</v>
      </c>
    </row>
    <row r="2488" spans="1:20" ht="42.75" x14ac:dyDescent="0.4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1" t="s">
        <v>8323</v>
      </c>
      <c r="R2488" t="s">
        <v>8326</v>
      </c>
      <c r="S2488" s="15">
        <f t="shared" si="154"/>
        <v>42036.704525462963</v>
      </c>
      <c r="T2488" s="15">
        <f t="shared" si="155"/>
        <v>42096.662858796291</v>
      </c>
    </row>
    <row r="2489" spans="1:20" ht="42.75" x14ac:dyDescent="0.4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1" t="s">
        <v>8323</v>
      </c>
      <c r="R2489" t="s">
        <v>8326</v>
      </c>
      <c r="S2489" s="15">
        <f t="shared" si="154"/>
        <v>42353.761759259258</v>
      </c>
      <c r="T2489" s="15">
        <f t="shared" si="155"/>
        <v>42383.761759259258</v>
      </c>
    </row>
    <row r="2490" spans="1:20" ht="42.75" hidden="1" x14ac:dyDescent="0.4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1" t="s">
        <v>8327</v>
      </c>
      <c r="R2490" t="s">
        <v>8331</v>
      </c>
      <c r="S2490" s="15">
        <f t="shared" si="154"/>
        <v>41453.688530092593</v>
      </c>
      <c r="T2490" s="15">
        <f t="shared" si="155"/>
        <v>41513.688530092593</v>
      </c>
    </row>
    <row r="2491" spans="1:20" ht="28.5" hidden="1" x14ac:dyDescent="0.4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1" t="s">
        <v>8327</v>
      </c>
      <c r="R2491" t="s">
        <v>8329</v>
      </c>
      <c r="S2491" s="15">
        <f t="shared" si="154"/>
        <v>41732.479675925926</v>
      </c>
      <c r="T2491" s="15">
        <f t="shared" si="155"/>
        <v>41743.958333333336</v>
      </c>
    </row>
    <row r="2492" spans="1:20" ht="42.75" x14ac:dyDescent="0.4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1" t="s">
        <v>8323</v>
      </c>
      <c r="R2492" t="s">
        <v>8326</v>
      </c>
      <c r="S2492" s="15">
        <f t="shared" si="154"/>
        <v>42596.644699074073</v>
      </c>
      <c r="T2492" s="15">
        <f t="shared" si="155"/>
        <v>42607.165972222225</v>
      </c>
    </row>
    <row r="2493" spans="1:20" ht="42.75" hidden="1" x14ac:dyDescent="0.45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1" t="s">
        <v>8327</v>
      </c>
      <c r="R2493" t="s">
        <v>8328</v>
      </c>
      <c r="S2493" s="15">
        <f t="shared" si="154"/>
        <v>42713.941099537042</v>
      </c>
      <c r="T2493" s="15">
        <f t="shared" si="155"/>
        <v>42734.941099537042</v>
      </c>
    </row>
    <row r="2494" spans="1:20" ht="28.5" hidden="1" x14ac:dyDescent="0.4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8327</v>
      </c>
      <c r="R2494" t="s">
        <v>8328</v>
      </c>
      <c r="S2494" s="15">
        <f t="shared" si="154"/>
        <v>41024.985972222225</v>
      </c>
      <c r="T2494" s="15">
        <f t="shared" si="155"/>
        <v>41076.415972222225</v>
      </c>
    </row>
    <row r="2495" spans="1:20" ht="42.75" x14ac:dyDescent="0.45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1" t="s">
        <v>8323</v>
      </c>
      <c r="R2495" t="s">
        <v>8326</v>
      </c>
      <c r="S2495" s="15">
        <f t="shared" si="154"/>
        <v>41746.189409722225</v>
      </c>
      <c r="T2495" s="15">
        <f t="shared" si="155"/>
        <v>41776.189409722225</v>
      </c>
    </row>
    <row r="2496" spans="1:20" ht="42.75" hidden="1" x14ac:dyDescent="0.4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1" t="s">
        <v>8321</v>
      </c>
      <c r="R2496" t="s">
        <v>8325</v>
      </c>
      <c r="S2496" s="15">
        <f t="shared" si="154"/>
        <v>41973.847962962958</v>
      </c>
      <c r="T2496" s="15">
        <f t="shared" si="155"/>
        <v>42033.847962962958</v>
      </c>
    </row>
    <row r="2497" spans="1:20" ht="42.75" hidden="1" x14ac:dyDescent="0.4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1" t="s">
        <v>8323</v>
      </c>
      <c r="R2497" t="s">
        <v>8324</v>
      </c>
      <c r="S2497" s="15">
        <f t="shared" si="154"/>
        <v>42443.989050925928</v>
      </c>
      <c r="T2497" s="15">
        <f t="shared" si="155"/>
        <v>42487.552777777775</v>
      </c>
    </row>
    <row r="2498" spans="1:20" ht="42.75" x14ac:dyDescent="0.4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56">ROUND(E2498/D2498*100,0)</f>
        <v>27</v>
      </c>
      <c r="P2498">
        <f t="shared" ref="P2498:P2561" si="157">IFERROR(ROUND(E2498/L2498,2),0)</f>
        <v>35</v>
      </c>
      <c r="Q2498" s="11" t="s">
        <v>8323</v>
      </c>
      <c r="R2498" t="s">
        <v>8326</v>
      </c>
      <c r="S2498" s="15">
        <f t="shared" ref="S2498:S2561" si="158">(((J2498/60)/60)/24)+DATE(1970,1,1)</f>
        <v>42283.552951388891</v>
      </c>
      <c r="T2498" s="15">
        <f t="shared" ref="T2498:T2561" si="159">(((I2498/60)/60)/24)+DATE(1970,1,1)</f>
        <v>42313.594618055555</v>
      </c>
    </row>
    <row r="2499" spans="1:20" ht="42.75" hidden="1" x14ac:dyDescent="0.4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56"/>
        <v>3</v>
      </c>
      <c r="P2499">
        <f t="shared" si="157"/>
        <v>34.880000000000003</v>
      </c>
      <c r="Q2499" s="11" t="s">
        <v>8316</v>
      </c>
      <c r="R2499" t="s">
        <v>8334</v>
      </c>
      <c r="S2499" s="15">
        <f t="shared" si="158"/>
        <v>40952.636979166666</v>
      </c>
      <c r="T2499" s="15">
        <f t="shared" si="159"/>
        <v>41012.595312500001</v>
      </c>
    </row>
    <row r="2500" spans="1:20" ht="42.75" hidden="1" x14ac:dyDescent="0.4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1" t="s">
        <v>8311</v>
      </c>
      <c r="R2500" t="s">
        <v>8356</v>
      </c>
      <c r="S2500" s="15">
        <f t="shared" si="158"/>
        <v>41030.719756944447</v>
      </c>
      <c r="T2500" s="15">
        <f t="shared" si="159"/>
        <v>41044.719756944447</v>
      </c>
    </row>
    <row r="2501" spans="1:20" ht="57" hidden="1" x14ac:dyDescent="0.4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1" t="s">
        <v>8327</v>
      </c>
      <c r="R2501" t="s">
        <v>8350</v>
      </c>
      <c r="S2501" s="15">
        <f t="shared" si="158"/>
        <v>41368.583726851852</v>
      </c>
      <c r="T2501" s="15">
        <f t="shared" si="159"/>
        <v>41398.583726851852</v>
      </c>
    </row>
    <row r="2502" spans="1:20" ht="42.75" x14ac:dyDescent="0.45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1" t="s">
        <v>8323</v>
      </c>
      <c r="R2502" t="s">
        <v>8326</v>
      </c>
      <c r="S2502" s="15">
        <f t="shared" si="158"/>
        <v>41780.525937500002</v>
      </c>
      <c r="T2502" s="15">
        <f t="shared" si="159"/>
        <v>41796.958333333336</v>
      </c>
    </row>
    <row r="2503" spans="1:20" ht="42.75" x14ac:dyDescent="0.45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1" t="s">
        <v>8323</v>
      </c>
      <c r="R2503" t="s">
        <v>8326</v>
      </c>
      <c r="S2503" s="15">
        <f t="shared" si="158"/>
        <v>41890.086805555555</v>
      </c>
      <c r="T2503" s="15">
        <f t="shared" si="159"/>
        <v>41934.207638888889</v>
      </c>
    </row>
    <row r="2504" spans="1:20" ht="28.5" hidden="1" x14ac:dyDescent="0.4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1" t="s">
        <v>8327</v>
      </c>
      <c r="R2504" t="s">
        <v>8331</v>
      </c>
      <c r="S2504" s="15">
        <f t="shared" si="158"/>
        <v>42565.480983796297</v>
      </c>
      <c r="T2504" s="15">
        <f t="shared" si="159"/>
        <v>42595.480983796297</v>
      </c>
    </row>
    <row r="2505" spans="1:20" ht="42.75" hidden="1" x14ac:dyDescent="0.4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1" t="s">
        <v>8308</v>
      </c>
      <c r="R2505" t="s">
        <v>8310</v>
      </c>
      <c r="S2505" s="15">
        <f t="shared" si="158"/>
        <v>41947.940740740742</v>
      </c>
      <c r="T2505" s="15">
        <f t="shared" si="159"/>
        <v>41972.666666666672</v>
      </c>
    </row>
    <row r="2506" spans="1:20" ht="42.75" hidden="1" x14ac:dyDescent="0.4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1" t="s">
        <v>8327</v>
      </c>
      <c r="R2506" t="s">
        <v>8341</v>
      </c>
      <c r="S2506" s="15">
        <f t="shared" si="158"/>
        <v>41509.426585648151</v>
      </c>
      <c r="T2506" s="15">
        <f t="shared" si="159"/>
        <v>41548.165972222225</v>
      </c>
    </row>
    <row r="2507" spans="1:20" ht="42.75" hidden="1" x14ac:dyDescent="0.4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1" t="s">
        <v>8321</v>
      </c>
      <c r="R2507" t="s">
        <v>8325</v>
      </c>
      <c r="S2507" s="15">
        <f t="shared" si="158"/>
        <v>42147.741840277777</v>
      </c>
      <c r="T2507" s="15">
        <f t="shared" si="159"/>
        <v>42177.741840277777</v>
      </c>
    </row>
    <row r="2508" spans="1:20" ht="42.75" hidden="1" x14ac:dyDescent="0.4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1" t="s">
        <v>8323</v>
      </c>
      <c r="R2508" t="s">
        <v>8324</v>
      </c>
      <c r="S2508" s="15">
        <f t="shared" si="158"/>
        <v>42121.675763888896</v>
      </c>
      <c r="T2508" s="15">
        <f t="shared" si="159"/>
        <v>42166.675763888896</v>
      </c>
    </row>
    <row r="2509" spans="1:20" ht="42.75" x14ac:dyDescent="0.4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1" t="s">
        <v>8323</v>
      </c>
      <c r="R2509" t="s">
        <v>8326</v>
      </c>
      <c r="S2509" s="15">
        <f t="shared" si="158"/>
        <v>42609.442465277782</v>
      </c>
      <c r="T2509" s="15">
        <f t="shared" si="159"/>
        <v>42639.442465277782</v>
      </c>
    </row>
    <row r="2510" spans="1:20" ht="42.75" x14ac:dyDescent="0.4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1" t="s">
        <v>8323</v>
      </c>
      <c r="R2510" t="s">
        <v>8326</v>
      </c>
      <c r="S2510" s="15">
        <f t="shared" si="158"/>
        <v>42600.756041666667</v>
      </c>
      <c r="T2510" s="15">
        <f t="shared" si="159"/>
        <v>42621.756041666667</v>
      </c>
    </row>
    <row r="2511" spans="1:20" ht="42.75" hidden="1" x14ac:dyDescent="0.4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1" t="s">
        <v>8308</v>
      </c>
      <c r="R2511" t="s">
        <v>8310</v>
      </c>
      <c r="S2511" s="15">
        <f t="shared" si="158"/>
        <v>41940.658645833333</v>
      </c>
      <c r="T2511" s="15">
        <f t="shared" si="159"/>
        <v>41974</v>
      </c>
    </row>
    <row r="2512" spans="1:20" ht="42.75" hidden="1" x14ac:dyDescent="0.45">
      <c r="A2512">
        <v>2360</v>
      </c>
      <c r="B2512" s="9" t="s">
        <v>2361</v>
      </c>
      <c r="C2512" s="3" t="s">
        <v>6470</v>
      </c>
      <c r="D2512" s="5">
        <v>5000</v>
      </c>
      <c r="E2512" s="7">
        <v>2</v>
      </c>
      <c r="F2512" t="s">
        <v>8219</v>
      </c>
      <c r="G2512" t="s">
        <v>8228</v>
      </c>
      <c r="H2512" t="s">
        <v>8250</v>
      </c>
      <c r="I2512">
        <v>1454864280</v>
      </c>
      <c r="J2512">
        <v>1452272280</v>
      </c>
      <c r="K2512" t="b">
        <v>0</v>
      </c>
      <c r="L2512">
        <v>1</v>
      </c>
      <c r="M2512" t="b">
        <v>0</v>
      </c>
      <c r="N2512" t="s">
        <v>8270</v>
      </c>
      <c r="O2512">
        <f t="shared" si="156"/>
        <v>0</v>
      </c>
      <c r="P2512">
        <f t="shared" si="157"/>
        <v>2</v>
      </c>
      <c r="Q2512" s="11" t="s">
        <v>8308</v>
      </c>
      <c r="R2512" t="s">
        <v>8342</v>
      </c>
      <c r="S2512" s="15">
        <f t="shared" si="158"/>
        <v>42377.70694444445</v>
      </c>
      <c r="T2512" s="15">
        <f t="shared" si="159"/>
        <v>42407.70694444445</v>
      </c>
    </row>
    <row r="2513" spans="1:20" ht="28.5" x14ac:dyDescent="0.45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1" t="s">
        <v>8323</v>
      </c>
      <c r="R2513" t="s">
        <v>8326</v>
      </c>
      <c r="S2513" s="15">
        <f t="shared" si="158"/>
        <v>42101.423541666663</v>
      </c>
      <c r="T2513" s="15">
        <f t="shared" si="159"/>
        <v>42131.423541666663</v>
      </c>
    </row>
    <row r="2514" spans="1:20" ht="42.75" x14ac:dyDescent="0.45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1" t="s">
        <v>8323</v>
      </c>
      <c r="R2514" t="s">
        <v>8326</v>
      </c>
      <c r="S2514" s="15">
        <f t="shared" si="158"/>
        <v>42061.963263888887</v>
      </c>
      <c r="T2514" s="15">
        <f t="shared" si="159"/>
        <v>42091.921597222223</v>
      </c>
    </row>
    <row r="2515" spans="1:20" ht="42.75" x14ac:dyDescent="0.4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1" t="s">
        <v>8323</v>
      </c>
      <c r="R2515" t="s">
        <v>8326</v>
      </c>
      <c r="S2515" s="15">
        <f t="shared" si="158"/>
        <v>42294.808124999996</v>
      </c>
      <c r="T2515" s="15">
        <f t="shared" si="159"/>
        <v>42305.829166666663</v>
      </c>
    </row>
    <row r="2516" spans="1:20" ht="42.75" hidden="1" x14ac:dyDescent="0.4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1" t="s">
        <v>8323</v>
      </c>
      <c r="R2516" t="s">
        <v>8335</v>
      </c>
      <c r="S2516" s="15">
        <f t="shared" si="158"/>
        <v>42445.866979166662</v>
      </c>
      <c r="T2516" s="15">
        <f t="shared" si="159"/>
        <v>42475.866979166662</v>
      </c>
    </row>
    <row r="2517" spans="1:20" ht="42.75" hidden="1" x14ac:dyDescent="0.4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1" t="s">
        <v>8308</v>
      </c>
      <c r="R2517" t="s">
        <v>8310</v>
      </c>
      <c r="S2517" s="15">
        <f t="shared" si="158"/>
        <v>42373.712418981479</v>
      </c>
      <c r="T2517" s="15">
        <f t="shared" si="159"/>
        <v>42411.712418981479</v>
      </c>
    </row>
    <row r="2518" spans="1:20" ht="42.75" x14ac:dyDescent="0.4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1" t="s">
        <v>8323</v>
      </c>
      <c r="R2518" t="s">
        <v>8326</v>
      </c>
      <c r="S2518" s="15">
        <f t="shared" si="158"/>
        <v>42141.541134259256</v>
      </c>
      <c r="T2518" s="15">
        <f t="shared" si="159"/>
        <v>42171.541134259256</v>
      </c>
    </row>
    <row r="2519" spans="1:20" ht="42.75" x14ac:dyDescent="0.4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1" t="s">
        <v>8323</v>
      </c>
      <c r="R2519" t="s">
        <v>8326</v>
      </c>
      <c r="S2519" s="15">
        <f t="shared" si="158"/>
        <v>41821.698599537034</v>
      </c>
      <c r="T2519" s="15">
        <f t="shared" si="159"/>
        <v>41851.698599537034</v>
      </c>
    </row>
    <row r="2520" spans="1:20" ht="42.75" hidden="1" x14ac:dyDescent="0.4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1" t="s">
        <v>8311</v>
      </c>
      <c r="R2520" t="s">
        <v>8352</v>
      </c>
      <c r="S2520" s="15">
        <f t="shared" si="158"/>
        <v>41365.904594907406</v>
      </c>
      <c r="T2520" s="15">
        <f t="shared" si="159"/>
        <v>41395.904594907406</v>
      </c>
    </row>
    <row r="2521" spans="1:20" ht="42.75" hidden="1" x14ac:dyDescent="0.4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1" t="s">
        <v>8308</v>
      </c>
      <c r="R2521" t="s">
        <v>8310</v>
      </c>
      <c r="S2521" s="15">
        <f t="shared" si="158"/>
        <v>42173.843240740738</v>
      </c>
      <c r="T2521" s="15">
        <f t="shared" si="159"/>
        <v>42203.843240740738</v>
      </c>
    </row>
    <row r="2522" spans="1:20" ht="42.75" hidden="1" x14ac:dyDescent="0.4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1" t="s">
        <v>8327</v>
      </c>
      <c r="R2522" t="s">
        <v>8331</v>
      </c>
      <c r="S2522" s="15">
        <f t="shared" si="158"/>
        <v>41116.758125</v>
      </c>
      <c r="T2522" s="15">
        <f t="shared" si="159"/>
        <v>41146.758125</v>
      </c>
    </row>
    <row r="2523" spans="1:20" ht="42.75" x14ac:dyDescent="0.4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1" t="s">
        <v>8323</v>
      </c>
      <c r="R2523" t="s">
        <v>8326</v>
      </c>
      <c r="S2523" s="15">
        <f t="shared" si="158"/>
        <v>42643.632858796293</v>
      </c>
      <c r="T2523" s="15">
        <f t="shared" si="159"/>
        <v>42672.125</v>
      </c>
    </row>
    <row r="2524" spans="1:20" ht="28.5" hidden="1" x14ac:dyDescent="0.45">
      <c r="A2524">
        <v>634</v>
      </c>
      <c r="B2524" s="9" t="s">
        <v>635</v>
      </c>
      <c r="C2524" s="3" t="s">
        <v>4744</v>
      </c>
      <c r="D2524" s="5">
        <v>5000</v>
      </c>
      <c r="E2524" s="7">
        <v>1</v>
      </c>
      <c r="F2524" t="s">
        <v>8219</v>
      </c>
      <c r="G2524" t="s">
        <v>8223</v>
      </c>
      <c r="H2524" t="s">
        <v>8245</v>
      </c>
      <c r="I2524">
        <v>1424989029</v>
      </c>
      <c r="J2524">
        <v>1422397029</v>
      </c>
      <c r="K2524" t="b">
        <v>0</v>
      </c>
      <c r="L2524">
        <v>1</v>
      </c>
      <c r="M2524" t="b">
        <v>0</v>
      </c>
      <c r="N2524" t="s">
        <v>8270</v>
      </c>
      <c r="O2524">
        <f t="shared" si="156"/>
        <v>0</v>
      </c>
      <c r="P2524">
        <f t="shared" si="157"/>
        <v>1</v>
      </c>
      <c r="Q2524" s="11" t="s">
        <v>8308</v>
      </c>
      <c r="R2524" t="s">
        <v>8342</v>
      </c>
      <c r="S2524" s="15">
        <f t="shared" si="158"/>
        <v>42031.928576388891</v>
      </c>
      <c r="T2524" s="15">
        <f t="shared" si="159"/>
        <v>42061.928576388891</v>
      </c>
    </row>
    <row r="2525" spans="1:20" ht="42.75" hidden="1" x14ac:dyDescent="0.45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1" t="s">
        <v>8321</v>
      </c>
      <c r="R2525" t="s">
        <v>8322</v>
      </c>
      <c r="S2525" s="15">
        <f t="shared" si="158"/>
        <v>42543.862777777773</v>
      </c>
      <c r="T2525" s="15">
        <f t="shared" si="159"/>
        <v>42573.862777777773</v>
      </c>
    </row>
    <row r="2526" spans="1:20" ht="42.75" hidden="1" x14ac:dyDescent="0.45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1" t="s">
        <v>8308</v>
      </c>
      <c r="R2526" t="s">
        <v>8310</v>
      </c>
      <c r="S2526" s="15">
        <f t="shared" si="158"/>
        <v>42090.831273148149</v>
      </c>
      <c r="T2526" s="15">
        <f t="shared" si="159"/>
        <v>42135.831273148149</v>
      </c>
    </row>
    <row r="2527" spans="1:20" ht="42.75" hidden="1" x14ac:dyDescent="0.4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1" t="s">
        <v>8327</v>
      </c>
      <c r="R2527" t="s">
        <v>8328</v>
      </c>
      <c r="S2527" s="15">
        <f t="shared" si="158"/>
        <v>40671.637511574074</v>
      </c>
      <c r="T2527" s="15">
        <f t="shared" si="159"/>
        <v>40701.637511574074</v>
      </c>
    </row>
    <row r="2528" spans="1:20" ht="42.75" hidden="1" x14ac:dyDescent="0.4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1" t="s">
        <v>8327</v>
      </c>
      <c r="R2528" t="s">
        <v>8328</v>
      </c>
      <c r="S2528" s="15">
        <f t="shared" si="158"/>
        <v>41053.772858796299</v>
      </c>
      <c r="T2528" s="15">
        <f t="shared" si="159"/>
        <v>41083.772858796299</v>
      </c>
    </row>
    <row r="2529" spans="1:20" ht="42.75" hidden="1" x14ac:dyDescent="0.4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1" t="s">
        <v>8327</v>
      </c>
      <c r="R2529" t="s">
        <v>8331</v>
      </c>
      <c r="S2529" s="15">
        <f t="shared" si="158"/>
        <v>40379.23096064815</v>
      </c>
      <c r="T2529" s="15">
        <f t="shared" si="159"/>
        <v>40393.082638888889</v>
      </c>
    </row>
    <row r="2530" spans="1:20" ht="42.75" hidden="1" x14ac:dyDescent="0.4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1" t="s">
        <v>8316</v>
      </c>
      <c r="R2530" t="s">
        <v>8334</v>
      </c>
      <c r="S2530" s="15">
        <f t="shared" si="158"/>
        <v>42479.566388888896</v>
      </c>
      <c r="T2530" s="15">
        <f t="shared" si="159"/>
        <v>42504.566388888896</v>
      </c>
    </row>
    <row r="2531" spans="1:20" ht="42.75" hidden="1" x14ac:dyDescent="0.4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1" t="s">
        <v>8313</v>
      </c>
      <c r="R2531" t="s">
        <v>8355</v>
      </c>
      <c r="S2531" s="15">
        <f t="shared" si="158"/>
        <v>42525.153055555551</v>
      </c>
      <c r="T2531" s="15">
        <f t="shared" si="159"/>
        <v>42555.153055555551</v>
      </c>
    </row>
    <row r="2532" spans="1:20" ht="28.5" hidden="1" x14ac:dyDescent="0.4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1" t="s">
        <v>8321</v>
      </c>
      <c r="R2532" t="s">
        <v>8339</v>
      </c>
      <c r="S2532" s="15">
        <f t="shared" si="158"/>
        <v>41778.766724537039</v>
      </c>
      <c r="T2532" s="15">
        <f t="shared" si="159"/>
        <v>41806.916666666664</v>
      </c>
    </row>
    <row r="2533" spans="1:20" ht="28.5" hidden="1" x14ac:dyDescent="0.4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1" t="s">
        <v>8313</v>
      </c>
      <c r="R2533" t="s">
        <v>8314</v>
      </c>
      <c r="S2533" s="15">
        <f t="shared" si="158"/>
        <v>41852.665798611109</v>
      </c>
      <c r="T2533" s="15">
        <f t="shared" si="159"/>
        <v>41882.665798611109</v>
      </c>
    </row>
    <row r="2534" spans="1:20" ht="42.75" x14ac:dyDescent="0.4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1" t="s">
        <v>8323</v>
      </c>
      <c r="R2534" t="s">
        <v>8326</v>
      </c>
      <c r="S2534" s="15">
        <f t="shared" si="158"/>
        <v>42058.792476851857</v>
      </c>
      <c r="T2534" s="15">
        <f t="shared" si="159"/>
        <v>42088.750810185185</v>
      </c>
    </row>
    <row r="2535" spans="1:20" ht="28.5" hidden="1" x14ac:dyDescent="0.45">
      <c r="A2535">
        <v>134</v>
      </c>
      <c r="B2535" s="9" t="s">
        <v>136</v>
      </c>
      <c r="C2535" s="3" t="s">
        <v>4245</v>
      </c>
      <c r="D2535" s="5">
        <v>5000</v>
      </c>
      <c r="E2535" s="7">
        <v>0</v>
      </c>
      <c r="F2535" t="s">
        <v>8219</v>
      </c>
      <c r="G2535" t="s">
        <v>8223</v>
      </c>
      <c r="H2535" t="s">
        <v>8245</v>
      </c>
      <c r="I2535">
        <v>1441386000</v>
      </c>
      <c r="J2535">
        <v>1438811418</v>
      </c>
      <c r="K2535" t="b">
        <v>0</v>
      </c>
      <c r="L2535">
        <v>0</v>
      </c>
      <c r="M2535" t="b">
        <v>0</v>
      </c>
      <c r="N2535" t="s">
        <v>8265</v>
      </c>
      <c r="O2535">
        <f t="shared" si="156"/>
        <v>0</v>
      </c>
      <c r="P2535">
        <f t="shared" si="157"/>
        <v>0</v>
      </c>
      <c r="Q2535" s="11" t="s">
        <v>8321</v>
      </c>
      <c r="R2535" t="s">
        <v>8337</v>
      </c>
      <c r="S2535" s="15">
        <f t="shared" si="158"/>
        <v>42221.909930555557</v>
      </c>
      <c r="T2535" s="15">
        <f t="shared" si="159"/>
        <v>42251.708333333328</v>
      </c>
    </row>
    <row r="2536" spans="1:20" ht="42.75" hidden="1" x14ac:dyDescent="0.4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1" t="s">
        <v>8308</v>
      </c>
      <c r="R2536" t="s">
        <v>8310</v>
      </c>
      <c r="S2536" s="15">
        <f t="shared" si="158"/>
        <v>42382.843287037031</v>
      </c>
      <c r="T2536" s="15">
        <f t="shared" si="159"/>
        <v>42418.843287037031</v>
      </c>
    </row>
    <row r="2537" spans="1:20" ht="42.75" x14ac:dyDescent="0.4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1" t="s">
        <v>8323</v>
      </c>
      <c r="R2537" t="s">
        <v>8326</v>
      </c>
      <c r="S2537" s="15">
        <f t="shared" si="158"/>
        <v>41900.243159722224</v>
      </c>
      <c r="T2537" s="15">
        <f t="shared" si="159"/>
        <v>41922.458333333336</v>
      </c>
    </row>
    <row r="2538" spans="1:20" ht="42.75" x14ac:dyDescent="0.4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1" t="s">
        <v>8323</v>
      </c>
      <c r="R2538" t="s">
        <v>8326</v>
      </c>
      <c r="S2538" s="15">
        <f t="shared" si="158"/>
        <v>42758.368078703701</v>
      </c>
      <c r="T2538" s="15">
        <f t="shared" si="159"/>
        <v>42786.368078703701</v>
      </c>
    </row>
    <row r="2539" spans="1:20" ht="42.75" x14ac:dyDescent="0.4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1" t="s">
        <v>8323</v>
      </c>
      <c r="R2539" t="s">
        <v>8326</v>
      </c>
      <c r="S2539" s="15">
        <f t="shared" si="158"/>
        <v>42177.761782407411</v>
      </c>
      <c r="T2539" s="15">
        <f t="shared" si="159"/>
        <v>42198.041666666672</v>
      </c>
    </row>
    <row r="2540" spans="1:20" ht="42.75" x14ac:dyDescent="0.4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1" t="s">
        <v>8323</v>
      </c>
      <c r="R2540" t="s">
        <v>8326</v>
      </c>
      <c r="S2540" s="15">
        <f t="shared" si="158"/>
        <v>42088.723692129628</v>
      </c>
      <c r="T2540" s="15">
        <f t="shared" si="159"/>
        <v>42115.723692129628</v>
      </c>
    </row>
    <row r="2541" spans="1:20" ht="42.75" x14ac:dyDescent="0.4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1" t="s">
        <v>8323</v>
      </c>
      <c r="R2541" t="s">
        <v>8326</v>
      </c>
      <c r="S2541" s="15">
        <f t="shared" si="158"/>
        <v>42142.768819444449</v>
      </c>
      <c r="T2541" s="15">
        <f t="shared" si="159"/>
        <v>42182.768819444449</v>
      </c>
    </row>
    <row r="2542" spans="1:20" ht="42.75" hidden="1" x14ac:dyDescent="0.4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1" t="s">
        <v>8313</v>
      </c>
      <c r="R2542" t="s">
        <v>8353</v>
      </c>
      <c r="S2542" s="15">
        <f t="shared" si="158"/>
        <v>41807.118495370371</v>
      </c>
      <c r="T2542" s="15">
        <f t="shared" si="159"/>
        <v>41852.118495370371</v>
      </c>
    </row>
    <row r="2543" spans="1:20" ht="42.75" hidden="1" x14ac:dyDescent="0.45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1" t="s">
        <v>8313</v>
      </c>
      <c r="R2543" t="s">
        <v>8314</v>
      </c>
      <c r="S2543" s="15">
        <f t="shared" si="158"/>
        <v>42025.357094907406</v>
      </c>
      <c r="T2543" s="15">
        <f t="shared" si="159"/>
        <v>42055.357094907406</v>
      </c>
    </row>
    <row r="2544" spans="1:20" ht="42.75" x14ac:dyDescent="0.45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1" t="s">
        <v>8323</v>
      </c>
      <c r="R2544" t="s">
        <v>8326</v>
      </c>
      <c r="S2544" s="15">
        <f t="shared" si="158"/>
        <v>42265.683182870373</v>
      </c>
      <c r="T2544" s="15">
        <f t="shared" si="159"/>
        <v>42293.207638888889</v>
      </c>
    </row>
    <row r="2545" spans="1:20" ht="42.75" hidden="1" x14ac:dyDescent="0.45">
      <c r="A2545">
        <v>158</v>
      </c>
      <c r="B2545" s="9" t="s">
        <v>160</v>
      </c>
      <c r="C2545" s="3" t="s">
        <v>4268</v>
      </c>
      <c r="D2545" s="5">
        <v>5000</v>
      </c>
      <c r="E2545" s="7">
        <v>0</v>
      </c>
      <c r="F2545" t="s">
        <v>8219</v>
      </c>
      <c r="G2545" t="s">
        <v>8223</v>
      </c>
      <c r="H2545" t="s">
        <v>8245</v>
      </c>
      <c r="I2545">
        <v>1413942628</v>
      </c>
      <c r="J2545">
        <v>1411350628</v>
      </c>
      <c r="K2545" t="b">
        <v>0</v>
      </c>
      <c r="L2545">
        <v>0</v>
      </c>
      <c r="M2545" t="b">
        <v>0</v>
      </c>
      <c r="N2545" t="s">
        <v>8265</v>
      </c>
      <c r="O2545">
        <f t="shared" si="156"/>
        <v>0</v>
      </c>
      <c r="P2545">
        <f t="shared" si="157"/>
        <v>0</v>
      </c>
      <c r="Q2545" s="11" t="s">
        <v>8321</v>
      </c>
      <c r="R2545" t="s">
        <v>8337</v>
      </c>
      <c r="S2545" s="15">
        <f t="shared" si="158"/>
        <v>41904.07671296296</v>
      </c>
      <c r="T2545" s="15">
        <f t="shared" si="159"/>
        <v>41934.07671296296</v>
      </c>
    </row>
    <row r="2546" spans="1:20" ht="42.75" hidden="1" x14ac:dyDescent="0.45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1" t="s">
        <v>8327</v>
      </c>
      <c r="R2546" t="s">
        <v>8330</v>
      </c>
      <c r="S2546" s="15">
        <f t="shared" si="158"/>
        <v>42129.82540509259</v>
      </c>
      <c r="T2546" s="15">
        <f t="shared" si="159"/>
        <v>42186.25</v>
      </c>
    </row>
    <row r="2547" spans="1:20" ht="42.75" x14ac:dyDescent="0.45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1" t="s">
        <v>8323</v>
      </c>
      <c r="R2547" t="s">
        <v>8326</v>
      </c>
      <c r="S2547" s="15">
        <f t="shared" si="158"/>
        <v>42672.955138888887</v>
      </c>
      <c r="T2547" s="15">
        <f t="shared" si="159"/>
        <v>42704.708333333328</v>
      </c>
    </row>
    <row r="2548" spans="1:20" ht="42.75" x14ac:dyDescent="0.45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1" t="s">
        <v>8323</v>
      </c>
      <c r="R2548" t="s">
        <v>8326</v>
      </c>
      <c r="S2548" s="15">
        <f t="shared" si="158"/>
        <v>42053.106111111112</v>
      </c>
      <c r="T2548" s="15">
        <f t="shared" si="159"/>
        <v>42112.025694444441</v>
      </c>
    </row>
    <row r="2549" spans="1:20" ht="42.75" x14ac:dyDescent="0.45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1" t="s">
        <v>8323</v>
      </c>
      <c r="R2549" t="s">
        <v>8326</v>
      </c>
      <c r="S2549" s="15">
        <f t="shared" si="158"/>
        <v>42053.733078703706</v>
      </c>
      <c r="T2549" s="15">
        <f t="shared" si="159"/>
        <v>42063.207638888889</v>
      </c>
    </row>
    <row r="2550" spans="1:20" ht="42.75" x14ac:dyDescent="0.45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1" t="s">
        <v>8323</v>
      </c>
      <c r="R2550" t="s">
        <v>8326</v>
      </c>
      <c r="S2550" s="15">
        <f t="shared" si="158"/>
        <v>41841.651597222226</v>
      </c>
      <c r="T2550" s="15">
        <f t="shared" si="159"/>
        <v>41881.229166666664</v>
      </c>
    </row>
    <row r="2551" spans="1:20" ht="42.75" hidden="1" x14ac:dyDescent="0.4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1" t="s">
        <v>8323</v>
      </c>
      <c r="R2551" t="s">
        <v>8324</v>
      </c>
      <c r="S2551" s="15">
        <f t="shared" si="158"/>
        <v>42111.684027777781</v>
      </c>
      <c r="T2551" s="15">
        <f t="shared" si="159"/>
        <v>42169.804861111115</v>
      </c>
    </row>
    <row r="2552" spans="1:20" ht="28.5" x14ac:dyDescent="0.4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1" t="s">
        <v>8323</v>
      </c>
      <c r="R2552" t="s">
        <v>8326</v>
      </c>
      <c r="S2552" s="15">
        <f t="shared" si="158"/>
        <v>42803.579224537039</v>
      </c>
      <c r="T2552" s="15">
        <f t="shared" si="159"/>
        <v>42833.537557870368</v>
      </c>
    </row>
    <row r="2553" spans="1:20" ht="42.75" hidden="1" x14ac:dyDescent="0.4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1" t="s">
        <v>8327</v>
      </c>
      <c r="R2553" t="s">
        <v>8350</v>
      </c>
      <c r="S2553" s="15">
        <f t="shared" si="158"/>
        <v>41037.829918981479</v>
      </c>
      <c r="T2553" s="15">
        <f t="shared" si="159"/>
        <v>41058.829918981479</v>
      </c>
    </row>
    <row r="2554" spans="1:20" ht="42.75" hidden="1" x14ac:dyDescent="0.45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1" t="s">
        <v>8327</v>
      </c>
      <c r="R2554" t="s">
        <v>8329</v>
      </c>
      <c r="S2554" s="15">
        <f t="shared" si="158"/>
        <v>42692.109328703707</v>
      </c>
      <c r="T2554" s="15">
        <f t="shared" si="159"/>
        <v>42717.332638888889</v>
      </c>
    </row>
    <row r="2555" spans="1:20" ht="42.75" x14ac:dyDescent="0.4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1" t="s">
        <v>8323</v>
      </c>
      <c r="R2555" t="s">
        <v>8326</v>
      </c>
      <c r="S2555" s="15">
        <f t="shared" si="158"/>
        <v>41816.950370370374</v>
      </c>
      <c r="T2555" s="15">
        <f t="shared" si="159"/>
        <v>41853.583333333336</v>
      </c>
    </row>
    <row r="2556" spans="1:20" ht="57" x14ac:dyDescent="0.4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1" t="s">
        <v>8323</v>
      </c>
      <c r="R2556" t="s">
        <v>8326</v>
      </c>
      <c r="S2556" s="15">
        <f t="shared" si="158"/>
        <v>42399.707407407404</v>
      </c>
      <c r="T2556" s="15">
        <f t="shared" si="159"/>
        <v>42420.878472222219</v>
      </c>
    </row>
    <row r="2557" spans="1:20" ht="42.75" x14ac:dyDescent="0.45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1" t="s">
        <v>8323</v>
      </c>
      <c r="R2557" t="s">
        <v>8326</v>
      </c>
      <c r="S2557" s="15">
        <f t="shared" si="158"/>
        <v>42640.278171296297</v>
      </c>
      <c r="T2557" s="15">
        <f t="shared" si="159"/>
        <v>42670.278171296297</v>
      </c>
    </row>
    <row r="2558" spans="1:20" ht="42.75" hidden="1" x14ac:dyDescent="0.4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1" t="s">
        <v>8321</v>
      </c>
      <c r="R2558" t="s">
        <v>8325</v>
      </c>
      <c r="S2558" s="15">
        <f t="shared" si="158"/>
        <v>41841.762743055559</v>
      </c>
      <c r="T2558" s="15">
        <f t="shared" si="159"/>
        <v>41901.762743055559</v>
      </c>
    </row>
    <row r="2559" spans="1:20" ht="42.75" hidden="1" x14ac:dyDescent="0.4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1" t="s">
        <v>8321</v>
      </c>
      <c r="R2559" t="s">
        <v>8339</v>
      </c>
      <c r="S2559" s="15">
        <f t="shared" si="158"/>
        <v>41156.958993055552</v>
      </c>
      <c r="T2559" s="15">
        <f t="shared" si="159"/>
        <v>41201.958993055552</v>
      </c>
    </row>
    <row r="2560" spans="1:20" ht="42.75" hidden="1" x14ac:dyDescent="0.4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1" t="s">
        <v>8327</v>
      </c>
      <c r="R2560" t="s">
        <v>8350</v>
      </c>
      <c r="S2560" s="15">
        <f t="shared" si="158"/>
        <v>42025.637939814813</v>
      </c>
      <c r="T2560" s="15">
        <f t="shared" si="159"/>
        <v>42063.631944444445</v>
      </c>
    </row>
    <row r="2561" spans="1:20" ht="42.75" hidden="1" x14ac:dyDescent="0.4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1" t="s">
        <v>8327</v>
      </c>
      <c r="R2561" t="s">
        <v>8328</v>
      </c>
      <c r="S2561" s="15">
        <f t="shared" si="158"/>
        <v>40893.992962962962</v>
      </c>
      <c r="T2561" s="15">
        <f t="shared" si="159"/>
        <v>40933.992962962962</v>
      </c>
    </row>
    <row r="2562" spans="1:20" ht="42.75" x14ac:dyDescent="0.4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60">ROUND(E2562/D2562*100,0)</f>
        <v>128</v>
      </c>
      <c r="P2562">
        <f t="shared" ref="P2562:P2625" si="161">IFERROR(ROUND(E2562/L2562,2),0)</f>
        <v>29.05</v>
      </c>
      <c r="Q2562" s="11" t="s">
        <v>8323</v>
      </c>
      <c r="R2562" t="s">
        <v>8326</v>
      </c>
      <c r="S2562" s="15">
        <f t="shared" ref="S2562:S2625" si="162">(((J2562/60)/60)/24)+DATE(1970,1,1)</f>
        <v>42789.462430555555</v>
      </c>
      <c r="T2562" s="15">
        <f t="shared" ref="T2562:T2625" si="163">(((I2562/60)/60)/24)+DATE(1970,1,1)</f>
        <v>42825.957638888889</v>
      </c>
    </row>
    <row r="2563" spans="1:20" ht="28.5" hidden="1" x14ac:dyDescent="0.4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60"/>
        <v>1</v>
      </c>
      <c r="P2563">
        <f t="shared" si="161"/>
        <v>24.5</v>
      </c>
      <c r="Q2563" s="11" t="s">
        <v>8308</v>
      </c>
      <c r="R2563" t="s">
        <v>8318</v>
      </c>
      <c r="S2563" s="15">
        <f t="shared" si="162"/>
        <v>41890.511319444442</v>
      </c>
      <c r="T2563" s="15">
        <f t="shared" si="163"/>
        <v>41920.511319444442</v>
      </c>
    </row>
    <row r="2564" spans="1:20" ht="42.75" hidden="1" x14ac:dyDescent="0.45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1" t="s">
        <v>8321</v>
      </c>
      <c r="R2564" t="s">
        <v>8343</v>
      </c>
      <c r="S2564" s="15">
        <f t="shared" si="162"/>
        <v>40730.896354166667</v>
      </c>
      <c r="T2564" s="15">
        <f t="shared" si="163"/>
        <v>40790.896354166667</v>
      </c>
    </row>
    <row r="2565" spans="1:20" ht="42.75" hidden="1" x14ac:dyDescent="0.45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1" t="s">
        <v>8308</v>
      </c>
      <c r="R2565" t="s">
        <v>8310</v>
      </c>
      <c r="S2565" s="15">
        <f t="shared" si="162"/>
        <v>41913.521064814813</v>
      </c>
      <c r="T2565" s="15">
        <f t="shared" si="163"/>
        <v>41943.521064814813</v>
      </c>
    </row>
    <row r="2566" spans="1:20" ht="28.5" hidden="1" x14ac:dyDescent="0.45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1" t="s">
        <v>8323</v>
      </c>
      <c r="R2566" t="s">
        <v>8324</v>
      </c>
      <c r="S2566" s="15">
        <f t="shared" si="162"/>
        <v>42465.16851851852</v>
      </c>
      <c r="T2566" s="15">
        <f t="shared" si="163"/>
        <v>42495.16851851852</v>
      </c>
    </row>
    <row r="2567" spans="1:20" ht="42.75" hidden="1" x14ac:dyDescent="0.4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1" t="s">
        <v>8327</v>
      </c>
      <c r="R2567" t="s">
        <v>8330</v>
      </c>
      <c r="S2567" s="15">
        <f t="shared" si="162"/>
        <v>42801.43104166667</v>
      </c>
      <c r="T2567" s="15">
        <f t="shared" si="163"/>
        <v>42831.389374999999</v>
      </c>
    </row>
    <row r="2568" spans="1:20" ht="42.75" hidden="1" x14ac:dyDescent="0.45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1" t="s">
        <v>8327</v>
      </c>
      <c r="R2568" t="s">
        <v>8331</v>
      </c>
      <c r="S2568" s="15">
        <f t="shared" si="162"/>
        <v>42198.750254629631</v>
      </c>
      <c r="T2568" s="15">
        <f t="shared" si="163"/>
        <v>42238.750254629631</v>
      </c>
    </row>
    <row r="2569" spans="1:20" ht="42.75" x14ac:dyDescent="0.45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1" t="s">
        <v>8323</v>
      </c>
      <c r="R2569" t="s">
        <v>8326</v>
      </c>
      <c r="S2569" s="15">
        <f t="shared" si="162"/>
        <v>42503.539976851855</v>
      </c>
      <c r="T2569" s="15">
        <f t="shared" si="163"/>
        <v>42548.791666666672</v>
      </c>
    </row>
    <row r="2570" spans="1:20" hidden="1" x14ac:dyDescent="0.4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1" t="s">
        <v>8321</v>
      </c>
      <c r="R2570" t="s">
        <v>8343</v>
      </c>
      <c r="S2570" s="15">
        <f t="shared" si="162"/>
        <v>40918.738935185182</v>
      </c>
      <c r="T2570" s="15">
        <f t="shared" si="163"/>
        <v>40943.738935185182</v>
      </c>
    </row>
    <row r="2571" spans="1:20" ht="42.75" x14ac:dyDescent="0.4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1" t="s">
        <v>8323</v>
      </c>
      <c r="R2571" t="s">
        <v>8326</v>
      </c>
      <c r="S2571" s="15">
        <f t="shared" si="162"/>
        <v>42480.479861111111</v>
      </c>
      <c r="T2571" s="15">
        <f t="shared" si="163"/>
        <v>42510.479861111111</v>
      </c>
    </row>
    <row r="2572" spans="1:20" ht="57" x14ac:dyDescent="0.4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1" t="s">
        <v>8323</v>
      </c>
      <c r="R2572" t="s">
        <v>8326</v>
      </c>
      <c r="S2572" s="15">
        <f t="shared" si="162"/>
        <v>42289.761192129634</v>
      </c>
      <c r="T2572" s="15">
        <f t="shared" si="163"/>
        <v>42319.802858796291</v>
      </c>
    </row>
    <row r="2573" spans="1:20" ht="42.75" hidden="1" x14ac:dyDescent="0.4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1" t="s">
        <v>8321</v>
      </c>
      <c r="R2573" t="s">
        <v>8332</v>
      </c>
      <c r="S2573" s="15">
        <f t="shared" si="162"/>
        <v>42447.103518518517</v>
      </c>
      <c r="T2573" s="15">
        <f t="shared" si="163"/>
        <v>42477.103518518517</v>
      </c>
    </row>
    <row r="2574" spans="1:20" ht="42.75" hidden="1" x14ac:dyDescent="0.4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1" t="s">
        <v>8308</v>
      </c>
      <c r="R2574" t="s">
        <v>8309</v>
      </c>
      <c r="S2574" s="15">
        <f t="shared" si="162"/>
        <v>42115.853888888887</v>
      </c>
      <c r="T2574" s="15">
        <f t="shared" si="163"/>
        <v>42148.853888888887</v>
      </c>
    </row>
    <row r="2575" spans="1:20" ht="42.75" hidden="1" x14ac:dyDescent="0.4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1" t="s">
        <v>8313</v>
      </c>
      <c r="R2575" t="s">
        <v>8353</v>
      </c>
      <c r="S2575" s="15">
        <f t="shared" si="162"/>
        <v>42345.951539351852</v>
      </c>
      <c r="T2575" s="15">
        <f t="shared" si="163"/>
        <v>42375.951539351852</v>
      </c>
    </row>
    <row r="2576" spans="1:20" ht="42.75" x14ac:dyDescent="0.4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1" t="s">
        <v>8323</v>
      </c>
      <c r="R2576" t="s">
        <v>8326</v>
      </c>
      <c r="S2576" s="15">
        <f t="shared" si="162"/>
        <v>42701.908807870372</v>
      </c>
      <c r="T2576" s="15">
        <f t="shared" si="163"/>
        <v>42716.25</v>
      </c>
    </row>
    <row r="2577" spans="1:20" ht="42.75" x14ac:dyDescent="0.4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1" t="s">
        <v>8323</v>
      </c>
      <c r="R2577" t="s">
        <v>8326</v>
      </c>
      <c r="S2577" s="15">
        <f t="shared" si="162"/>
        <v>42606.056863425925</v>
      </c>
      <c r="T2577" s="15">
        <f t="shared" si="163"/>
        <v>42620.056863425925</v>
      </c>
    </row>
    <row r="2578" spans="1:20" ht="42.75" hidden="1" x14ac:dyDescent="0.45">
      <c r="A2578">
        <v>616</v>
      </c>
      <c r="B2578" s="9" t="s">
        <v>617</v>
      </c>
      <c r="C2578" s="3" t="s">
        <v>4726</v>
      </c>
      <c r="D2578" s="5">
        <v>5000</v>
      </c>
      <c r="E2578" s="7">
        <v>0</v>
      </c>
      <c r="F2578" t="s">
        <v>8219</v>
      </c>
      <c r="G2578" t="s">
        <v>8229</v>
      </c>
      <c r="H2578" t="s">
        <v>8248</v>
      </c>
      <c r="I2578">
        <v>1488013307</v>
      </c>
      <c r="J2578">
        <v>1485421307</v>
      </c>
      <c r="K2578" t="b">
        <v>0</v>
      </c>
      <c r="L2578">
        <v>0</v>
      </c>
      <c r="M2578" t="b">
        <v>0</v>
      </c>
      <c r="N2578" t="s">
        <v>8270</v>
      </c>
      <c r="O2578">
        <f t="shared" si="160"/>
        <v>0</v>
      </c>
      <c r="P2578">
        <f t="shared" si="161"/>
        <v>0</v>
      </c>
      <c r="Q2578" s="11" t="s">
        <v>8308</v>
      </c>
      <c r="R2578" t="s">
        <v>8342</v>
      </c>
      <c r="S2578" s="15">
        <f t="shared" si="162"/>
        <v>42761.376238425932</v>
      </c>
      <c r="T2578" s="15">
        <f t="shared" si="163"/>
        <v>42791.376238425932</v>
      </c>
    </row>
    <row r="2579" spans="1:20" hidden="1" x14ac:dyDescent="0.45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1" t="s">
        <v>8327</v>
      </c>
      <c r="R2579" t="s">
        <v>8331</v>
      </c>
      <c r="S2579" s="15">
        <f t="shared" si="162"/>
        <v>41072.739953703705</v>
      </c>
      <c r="T2579" s="15">
        <f t="shared" si="163"/>
        <v>41102.739953703705</v>
      </c>
    </row>
    <row r="2580" spans="1:20" hidden="1" x14ac:dyDescent="0.45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1" t="s">
        <v>8327</v>
      </c>
      <c r="R2580" t="s">
        <v>8328</v>
      </c>
      <c r="S2580" s="15">
        <f t="shared" si="162"/>
        <v>40960.861562500002</v>
      </c>
      <c r="T2580" s="15">
        <f t="shared" si="163"/>
        <v>40976.207638888889</v>
      </c>
    </row>
    <row r="2581" spans="1:20" ht="42.75" x14ac:dyDescent="0.45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1" t="s">
        <v>8323</v>
      </c>
      <c r="R2581" t="s">
        <v>8326</v>
      </c>
      <c r="S2581" s="15">
        <f t="shared" si="162"/>
        <v>41983.752847222218</v>
      </c>
      <c r="T2581" s="15">
        <f t="shared" si="163"/>
        <v>42014.140972222223</v>
      </c>
    </row>
    <row r="2582" spans="1:20" ht="42.75" x14ac:dyDescent="0.45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1" t="s">
        <v>8323</v>
      </c>
      <c r="R2582" t="s">
        <v>8326</v>
      </c>
      <c r="S2582" s="15">
        <f t="shared" si="162"/>
        <v>41830.858344907407</v>
      </c>
      <c r="T2582" s="15">
        <f t="shared" si="163"/>
        <v>41852.291666666664</v>
      </c>
    </row>
    <row r="2583" spans="1:20" ht="42.75" x14ac:dyDescent="0.4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1" t="s">
        <v>8323</v>
      </c>
      <c r="R2583" t="s">
        <v>8326</v>
      </c>
      <c r="S2583" s="15">
        <f t="shared" si="162"/>
        <v>42544.814328703709</v>
      </c>
      <c r="T2583" s="15">
        <f t="shared" si="163"/>
        <v>42582.873611111107</v>
      </c>
    </row>
    <row r="2584" spans="1:20" ht="28.5" hidden="1" x14ac:dyDescent="0.4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1" t="s">
        <v>8308</v>
      </c>
      <c r="R2584" t="s">
        <v>8309</v>
      </c>
      <c r="S2584" s="15">
        <f t="shared" si="162"/>
        <v>42466.826180555552</v>
      </c>
      <c r="T2584" s="15">
        <f t="shared" si="163"/>
        <v>42496.826180555552</v>
      </c>
    </row>
    <row r="2585" spans="1:20" ht="42.75" x14ac:dyDescent="0.4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1" t="s">
        <v>8323</v>
      </c>
      <c r="R2585" t="s">
        <v>8326</v>
      </c>
      <c r="S2585" s="15">
        <f t="shared" si="162"/>
        <v>42415.398032407407</v>
      </c>
      <c r="T2585" s="15">
        <f t="shared" si="163"/>
        <v>42445.356365740736</v>
      </c>
    </row>
    <row r="2586" spans="1:20" ht="42.75" x14ac:dyDescent="0.45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1" t="s">
        <v>8323</v>
      </c>
      <c r="R2586" t="s">
        <v>8326</v>
      </c>
      <c r="S2586" s="15">
        <f t="shared" si="162"/>
        <v>42278.453668981485</v>
      </c>
      <c r="T2586" s="15">
        <f t="shared" si="163"/>
        <v>42296.458333333328</v>
      </c>
    </row>
    <row r="2587" spans="1:20" ht="42.75" hidden="1" x14ac:dyDescent="0.4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1" t="s">
        <v>8327</v>
      </c>
      <c r="R2587" t="s">
        <v>8328</v>
      </c>
      <c r="S2587" s="15">
        <f t="shared" si="162"/>
        <v>41192.758506944447</v>
      </c>
      <c r="T2587" s="15">
        <f t="shared" si="163"/>
        <v>41208.165972222225</v>
      </c>
    </row>
    <row r="2588" spans="1:20" ht="42.75" hidden="1" x14ac:dyDescent="0.45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1" t="s">
        <v>8323</v>
      </c>
      <c r="R2588" t="s">
        <v>8324</v>
      </c>
      <c r="S2588" s="15">
        <f t="shared" si="162"/>
        <v>42246.883784722217</v>
      </c>
      <c r="T2588" s="15">
        <f t="shared" si="163"/>
        <v>42276.883784722217</v>
      </c>
    </row>
    <row r="2589" spans="1:20" ht="42.75" x14ac:dyDescent="0.4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1" t="s">
        <v>8323</v>
      </c>
      <c r="R2589" t="s">
        <v>8326</v>
      </c>
      <c r="S2589" s="15">
        <f t="shared" si="162"/>
        <v>42152.503495370373</v>
      </c>
      <c r="T2589" s="15">
        <f t="shared" si="163"/>
        <v>42172.503495370373</v>
      </c>
    </row>
    <row r="2590" spans="1:20" ht="28.5" hidden="1" x14ac:dyDescent="0.4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1" t="s">
        <v>8316</v>
      </c>
      <c r="R2590" t="s">
        <v>8334</v>
      </c>
      <c r="S2590" s="15">
        <f t="shared" si="162"/>
        <v>41499.546759259261</v>
      </c>
      <c r="T2590" s="15">
        <f t="shared" si="163"/>
        <v>41531.546759259261</v>
      </c>
    </row>
    <row r="2591" spans="1:20" ht="42.75" hidden="1" x14ac:dyDescent="0.4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1" t="s">
        <v>8327</v>
      </c>
      <c r="R2591" t="s">
        <v>8328</v>
      </c>
      <c r="S2591" s="15">
        <f t="shared" si="162"/>
        <v>41023.227731481478</v>
      </c>
      <c r="T2591" s="15">
        <f t="shared" si="163"/>
        <v>41083.227731481478</v>
      </c>
    </row>
    <row r="2592" spans="1:20" ht="28.5" x14ac:dyDescent="0.4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1" t="s">
        <v>8323</v>
      </c>
      <c r="R2592" t="s">
        <v>8326</v>
      </c>
      <c r="S2592" s="15">
        <f t="shared" si="162"/>
        <v>41882.585648148146</v>
      </c>
      <c r="T2592" s="15">
        <f t="shared" si="163"/>
        <v>41912.666666666664</v>
      </c>
    </row>
    <row r="2593" spans="1:20" ht="57" x14ac:dyDescent="0.45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1" t="s">
        <v>8323</v>
      </c>
      <c r="R2593" t="s">
        <v>8326</v>
      </c>
      <c r="S2593" s="15">
        <f t="shared" si="162"/>
        <v>42107.621018518519</v>
      </c>
      <c r="T2593" s="15">
        <f t="shared" si="163"/>
        <v>42167.621018518519</v>
      </c>
    </row>
    <row r="2594" spans="1:20" ht="42.75" x14ac:dyDescent="0.45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1" t="s">
        <v>8323</v>
      </c>
      <c r="R2594" t="s">
        <v>8326</v>
      </c>
      <c r="S2594" s="15">
        <f t="shared" si="162"/>
        <v>42559.776724537034</v>
      </c>
      <c r="T2594" s="15">
        <f t="shared" si="163"/>
        <v>42589.776724537034</v>
      </c>
    </row>
    <row r="2595" spans="1:20" ht="42.75" hidden="1" x14ac:dyDescent="0.45">
      <c r="A2595">
        <v>624</v>
      </c>
      <c r="B2595" s="9" t="s">
        <v>625</v>
      </c>
      <c r="C2595" s="3" t="s">
        <v>4734</v>
      </c>
      <c r="D2595" s="5">
        <v>5000</v>
      </c>
      <c r="E2595" s="7">
        <v>0</v>
      </c>
      <c r="F2595" t="s">
        <v>8219</v>
      </c>
      <c r="G2595" t="s">
        <v>8223</v>
      </c>
      <c r="H2595" t="s">
        <v>8245</v>
      </c>
      <c r="I2595">
        <v>1431647041</v>
      </c>
      <c r="J2595">
        <v>1429055041</v>
      </c>
      <c r="K2595" t="b">
        <v>0</v>
      </c>
      <c r="L2595">
        <v>0</v>
      </c>
      <c r="M2595" t="b">
        <v>0</v>
      </c>
      <c r="N2595" t="s">
        <v>8270</v>
      </c>
      <c r="O2595">
        <f t="shared" si="160"/>
        <v>0</v>
      </c>
      <c r="P2595">
        <f t="shared" si="161"/>
        <v>0</v>
      </c>
      <c r="Q2595" s="11" t="s">
        <v>8308</v>
      </c>
      <c r="R2595" t="s">
        <v>8342</v>
      </c>
      <c r="S2595" s="15">
        <f t="shared" si="162"/>
        <v>42108.988900462966</v>
      </c>
      <c r="T2595" s="15">
        <f t="shared" si="163"/>
        <v>42138.988900462966</v>
      </c>
    </row>
    <row r="2596" spans="1:20" ht="42.75" hidden="1" x14ac:dyDescent="0.45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1" t="s">
        <v>8321</v>
      </c>
      <c r="R2596" t="s">
        <v>8322</v>
      </c>
      <c r="S2596" s="15">
        <f t="shared" si="162"/>
        <v>42211.951284722221</v>
      </c>
      <c r="T2596" s="15">
        <f t="shared" si="163"/>
        <v>42226.951284722221</v>
      </c>
    </row>
    <row r="2597" spans="1:20" ht="42.75" hidden="1" x14ac:dyDescent="0.45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1" t="s">
        <v>8316</v>
      </c>
      <c r="R2597" t="s">
        <v>8334</v>
      </c>
      <c r="S2597" s="15">
        <f t="shared" si="162"/>
        <v>42340.701504629629</v>
      </c>
      <c r="T2597" s="15">
        <f t="shared" si="163"/>
        <v>42368.701504629629</v>
      </c>
    </row>
    <row r="2598" spans="1:20" ht="42.75" hidden="1" x14ac:dyDescent="0.45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1" t="s">
        <v>8321</v>
      </c>
      <c r="R2598" t="s">
        <v>8332</v>
      </c>
      <c r="S2598" s="15">
        <f t="shared" si="162"/>
        <v>41995.752986111111</v>
      </c>
      <c r="T2598" s="15">
        <f t="shared" si="163"/>
        <v>42034.708333333328</v>
      </c>
    </row>
    <row r="2599" spans="1:20" ht="28.5" hidden="1" x14ac:dyDescent="0.45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1" t="s">
        <v>8321</v>
      </c>
      <c r="R2599" t="s">
        <v>8343</v>
      </c>
      <c r="S2599" s="15">
        <f t="shared" si="162"/>
        <v>40612.695208333331</v>
      </c>
      <c r="T2599" s="15">
        <f t="shared" si="163"/>
        <v>40636.041666666664</v>
      </c>
    </row>
    <row r="2600" spans="1:20" ht="42.75" hidden="1" x14ac:dyDescent="0.45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1" t="s">
        <v>8321</v>
      </c>
      <c r="R2600" t="s">
        <v>8322</v>
      </c>
      <c r="S2600" s="15">
        <f t="shared" si="162"/>
        <v>41657.985081018516</v>
      </c>
      <c r="T2600" s="15">
        <f t="shared" si="163"/>
        <v>41699.720833333333</v>
      </c>
    </row>
    <row r="2601" spans="1:20" ht="42.75" hidden="1" x14ac:dyDescent="0.45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1" t="s">
        <v>8311</v>
      </c>
      <c r="R2601" t="s">
        <v>8348</v>
      </c>
      <c r="S2601" s="15">
        <f t="shared" si="162"/>
        <v>42457.871516203704</v>
      </c>
      <c r="T2601" s="15">
        <f t="shared" si="163"/>
        <v>42487.579861111109</v>
      </c>
    </row>
    <row r="2602" spans="1:20" ht="42.75" hidden="1" x14ac:dyDescent="0.4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1" t="s">
        <v>8316</v>
      </c>
      <c r="R2602" t="s">
        <v>8317</v>
      </c>
      <c r="S2602" s="15">
        <f t="shared" si="162"/>
        <v>42689.853090277778</v>
      </c>
      <c r="T2602" s="15">
        <f t="shared" si="163"/>
        <v>42696.853090277778</v>
      </c>
    </row>
    <row r="2603" spans="1:20" ht="42.75" hidden="1" x14ac:dyDescent="0.4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1" t="s">
        <v>8311</v>
      </c>
      <c r="R2603" t="s">
        <v>8333</v>
      </c>
      <c r="S2603" s="15">
        <f t="shared" si="162"/>
        <v>41235.054560185185</v>
      </c>
      <c r="T2603" s="15">
        <f t="shared" si="163"/>
        <v>41249.054560185185</v>
      </c>
    </row>
    <row r="2604" spans="1:20" ht="42.75" x14ac:dyDescent="0.4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1" t="s">
        <v>8323</v>
      </c>
      <c r="R2604" t="s">
        <v>8326</v>
      </c>
      <c r="S2604" s="15">
        <f t="shared" si="162"/>
        <v>41881.361342592594</v>
      </c>
      <c r="T2604" s="15">
        <f t="shared" si="163"/>
        <v>41911.361342592594</v>
      </c>
    </row>
    <row r="2605" spans="1:20" ht="42.75" x14ac:dyDescent="0.4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1" t="s">
        <v>8323</v>
      </c>
      <c r="R2605" t="s">
        <v>8326</v>
      </c>
      <c r="S2605" s="15">
        <f t="shared" si="162"/>
        <v>41858.355393518519</v>
      </c>
      <c r="T2605" s="15">
        <f t="shared" si="163"/>
        <v>41882.547222222223</v>
      </c>
    </row>
    <row r="2606" spans="1:20" ht="42.75" hidden="1" x14ac:dyDescent="0.4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1" t="s">
        <v>8313</v>
      </c>
      <c r="R2606" t="s">
        <v>8314</v>
      </c>
      <c r="S2606" s="15">
        <f t="shared" si="162"/>
        <v>41877.638298611113</v>
      </c>
      <c r="T2606" s="15">
        <f t="shared" si="163"/>
        <v>41912.638298611113</v>
      </c>
    </row>
    <row r="2607" spans="1:20" ht="42.75" hidden="1" x14ac:dyDescent="0.45">
      <c r="A2607">
        <v>628</v>
      </c>
      <c r="B2607" s="9" t="s">
        <v>629</v>
      </c>
      <c r="C2607" s="3" t="s">
        <v>4738</v>
      </c>
      <c r="D2607" s="5">
        <v>5000</v>
      </c>
      <c r="E2607" s="7">
        <v>0</v>
      </c>
      <c r="F2607" t="s">
        <v>8219</v>
      </c>
      <c r="G2607" t="s">
        <v>8223</v>
      </c>
      <c r="H2607" t="s">
        <v>8245</v>
      </c>
      <c r="I2607">
        <v>1405269457</v>
      </c>
      <c r="J2607">
        <v>1402677457</v>
      </c>
      <c r="K2607" t="b">
        <v>0</v>
      </c>
      <c r="L2607">
        <v>0</v>
      </c>
      <c r="M2607" t="b">
        <v>0</v>
      </c>
      <c r="N2607" t="s">
        <v>8270</v>
      </c>
      <c r="O2607">
        <f t="shared" si="160"/>
        <v>0</v>
      </c>
      <c r="P2607">
        <f t="shared" si="161"/>
        <v>0</v>
      </c>
      <c r="Q2607" s="11" t="s">
        <v>8308</v>
      </c>
      <c r="R2607" t="s">
        <v>8342</v>
      </c>
      <c r="S2607" s="15">
        <f t="shared" si="162"/>
        <v>41803.692789351851</v>
      </c>
      <c r="T2607" s="15">
        <f t="shared" si="163"/>
        <v>41833.692789351851</v>
      </c>
    </row>
    <row r="2608" spans="1:20" ht="42.75" hidden="1" x14ac:dyDescent="0.4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1" t="s">
        <v>8308</v>
      </c>
      <c r="R2608" t="s">
        <v>8310</v>
      </c>
      <c r="S2608" s="15">
        <f t="shared" si="162"/>
        <v>42737.663877314815</v>
      </c>
      <c r="T2608" s="15">
        <f t="shared" si="163"/>
        <v>42767.663877314815</v>
      </c>
    </row>
    <row r="2609" spans="1:20" ht="42.75" hidden="1" x14ac:dyDescent="0.45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1" t="s">
        <v>8323</v>
      </c>
      <c r="R2609" t="s">
        <v>8324</v>
      </c>
      <c r="S2609" s="15">
        <f t="shared" si="162"/>
        <v>42630.922893518517</v>
      </c>
      <c r="T2609" s="15">
        <f t="shared" si="163"/>
        <v>42665.922893518517</v>
      </c>
    </row>
    <row r="2610" spans="1:20" ht="42.75" hidden="1" x14ac:dyDescent="0.45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1" t="s">
        <v>8323</v>
      </c>
      <c r="R2610" t="s">
        <v>8335</v>
      </c>
      <c r="S2610" s="15">
        <f t="shared" si="162"/>
        <v>42010.968240740738</v>
      </c>
      <c r="T2610" s="15">
        <f t="shared" si="163"/>
        <v>42055.968240740738</v>
      </c>
    </row>
    <row r="2611" spans="1:20" ht="42.75" hidden="1" x14ac:dyDescent="0.4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1" t="s">
        <v>8327</v>
      </c>
      <c r="R2611" t="s">
        <v>8331</v>
      </c>
      <c r="S2611" s="15">
        <f t="shared" si="162"/>
        <v>42498.341122685189</v>
      </c>
      <c r="T2611" s="15">
        <f t="shared" si="163"/>
        <v>42533.229166666672</v>
      </c>
    </row>
    <row r="2612" spans="1:20" ht="57" hidden="1" x14ac:dyDescent="0.4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1" t="s">
        <v>8316</v>
      </c>
      <c r="R2612" t="s">
        <v>8344</v>
      </c>
      <c r="S2612" s="15">
        <f t="shared" si="162"/>
        <v>41926.854166666664</v>
      </c>
      <c r="T2612" s="15">
        <f t="shared" si="163"/>
        <v>41957.895833333328</v>
      </c>
    </row>
    <row r="2613" spans="1:20" ht="42.75" hidden="1" x14ac:dyDescent="0.4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1" t="s">
        <v>8319</v>
      </c>
      <c r="R2613" t="s">
        <v>8345</v>
      </c>
      <c r="S2613" s="15">
        <f t="shared" si="162"/>
        <v>42170.728460648148</v>
      </c>
      <c r="T2613" s="15">
        <f t="shared" si="163"/>
        <v>42200.728460648148</v>
      </c>
    </row>
    <row r="2614" spans="1:20" ht="28.5" x14ac:dyDescent="0.4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1" t="s">
        <v>8323</v>
      </c>
      <c r="R2614" t="s">
        <v>8326</v>
      </c>
      <c r="S2614" s="15">
        <f t="shared" si="162"/>
        <v>42338.963912037041</v>
      </c>
      <c r="T2614" s="15">
        <f t="shared" si="163"/>
        <v>42353</v>
      </c>
    </row>
    <row r="2615" spans="1:20" ht="42.75" x14ac:dyDescent="0.4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1" t="s">
        <v>8323</v>
      </c>
      <c r="R2615" t="s">
        <v>8326</v>
      </c>
      <c r="S2615" s="15">
        <f t="shared" si="162"/>
        <v>41779.045937499999</v>
      </c>
      <c r="T2615" s="15">
        <f t="shared" si="163"/>
        <v>41820.727777777778</v>
      </c>
    </row>
    <row r="2616" spans="1:20" ht="42.75" hidden="1" x14ac:dyDescent="0.4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1" t="s">
        <v>8321</v>
      </c>
      <c r="R2616" t="s">
        <v>8339</v>
      </c>
      <c r="S2616" s="15">
        <f t="shared" si="162"/>
        <v>42238.726631944446</v>
      </c>
      <c r="T2616" s="15">
        <f t="shared" si="163"/>
        <v>42298.726631944446</v>
      </c>
    </row>
    <row r="2617" spans="1:20" ht="42.75" hidden="1" x14ac:dyDescent="0.4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1" t="s">
        <v>8311</v>
      </c>
      <c r="R2617" t="s">
        <v>8356</v>
      </c>
      <c r="S2617" s="15">
        <f t="shared" si="162"/>
        <v>41311.126481481479</v>
      </c>
      <c r="T2617" s="15">
        <f t="shared" si="163"/>
        <v>41341.126481481479</v>
      </c>
    </row>
    <row r="2618" spans="1:20" ht="42.75" x14ac:dyDescent="0.4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1" t="s">
        <v>8323</v>
      </c>
      <c r="R2618" t="s">
        <v>8326</v>
      </c>
      <c r="S2618" s="15">
        <f t="shared" si="162"/>
        <v>42232.702546296292</v>
      </c>
      <c r="T2618" s="15">
        <f t="shared" si="163"/>
        <v>42264.165972222225</v>
      </c>
    </row>
    <row r="2619" spans="1:20" ht="28.5" x14ac:dyDescent="0.4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1" t="s">
        <v>8323</v>
      </c>
      <c r="R2619" t="s">
        <v>8326</v>
      </c>
      <c r="S2619" s="15">
        <f t="shared" si="162"/>
        <v>41779.724224537036</v>
      </c>
      <c r="T2619" s="15">
        <f t="shared" si="163"/>
        <v>41805.666666666664</v>
      </c>
    </row>
    <row r="2620" spans="1:20" ht="42.75" x14ac:dyDescent="0.4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1" t="s">
        <v>8323</v>
      </c>
      <c r="R2620" t="s">
        <v>8326</v>
      </c>
      <c r="S2620" s="15">
        <f t="shared" si="162"/>
        <v>42045.84238425926</v>
      </c>
      <c r="T2620" s="15">
        <f t="shared" si="163"/>
        <v>42075.800717592589</v>
      </c>
    </row>
    <row r="2621" spans="1:20" ht="42.75" x14ac:dyDescent="0.4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1" t="s">
        <v>8323</v>
      </c>
      <c r="R2621" t="s">
        <v>8326</v>
      </c>
      <c r="S2621" s="15">
        <f t="shared" si="162"/>
        <v>42199.648912037039</v>
      </c>
      <c r="T2621" s="15">
        <f t="shared" si="163"/>
        <v>42217.041666666672</v>
      </c>
    </row>
    <row r="2622" spans="1:20" ht="57" hidden="1" x14ac:dyDescent="0.4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1" t="s">
        <v>8323</v>
      </c>
      <c r="R2622" t="s">
        <v>8335</v>
      </c>
      <c r="S2622" s="15">
        <f t="shared" si="162"/>
        <v>42619.802488425921</v>
      </c>
      <c r="T2622" s="15">
        <f t="shared" si="163"/>
        <v>42659.875</v>
      </c>
    </row>
    <row r="2623" spans="1:20" ht="42.75" hidden="1" x14ac:dyDescent="0.4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1" t="s">
        <v>8321</v>
      </c>
      <c r="R2623" t="s">
        <v>8343</v>
      </c>
      <c r="S2623" s="15">
        <f t="shared" si="162"/>
        <v>42360.487210648149</v>
      </c>
      <c r="T2623" s="15">
        <f t="shared" si="163"/>
        <v>42390.487210648149</v>
      </c>
    </row>
    <row r="2624" spans="1:20" ht="42.75" hidden="1" x14ac:dyDescent="0.4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1" t="s">
        <v>8327</v>
      </c>
      <c r="R2624" t="s">
        <v>8338</v>
      </c>
      <c r="S2624" s="15">
        <f t="shared" si="162"/>
        <v>41596.913437499999</v>
      </c>
      <c r="T2624" s="15">
        <f t="shared" si="163"/>
        <v>41625.5</v>
      </c>
    </row>
    <row r="2625" spans="1:20" ht="42.75" x14ac:dyDescent="0.4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1" t="s">
        <v>8323</v>
      </c>
      <c r="R2625" t="s">
        <v>8326</v>
      </c>
      <c r="S2625" s="15">
        <f t="shared" si="162"/>
        <v>41765.938657407409</v>
      </c>
      <c r="T2625" s="15">
        <f t="shared" si="163"/>
        <v>41795.938657407409</v>
      </c>
    </row>
    <row r="2626" spans="1:20" ht="42.75" hidden="1" x14ac:dyDescent="0.45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64">ROUND(E2626/D2626*100,0)</f>
        <v>22</v>
      </c>
      <c r="P2626">
        <f t="shared" ref="P2626:P2689" si="165">IFERROR(ROUND(E2626/L2626,2),0)</f>
        <v>56</v>
      </c>
      <c r="Q2626" s="11" t="s">
        <v>8321</v>
      </c>
      <c r="R2626" t="s">
        <v>8325</v>
      </c>
      <c r="S2626" s="15">
        <f t="shared" ref="S2626:S2689" si="166">(((J2626/60)/60)/24)+DATE(1970,1,1)</f>
        <v>41900.505312499998</v>
      </c>
      <c r="T2626" s="15">
        <f t="shared" ref="T2626:T2689" si="167">(((I2626/60)/60)/24)+DATE(1970,1,1)</f>
        <v>41930.505312499998</v>
      </c>
    </row>
    <row r="2627" spans="1:20" ht="42.75" hidden="1" x14ac:dyDescent="0.4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64"/>
        <v>10</v>
      </c>
      <c r="P2627">
        <f t="shared" si="165"/>
        <v>62.22</v>
      </c>
      <c r="Q2627" s="11" t="s">
        <v>8327</v>
      </c>
      <c r="R2627" t="s">
        <v>8330</v>
      </c>
      <c r="S2627" s="15">
        <f t="shared" si="166"/>
        <v>41845.968159722222</v>
      </c>
      <c r="T2627" s="15">
        <f t="shared" si="167"/>
        <v>41875.968159722222</v>
      </c>
    </row>
    <row r="2628" spans="1:20" ht="42.75" hidden="1" x14ac:dyDescent="0.45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1" t="s">
        <v>8316</v>
      </c>
      <c r="R2628" t="s">
        <v>8334</v>
      </c>
      <c r="S2628" s="15">
        <f t="shared" si="166"/>
        <v>41255.833611111113</v>
      </c>
      <c r="T2628" s="15">
        <f t="shared" si="167"/>
        <v>41285.833611111113</v>
      </c>
    </row>
    <row r="2629" spans="1:20" ht="42.75" hidden="1" x14ac:dyDescent="0.4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1" t="s">
        <v>8327</v>
      </c>
      <c r="R2629" t="s">
        <v>8328</v>
      </c>
      <c r="S2629" s="15">
        <f t="shared" si="166"/>
        <v>40981.710243055553</v>
      </c>
      <c r="T2629" s="15">
        <f t="shared" si="167"/>
        <v>41011.710243055553</v>
      </c>
    </row>
    <row r="2630" spans="1:20" ht="28.5" x14ac:dyDescent="0.4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1" t="s">
        <v>8323</v>
      </c>
      <c r="R2630" t="s">
        <v>8326</v>
      </c>
      <c r="S2630" s="15">
        <f t="shared" si="166"/>
        <v>42628.650208333333</v>
      </c>
      <c r="T2630" s="15">
        <f t="shared" si="167"/>
        <v>42659.650208333333</v>
      </c>
    </row>
    <row r="2631" spans="1:20" ht="42.75" hidden="1" x14ac:dyDescent="0.4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1" t="s">
        <v>8327</v>
      </c>
      <c r="R2631" t="s">
        <v>8331</v>
      </c>
      <c r="S2631" s="15">
        <f t="shared" si="166"/>
        <v>40687.285844907405</v>
      </c>
      <c r="T2631" s="15">
        <f t="shared" si="167"/>
        <v>40749.284722222219</v>
      </c>
    </row>
    <row r="2632" spans="1:20" ht="42.75" hidden="1" x14ac:dyDescent="0.45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1" t="s">
        <v>8308</v>
      </c>
      <c r="R2632" t="s">
        <v>8310</v>
      </c>
      <c r="S2632" s="15">
        <f t="shared" si="166"/>
        <v>41971.866574074069</v>
      </c>
      <c r="T2632" s="15">
        <f t="shared" si="167"/>
        <v>42016.866574074069</v>
      </c>
    </row>
    <row r="2633" spans="1:20" ht="28.5" hidden="1" x14ac:dyDescent="0.45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1" t="s">
        <v>8313</v>
      </c>
      <c r="R2633" t="s">
        <v>8314</v>
      </c>
      <c r="S2633" s="15">
        <f t="shared" si="166"/>
        <v>41880.068437499998</v>
      </c>
      <c r="T2633" s="15">
        <f t="shared" si="167"/>
        <v>41910.068437499998</v>
      </c>
    </row>
    <row r="2634" spans="1:20" ht="42.75" hidden="1" x14ac:dyDescent="0.4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1" t="s">
        <v>8327</v>
      </c>
      <c r="R2634" t="s">
        <v>8331</v>
      </c>
      <c r="S2634" s="15">
        <f t="shared" si="166"/>
        <v>42193.650671296295</v>
      </c>
      <c r="T2634" s="15">
        <f t="shared" si="167"/>
        <v>42238.207638888889</v>
      </c>
    </row>
    <row r="2635" spans="1:20" ht="28.5" hidden="1" x14ac:dyDescent="0.45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1" t="s">
        <v>8327</v>
      </c>
      <c r="R2635" t="s">
        <v>8331</v>
      </c>
      <c r="S2635" s="15">
        <f t="shared" si="166"/>
        <v>41246.874814814815</v>
      </c>
      <c r="T2635" s="15">
        <f t="shared" si="167"/>
        <v>41276.874814814815</v>
      </c>
    </row>
    <row r="2636" spans="1:20" ht="42.75" hidden="1" x14ac:dyDescent="0.45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1" t="s">
        <v>8311</v>
      </c>
      <c r="R2636" t="s">
        <v>8356</v>
      </c>
      <c r="S2636" s="15">
        <f t="shared" si="166"/>
        <v>40855.765092592592</v>
      </c>
      <c r="T2636" s="15">
        <f t="shared" si="167"/>
        <v>40895.765092592592</v>
      </c>
    </row>
    <row r="2637" spans="1:20" ht="42.75" x14ac:dyDescent="0.45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1" t="s">
        <v>8323</v>
      </c>
      <c r="R2637" t="s">
        <v>8326</v>
      </c>
      <c r="S2637" s="15">
        <f t="shared" si="166"/>
        <v>42258.646504629629</v>
      </c>
      <c r="T2637" s="15">
        <f t="shared" si="167"/>
        <v>42288.645196759258</v>
      </c>
    </row>
    <row r="2638" spans="1:20" ht="42.75" x14ac:dyDescent="0.45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1" t="s">
        <v>8323</v>
      </c>
      <c r="R2638" t="s">
        <v>8326</v>
      </c>
      <c r="S2638" s="15">
        <f t="shared" si="166"/>
        <v>42020.846666666665</v>
      </c>
      <c r="T2638" s="15">
        <f t="shared" si="167"/>
        <v>42037.207638888889</v>
      </c>
    </row>
    <row r="2639" spans="1:20" ht="42.75" x14ac:dyDescent="0.45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1" t="s">
        <v>8323</v>
      </c>
      <c r="R2639" t="s">
        <v>8326</v>
      </c>
      <c r="S2639" s="15">
        <f t="shared" si="166"/>
        <v>42233.671747685185</v>
      </c>
      <c r="T2639" s="15">
        <f t="shared" si="167"/>
        <v>42278.541666666672</v>
      </c>
    </row>
    <row r="2640" spans="1:20" ht="42.75" hidden="1" x14ac:dyDescent="0.4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1" t="s">
        <v>8319</v>
      </c>
      <c r="R2640" t="s">
        <v>8320</v>
      </c>
      <c r="S2640" s="15">
        <f t="shared" si="166"/>
        <v>42452.781828703708</v>
      </c>
      <c r="T2640" s="15">
        <f t="shared" si="167"/>
        <v>42480.781828703708</v>
      </c>
    </row>
    <row r="2641" spans="1:20" ht="42.75" hidden="1" x14ac:dyDescent="0.45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1" t="s">
        <v>8327</v>
      </c>
      <c r="R2641" t="s">
        <v>8331</v>
      </c>
      <c r="S2641" s="15">
        <f t="shared" si="166"/>
        <v>41120.882881944446</v>
      </c>
      <c r="T2641" s="15">
        <f t="shared" si="167"/>
        <v>41128.709027777775</v>
      </c>
    </row>
    <row r="2642" spans="1:20" ht="42.75" hidden="1" x14ac:dyDescent="0.45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1" t="s">
        <v>8327</v>
      </c>
      <c r="R2642" t="s">
        <v>8336</v>
      </c>
      <c r="S2642" s="15">
        <f t="shared" si="166"/>
        <v>42609.311990740738</v>
      </c>
      <c r="T2642" s="15">
        <f t="shared" si="167"/>
        <v>42668.791666666672</v>
      </c>
    </row>
    <row r="2643" spans="1:20" ht="42.75" x14ac:dyDescent="0.45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1" t="s">
        <v>8323</v>
      </c>
      <c r="R2643" t="s">
        <v>8326</v>
      </c>
      <c r="S2643" s="15">
        <f t="shared" si="166"/>
        <v>41779.310034722221</v>
      </c>
      <c r="T2643" s="15">
        <f t="shared" si="167"/>
        <v>41805.666666666664</v>
      </c>
    </row>
    <row r="2644" spans="1:20" ht="42.75" x14ac:dyDescent="0.4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1" t="s">
        <v>8323</v>
      </c>
      <c r="R2644" t="s">
        <v>8326</v>
      </c>
      <c r="S2644" s="15">
        <f t="shared" si="166"/>
        <v>42762.545810185184</v>
      </c>
      <c r="T2644" s="15">
        <f t="shared" si="167"/>
        <v>42792.545810185184</v>
      </c>
    </row>
    <row r="2645" spans="1:20" ht="42.75" x14ac:dyDescent="0.4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1" t="s">
        <v>8323</v>
      </c>
      <c r="R2645" t="s">
        <v>8326</v>
      </c>
      <c r="S2645" s="15">
        <f t="shared" si="166"/>
        <v>42289.94049768518</v>
      </c>
      <c r="T2645" s="15">
        <f t="shared" si="167"/>
        <v>42349.982164351852</v>
      </c>
    </row>
    <row r="2646" spans="1:20" ht="42.75" x14ac:dyDescent="0.4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1" t="s">
        <v>8323</v>
      </c>
      <c r="R2646" t="s">
        <v>8326</v>
      </c>
      <c r="S2646" s="15">
        <f t="shared" si="166"/>
        <v>42788.565208333333</v>
      </c>
      <c r="T2646" s="15">
        <f t="shared" si="167"/>
        <v>42818.523541666669</v>
      </c>
    </row>
    <row r="2647" spans="1:20" ht="42.75" x14ac:dyDescent="0.4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1" t="s">
        <v>8323</v>
      </c>
      <c r="R2647" t="s">
        <v>8326</v>
      </c>
      <c r="S2647" s="15">
        <f t="shared" si="166"/>
        <v>41990.585486111115</v>
      </c>
      <c r="T2647" s="15">
        <f t="shared" si="167"/>
        <v>42035.585486111115</v>
      </c>
    </row>
    <row r="2648" spans="1:20" ht="42.75" x14ac:dyDescent="0.4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1" t="s">
        <v>8323</v>
      </c>
      <c r="R2648" t="s">
        <v>8326</v>
      </c>
      <c r="S2648" s="15">
        <f t="shared" si="166"/>
        <v>41914.100289351853</v>
      </c>
      <c r="T2648" s="15">
        <f t="shared" si="167"/>
        <v>41928.165972222225</v>
      </c>
    </row>
    <row r="2649" spans="1:20" ht="42.75" x14ac:dyDescent="0.4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1" t="s">
        <v>8323</v>
      </c>
      <c r="R2649" t="s">
        <v>8326</v>
      </c>
      <c r="S2649" s="15">
        <f t="shared" si="166"/>
        <v>41927.848900462966</v>
      </c>
      <c r="T2649" s="15">
        <f t="shared" si="167"/>
        <v>41948.890567129631</v>
      </c>
    </row>
    <row r="2650" spans="1:20" ht="42.75" hidden="1" x14ac:dyDescent="0.4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1" t="s">
        <v>8319</v>
      </c>
      <c r="R2650" t="s">
        <v>8345</v>
      </c>
      <c r="S2650" s="15">
        <f t="shared" si="166"/>
        <v>41723.9533912037</v>
      </c>
      <c r="T2650" s="15">
        <f t="shared" si="167"/>
        <v>41761.9533912037</v>
      </c>
    </row>
    <row r="2651" spans="1:20" ht="42.75" hidden="1" x14ac:dyDescent="0.4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1" t="s">
        <v>8319</v>
      </c>
      <c r="R2651" t="s">
        <v>8345</v>
      </c>
      <c r="S2651" s="15">
        <f t="shared" si="166"/>
        <v>42294.628449074073</v>
      </c>
      <c r="T2651" s="15">
        <f t="shared" si="167"/>
        <v>42324.670115740737</v>
      </c>
    </row>
    <row r="2652" spans="1:20" ht="42.75" x14ac:dyDescent="0.4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1" t="s">
        <v>8323</v>
      </c>
      <c r="R2652" t="s">
        <v>8326</v>
      </c>
      <c r="S2652" s="15">
        <f t="shared" si="166"/>
        <v>42214.6956712963</v>
      </c>
      <c r="T2652" s="15">
        <f t="shared" si="167"/>
        <v>42225.666666666672</v>
      </c>
    </row>
    <row r="2653" spans="1:20" ht="42.75" x14ac:dyDescent="0.4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1" t="s">
        <v>8323</v>
      </c>
      <c r="R2653" t="s">
        <v>8326</v>
      </c>
      <c r="S2653" s="15">
        <f t="shared" si="166"/>
        <v>42555.671944444446</v>
      </c>
      <c r="T2653" s="15">
        <f t="shared" si="167"/>
        <v>42583.791666666672</v>
      </c>
    </row>
    <row r="2654" spans="1:20" ht="42.75" x14ac:dyDescent="0.4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1" t="s">
        <v>8323</v>
      </c>
      <c r="R2654" t="s">
        <v>8326</v>
      </c>
      <c r="S2654" s="15">
        <f t="shared" si="166"/>
        <v>42452.815659722226</v>
      </c>
      <c r="T2654" s="15">
        <f t="shared" si="167"/>
        <v>42512.815659722226</v>
      </c>
    </row>
    <row r="2655" spans="1:20" ht="42.75" hidden="1" x14ac:dyDescent="0.4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1" t="s">
        <v>8321</v>
      </c>
      <c r="R2655" t="s">
        <v>8332</v>
      </c>
      <c r="S2655" s="15">
        <f t="shared" si="166"/>
        <v>42405.702349537038</v>
      </c>
      <c r="T2655" s="15">
        <f t="shared" si="167"/>
        <v>42415.702349537038</v>
      </c>
    </row>
    <row r="2656" spans="1:20" ht="42.75" x14ac:dyDescent="0.45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1" t="s">
        <v>8323</v>
      </c>
      <c r="R2656" t="s">
        <v>8326</v>
      </c>
      <c r="S2656" s="15">
        <f t="shared" si="166"/>
        <v>41889.768229166664</v>
      </c>
      <c r="T2656" s="15">
        <f t="shared" si="167"/>
        <v>41919.768229166664</v>
      </c>
    </row>
    <row r="2657" spans="1:20" ht="42.75" hidden="1" x14ac:dyDescent="0.45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1" t="s">
        <v>8323</v>
      </c>
      <c r="R2657" t="s">
        <v>8335</v>
      </c>
      <c r="S2657" s="15">
        <f t="shared" si="166"/>
        <v>42458.127175925925</v>
      </c>
      <c r="T2657" s="15">
        <f t="shared" si="167"/>
        <v>42489.165972222225</v>
      </c>
    </row>
    <row r="2658" spans="1:20" ht="42.75" hidden="1" x14ac:dyDescent="0.4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1" t="s">
        <v>8323</v>
      </c>
      <c r="R2658" t="s">
        <v>8324</v>
      </c>
      <c r="S2658" s="15">
        <f t="shared" si="166"/>
        <v>42615.121921296297</v>
      </c>
      <c r="T2658" s="15">
        <f t="shared" si="167"/>
        <v>42675.121921296297</v>
      </c>
    </row>
    <row r="2659" spans="1:20" ht="42.75" hidden="1" x14ac:dyDescent="0.45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1" t="s">
        <v>8327</v>
      </c>
      <c r="R2659" t="s">
        <v>8331</v>
      </c>
      <c r="S2659" s="15">
        <f t="shared" si="166"/>
        <v>42504.801388888889</v>
      </c>
      <c r="T2659" s="15">
        <f t="shared" si="167"/>
        <v>42564.801388888889</v>
      </c>
    </row>
    <row r="2660" spans="1:20" ht="57" hidden="1" x14ac:dyDescent="0.45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1" t="s">
        <v>8327</v>
      </c>
      <c r="R2660" t="s">
        <v>8350</v>
      </c>
      <c r="S2660" s="15">
        <f t="shared" si="166"/>
        <v>41081.69027777778</v>
      </c>
      <c r="T2660" s="15">
        <f t="shared" si="167"/>
        <v>41113.166666666664</v>
      </c>
    </row>
    <row r="2661" spans="1:20" ht="57" hidden="1" x14ac:dyDescent="0.45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1" t="s">
        <v>8327</v>
      </c>
      <c r="R2661" t="s">
        <v>8331</v>
      </c>
      <c r="S2661" s="15">
        <f t="shared" si="166"/>
        <v>42430.702210648145</v>
      </c>
      <c r="T2661" s="15">
        <f t="shared" si="167"/>
        <v>42460.660543981481</v>
      </c>
    </row>
    <row r="2662" spans="1:20" ht="42.75" x14ac:dyDescent="0.45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1" t="s">
        <v>8323</v>
      </c>
      <c r="R2662" t="s">
        <v>8326</v>
      </c>
      <c r="S2662" s="15">
        <f t="shared" si="166"/>
        <v>41828.646319444444</v>
      </c>
      <c r="T2662" s="15">
        <f t="shared" si="167"/>
        <v>41861.665972222225</v>
      </c>
    </row>
    <row r="2663" spans="1:20" ht="42.75" x14ac:dyDescent="0.45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1" t="s">
        <v>8323</v>
      </c>
      <c r="R2663" t="s">
        <v>8326</v>
      </c>
      <c r="S2663" s="15">
        <f t="shared" si="166"/>
        <v>42679.958472222221</v>
      </c>
      <c r="T2663" s="15">
        <f t="shared" si="167"/>
        <v>42710.207638888889</v>
      </c>
    </row>
    <row r="2664" spans="1:20" ht="42.75" hidden="1" x14ac:dyDescent="0.4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1" t="s">
        <v>8327</v>
      </c>
      <c r="R2664" t="s">
        <v>8331</v>
      </c>
      <c r="S2664" s="15">
        <f t="shared" si="166"/>
        <v>40122.751620370371</v>
      </c>
      <c r="T2664" s="15">
        <f t="shared" si="167"/>
        <v>40178.98541666667</v>
      </c>
    </row>
    <row r="2665" spans="1:20" ht="42.75" hidden="1" x14ac:dyDescent="0.4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1" t="s">
        <v>8327</v>
      </c>
      <c r="R2665" t="s">
        <v>8328</v>
      </c>
      <c r="S2665" s="15">
        <f t="shared" si="166"/>
        <v>40542.839282407411</v>
      </c>
      <c r="T2665" s="15">
        <f t="shared" si="167"/>
        <v>40559.07708333333</v>
      </c>
    </row>
    <row r="2666" spans="1:20" ht="42.75" hidden="1" x14ac:dyDescent="0.4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1" t="s">
        <v>8313</v>
      </c>
      <c r="R2666" t="s">
        <v>8314</v>
      </c>
      <c r="S2666" s="15">
        <f t="shared" si="166"/>
        <v>42548.876192129625</v>
      </c>
      <c r="T2666" s="15">
        <f t="shared" si="167"/>
        <v>42576.791666666672</v>
      </c>
    </row>
    <row r="2667" spans="1:20" ht="42.75" hidden="1" x14ac:dyDescent="0.4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1" t="s">
        <v>8313</v>
      </c>
      <c r="R2667" t="s">
        <v>8353</v>
      </c>
      <c r="S2667" s="15">
        <f t="shared" si="166"/>
        <v>42398.195972222224</v>
      </c>
      <c r="T2667" s="15">
        <f t="shared" si="167"/>
        <v>42413.195972222224</v>
      </c>
    </row>
    <row r="2668" spans="1:20" ht="42.75" hidden="1" x14ac:dyDescent="0.45">
      <c r="A2668">
        <v>1231</v>
      </c>
      <c r="B2668" s="9" t="s">
        <v>1232</v>
      </c>
      <c r="C2668" s="3" t="s">
        <v>5341</v>
      </c>
      <c r="D2668" s="5">
        <v>5000</v>
      </c>
      <c r="E2668" s="7">
        <v>0</v>
      </c>
      <c r="F2668" t="s">
        <v>8219</v>
      </c>
      <c r="G2668" t="s">
        <v>8223</v>
      </c>
      <c r="H2668" t="s">
        <v>8245</v>
      </c>
      <c r="I2668">
        <v>1440723600</v>
      </c>
      <c r="J2668">
        <v>1436394968</v>
      </c>
      <c r="K2668" t="b">
        <v>0</v>
      </c>
      <c r="L2668">
        <v>0</v>
      </c>
      <c r="M2668" t="b">
        <v>0</v>
      </c>
      <c r="N2668" t="s">
        <v>8284</v>
      </c>
      <c r="O2668">
        <f t="shared" si="164"/>
        <v>0</v>
      </c>
      <c r="P2668">
        <f t="shared" si="165"/>
        <v>0</v>
      </c>
      <c r="Q2668" s="11" t="s">
        <v>8327</v>
      </c>
      <c r="R2668" t="s">
        <v>8354</v>
      </c>
      <c r="S2668" s="15">
        <f t="shared" si="166"/>
        <v>42193.941759259258</v>
      </c>
      <c r="T2668" s="15">
        <f t="shared" si="167"/>
        <v>42244.041666666672</v>
      </c>
    </row>
    <row r="2669" spans="1:20" ht="42.75" x14ac:dyDescent="0.4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1" t="s">
        <v>8323</v>
      </c>
      <c r="R2669" t="s">
        <v>8326</v>
      </c>
      <c r="S2669" s="15">
        <f t="shared" si="166"/>
        <v>42179.898472222223</v>
      </c>
      <c r="T2669" s="15">
        <f t="shared" si="167"/>
        <v>42195.75</v>
      </c>
    </row>
    <row r="2670" spans="1:20" ht="42.75" x14ac:dyDescent="0.4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1" t="s">
        <v>8323</v>
      </c>
      <c r="R2670" t="s">
        <v>8326</v>
      </c>
      <c r="S2670" s="15">
        <f t="shared" si="166"/>
        <v>42531.195277777777</v>
      </c>
      <c r="T2670" s="15">
        <f t="shared" si="167"/>
        <v>42555.166666666672</v>
      </c>
    </row>
    <row r="2671" spans="1:20" ht="42.75" x14ac:dyDescent="0.4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1" t="s">
        <v>8323</v>
      </c>
      <c r="R2671" t="s">
        <v>8326</v>
      </c>
      <c r="S2671" s="15">
        <f t="shared" si="166"/>
        <v>42139.816840277781</v>
      </c>
      <c r="T2671" s="15">
        <f t="shared" si="167"/>
        <v>42181.875</v>
      </c>
    </row>
    <row r="2672" spans="1:20" ht="42.75" x14ac:dyDescent="0.4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1" t="s">
        <v>8323</v>
      </c>
      <c r="R2672" t="s">
        <v>8326</v>
      </c>
      <c r="S2672" s="15">
        <f t="shared" si="166"/>
        <v>42535.049849537041</v>
      </c>
      <c r="T2672" s="15">
        <f t="shared" si="167"/>
        <v>42556.049849537041</v>
      </c>
    </row>
    <row r="2673" spans="1:20" ht="42.75" hidden="1" x14ac:dyDescent="0.45">
      <c r="A2673">
        <v>1458</v>
      </c>
      <c r="B2673" s="9" t="s">
        <v>1459</v>
      </c>
      <c r="C2673" s="3" t="s">
        <v>5568</v>
      </c>
      <c r="D2673" s="5">
        <v>5000</v>
      </c>
      <c r="E2673" s="7">
        <v>0</v>
      </c>
      <c r="F2673" t="s">
        <v>8219</v>
      </c>
      <c r="G2673" t="s">
        <v>8223</v>
      </c>
      <c r="H2673" t="s">
        <v>8245</v>
      </c>
      <c r="I2673">
        <v>1407729600</v>
      </c>
      <c r="J2673">
        <v>1405097760</v>
      </c>
      <c r="K2673" t="b">
        <v>0</v>
      </c>
      <c r="L2673">
        <v>0</v>
      </c>
      <c r="M2673" t="b">
        <v>0</v>
      </c>
      <c r="N2673" t="s">
        <v>8285</v>
      </c>
      <c r="O2673">
        <f t="shared" si="164"/>
        <v>0</v>
      </c>
      <c r="P2673">
        <f t="shared" si="165"/>
        <v>0</v>
      </c>
      <c r="Q2673" s="11" t="s">
        <v>8311</v>
      </c>
      <c r="R2673" t="s">
        <v>8348</v>
      </c>
      <c r="S2673" s="15">
        <f t="shared" si="166"/>
        <v>41831.705555555556</v>
      </c>
      <c r="T2673" s="15">
        <f t="shared" si="167"/>
        <v>41862.166666666664</v>
      </c>
    </row>
    <row r="2674" spans="1:20" ht="28.5" hidden="1" x14ac:dyDescent="0.4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1" t="s">
        <v>8321</v>
      </c>
      <c r="R2674" t="s">
        <v>8343</v>
      </c>
      <c r="S2674" s="15">
        <f t="shared" si="166"/>
        <v>40706.297442129631</v>
      </c>
      <c r="T2674" s="15">
        <f t="shared" si="167"/>
        <v>40736.297442129631</v>
      </c>
    </row>
    <row r="2675" spans="1:20" ht="42.75" x14ac:dyDescent="0.4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1" t="s">
        <v>8323</v>
      </c>
      <c r="R2675" t="s">
        <v>8326</v>
      </c>
      <c r="S2675" s="15">
        <f t="shared" si="166"/>
        <v>42593.865405092598</v>
      </c>
      <c r="T2675" s="15">
        <f t="shared" si="167"/>
        <v>42613.865405092598</v>
      </c>
    </row>
    <row r="2676" spans="1:20" ht="42.75" hidden="1" x14ac:dyDescent="0.45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1" t="s">
        <v>8321</v>
      </c>
      <c r="R2676" t="s">
        <v>8343</v>
      </c>
      <c r="S2676" s="15">
        <f t="shared" si="166"/>
        <v>40648.757939814815</v>
      </c>
      <c r="T2676" s="15">
        <f t="shared" si="167"/>
        <v>40678.757939814815</v>
      </c>
    </row>
    <row r="2677" spans="1:20" ht="42.75" hidden="1" x14ac:dyDescent="0.45">
      <c r="A2677">
        <v>2341</v>
      </c>
      <c r="B2677" s="9" t="s">
        <v>2342</v>
      </c>
      <c r="C2677" s="3" t="s">
        <v>6451</v>
      </c>
      <c r="D2677" s="5">
        <v>5000</v>
      </c>
      <c r="E2677" s="7">
        <v>0</v>
      </c>
      <c r="F2677" t="s">
        <v>8219</v>
      </c>
      <c r="G2677" t="s">
        <v>8223</v>
      </c>
      <c r="H2677" t="s">
        <v>8245</v>
      </c>
      <c r="I2677">
        <v>1436729504</v>
      </c>
      <c r="J2677">
        <v>1434137504</v>
      </c>
      <c r="K2677" t="b">
        <v>0</v>
      </c>
      <c r="L2677">
        <v>0</v>
      </c>
      <c r="M2677" t="b">
        <v>0</v>
      </c>
      <c r="N2677" t="s">
        <v>8270</v>
      </c>
      <c r="O2677">
        <f t="shared" si="164"/>
        <v>0</v>
      </c>
      <c r="P2677">
        <f t="shared" si="165"/>
        <v>0</v>
      </c>
      <c r="Q2677" s="11" t="s">
        <v>8308</v>
      </c>
      <c r="R2677" t="s">
        <v>8342</v>
      </c>
      <c r="S2677" s="15">
        <f t="shared" si="166"/>
        <v>42167.813703703709</v>
      </c>
      <c r="T2677" s="15">
        <f t="shared" si="167"/>
        <v>42197.813703703709</v>
      </c>
    </row>
    <row r="2678" spans="1:20" ht="42.75" hidden="1" x14ac:dyDescent="0.45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1" t="s">
        <v>8327</v>
      </c>
      <c r="R2678" t="s">
        <v>8331</v>
      </c>
      <c r="S2678" s="15">
        <f t="shared" si="166"/>
        <v>40576.539664351854</v>
      </c>
      <c r="T2678" s="15">
        <f t="shared" si="167"/>
        <v>40606.539664351854</v>
      </c>
    </row>
    <row r="2679" spans="1:20" ht="42.75" x14ac:dyDescent="0.45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1" t="s">
        <v>8323</v>
      </c>
      <c r="R2679" t="s">
        <v>8326</v>
      </c>
      <c r="S2679" s="15">
        <f t="shared" si="166"/>
        <v>41869.714166666665</v>
      </c>
      <c r="T2679" s="15">
        <f t="shared" si="167"/>
        <v>41876.875</v>
      </c>
    </row>
    <row r="2680" spans="1:20" ht="42.75" hidden="1" x14ac:dyDescent="0.4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1" t="s">
        <v>8323</v>
      </c>
      <c r="R2680" t="s">
        <v>8335</v>
      </c>
      <c r="S2680" s="15">
        <f t="shared" si="166"/>
        <v>42097.874155092592</v>
      </c>
      <c r="T2680" s="15">
        <f t="shared" si="167"/>
        <v>42142.874155092592</v>
      </c>
    </row>
    <row r="2681" spans="1:20" ht="42.75" hidden="1" x14ac:dyDescent="0.4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1" t="s">
        <v>8323</v>
      </c>
      <c r="R2681" t="s">
        <v>8324</v>
      </c>
      <c r="S2681" s="15">
        <f t="shared" si="166"/>
        <v>42752.827199074076</v>
      </c>
      <c r="T2681" s="15">
        <f t="shared" si="167"/>
        <v>42766.75</v>
      </c>
    </row>
    <row r="2682" spans="1:20" ht="42.75" x14ac:dyDescent="0.4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1" t="s">
        <v>8323</v>
      </c>
      <c r="R2682" t="s">
        <v>8326</v>
      </c>
      <c r="S2682" s="15">
        <f t="shared" si="166"/>
        <v>42446.845543981486</v>
      </c>
      <c r="T2682" s="15">
        <f t="shared" si="167"/>
        <v>42496.845543981486</v>
      </c>
    </row>
    <row r="2683" spans="1:20" ht="28.5" x14ac:dyDescent="0.4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1" t="s">
        <v>8323</v>
      </c>
      <c r="R2683" t="s">
        <v>8326</v>
      </c>
      <c r="S2683" s="15">
        <f t="shared" si="166"/>
        <v>42146.570393518516</v>
      </c>
      <c r="T2683" s="15">
        <f t="shared" si="167"/>
        <v>42176.570393518516</v>
      </c>
    </row>
    <row r="2684" spans="1:20" ht="42.75" x14ac:dyDescent="0.4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1" t="s">
        <v>8323</v>
      </c>
      <c r="R2684" t="s">
        <v>8326</v>
      </c>
      <c r="S2684" s="15">
        <f t="shared" si="166"/>
        <v>42430.762222222227</v>
      </c>
      <c r="T2684" s="15">
        <f t="shared" si="167"/>
        <v>42460.720555555556</v>
      </c>
    </row>
    <row r="2685" spans="1:20" ht="42.75" x14ac:dyDescent="0.4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1" t="s">
        <v>8323</v>
      </c>
      <c r="R2685" t="s">
        <v>8326</v>
      </c>
      <c r="S2685" s="15">
        <f t="shared" si="166"/>
        <v>42381.478981481487</v>
      </c>
      <c r="T2685" s="15">
        <f t="shared" si="167"/>
        <v>42402.478981481487</v>
      </c>
    </row>
    <row r="2686" spans="1:20" ht="42.75" hidden="1" x14ac:dyDescent="0.4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1" t="s">
        <v>8323</v>
      </c>
      <c r="R2686" t="s">
        <v>8335</v>
      </c>
      <c r="S2686" s="15">
        <f t="shared" si="166"/>
        <v>42173.466863425929</v>
      </c>
      <c r="T2686" s="15">
        <f t="shared" si="167"/>
        <v>42226.958333333328</v>
      </c>
    </row>
    <row r="2687" spans="1:20" ht="71.25" hidden="1" x14ac:dyDescent="0.45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1" t="s">
        <v>8323</v>
      </c>
      <c r="R2687" t="s">
        <v>8335</v>
      </c>
      <c r="S2687" s="15">
        <f t="shared" si="166"/>
        <v>42333.695821759262</v>
      </c>
      <c r="T2687" s="15">
        <f t="shared" si="167"/>
        <v>42361.679166666669</v>
      </c>
    </row>
    <row r="2688" spans="1:20" ht="42.75" x14ac:dyDescent="0.4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1" t="s">
        <v>8323</v>
      </c>
      <c r="R2688" t="s">
        <v>8326</v>
      </c>
      <c r="S2688" s="15">
        <f t="shared" si="166"/>
        <v>41950.26694444444</v>
      </c>
      <c r="T2688" s="15">
        <f t="shared" si="167"/>
        <v>41963.669444444444</v>
      </c>
    </row>
    <row r="2689" spans="1:20" ht="42.75" hidden="1" x14ac:dyDescent="0.4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1" t="s">
        <v>8308</v>
      </c>
      <c r="R2689" t="s">
        <v>8315</v>
      </c>
      <c r="S2689" s="15">
        <f t="shared" si="166"/>
        <v>42024.86513888889</v>
      </c>
      <c r="T2689" s="15">
        <f t="shared" si="167"/>
        <v>42054.86513888889</v>
      </c>
    </row>
    <row r="2690" spans="1:20" ht="42.75" x14ac:dyDescent="0.4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68">ROUND(E2690/D2690*100,0)</f>
        <v>2</v>
      </c>
      <c r="P2690">
        <f t="shared" ref="P2690:P2753" si="169">IFERROR(ROUND(E2690/L2690,2),0)</f>
        <v>163.33000000000001</v>
      </c>
      <c r="Q2690" s="11" t="s">
        <v>8323</v>
      </c>
      <c r="R2690" t="s">
        <v>8326</v>
      </c>
      <c r="S2690" s="15">
        <f t="shared" ref="S2690:S2753" si="170">(((J2690/60)/60)/24)+DATE(1970,1,1)</f>
        <v>42523.739212962959</v>
      </c>
      <c r="T2690" s="15">
        <f t="shared" ref="T2690:T2753" si="171">(((I2690/60)/60)/24)+DATE(1970,1,1)</f>
        <v>42553.739212962959</v>
      </c>
    </row>
    <row r="2691" spans="1:20" ht="42.75" x14ac:dyDescent="0.4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68"/>
        <v>10</v>
      </c>
      <c r="P2691">
        <f t="shared" si="169"/>
        <v>37.54</v>
      </c>
      <c r="Q2691" s="11" t="s">
        <v>8323</v>
      </c>
      <c r="R2691" t="s">
        <v>8326</v>
      </c>
      <c r="S2691" s="15">
        <f t="shared" si="170"/>
        <v>42467.548541666663</v>
      </c>
      <c r="T2691" s="15">
        <f t="shared" si="171"/>
        <v>42496.544444444444</v>
      </c>
    </row>
    <row r="2692" spans="1:20" ht="42.75" hidden="1" x14ac:dyDescent="0.4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1" t="s">
        <v>8327</v>
      </c>
      <c r="R2692" t="s">
        <v>8330</v>
      </c>
      <c r="S2692" s="15">
        <f t="shared" si="170"/>
        <v>42427.721006944441</v>
      </c>
      <c r="T2692" s="15">
        <f t="shared" si="171"/>
        <v>42457.679340277777</v>
      </c>
    </row>
    <row r="2693" spans="1:20" ht="42.75" hidden="1" x14ac:dyDescent="0.45">
      <c r="A2693">
        <v>2372</v>
      </c>
      <c r="B2693" s="9" t="s">
        <v>2373</v>
      </c>
      <c r="C2693" s="3" t="s">
        <v>6482</v>
      </c>
      <c r="D2693" s="5">
        <v>5500</v>
      </c>
      <c r="E2693" s="7">
        <v>180</v>
      </c>
      <c r="F2693" t="s">
        <v>8219</v>
      </c>
      <c r="G2693" t="s">
        <v>8225</v>
      </c>
      <c r="H2693" t="s">
        <v>8247</v>
      </c>
      <c r="I2693">
        <v>1429839571</v>
      </c>
      <c r="J2693">
        <v>1427247571</v>
      </c>
      <c r="K2693" t="b">
        <v>0</v>
      </c>
      <c r="L2693">
        <v>6</v>
      </c>
      <c r="M2693" t="b">
        <v>0</v>
      </c>
      <c r="N2693" t="s">
        <v>8270</v>
      </c>
      <c r="O2693">
        <f t="shared" si="168"/>
        <v>3</v>
      </c>
      <c r="P2693">
        <f t="shared" si="169"/>
        <v>30</v>
      </c>
      <c r="Q2693" s="11" t="s">
        <v>8308</v>
      </c>
      <c r="R2693" t="s">
        <v>8342</v>
      </c>
      <c r="S2693" s="15">
        <f t="shared" si="170"/>
        <v>42088.069108796291</v>
      </c>
      <c r="T2693" s="15">
        <f t="shared" si="171"/>
        <v>42118.069108796291</v>
      </c>
    </row>
    <row r="2694" spans="1:20" ht="42.75" x14ac:dyDescent="0.4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1" t="s">
        <v>8323</v>
      </c>
      <c r="R2694" t="s">
        <v>8326</v>
      </c>
      <c r="S2694" s="15">
        <f t="shared" si="170"/>
        <v>42746.261782407411</v>
      </c>
      <c r="T2694" s="15">
        <f t="shared" si="171"/>
        <v>42784.207638888889</v>
      </c>
    </row>
    <row r="2695" spans="1:20" ht="42.75" x14ac:dyDescent="0.4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1" t="s">
        <v>8323</v>
      </c>
      <c r="R2695" t="s">
        <v>8326</v>
      </c>
      <c r="S2695" s="15">
        <f t="shared" si="170"/>
        <v>42410.017199074078</v>
      </c>
      <c r="T2695" s="15">
        <f t="shared" si="171"/>
        <v>42430.999305555553</v>
      </c>
    </row>
    <row r="2696" spans="1:20" ht="42.75" hidden="1" x14ac:dyDescent="0.4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1" t="s">
        <v>8308</v>
      </c>
      <c r="R2696" t="s">
        <v>8310</v>
      </c>
      <c r="S2696" s="15">
        <f t="shared" si="170"/>
        <v>42726.192916666667</v>
      </c>
      <c r="T2696" s="15">
        <f t="shared" si="171"/>
        <v>42786.192916666667</v>
      </c>
    </row>
    <row r="2697" spans="1:20" ht="42.75" hidden="1" x14ac:dyDescent="0.4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1" t="s">
        <v>8323</v>
      </c>
      <c r="R2697" t="s">
        <v>8335</v>
      </c>
      <c r="S2697" s="15">
        <f t="shared" si="170"/>
        <v>42140.421319444446</v>
      </c>
      <c r="T2697" s="15">
        <f t="shared" si="171"/>
        <v>42171.979166666672</v>
      </c>
    </row>
    <row r="2698" spans="1:20" ht="28.5" hidden="1" x14ac:dyDescent="0.45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1" t="s">
        <v>8321</v>
      </c>
      <c r="R2698" t="s">
        <v>8339</v>
      </c>
      <c r="S2698" s="15">
        <f t="shared" si="170"/>
        <v>42107.703877314809</v>
      </c>
      <c r="T2698" s="15">
        <f t="shared" si="171"/>
        <v>42137.703877314809</v>
      </c>
    </row>
    <row r="2699" spans="1:20" ht="57" hidden="1" x14ac:dyDescent="0.45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1" t="s">
        <v>8308</v>
      </c>
      <c r="R2699" t="s">
        <v>8310</v>
      </c>
      <c r="S2699" s="15">
        <f t="shared" si="170"/>
        <v>42411.828287037039</v>
      </c>
      <c r="T2699" s="15">
        <f t="shared" si="171"/>
        <v>42441.828287037039</v>
      </c>
    </row>
    <row r="2700" spans="1:20" ht="42.75" hidden="1" x14ac:dyDescent="0.4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1" t="s">
        <v>8316</v>
      </c>
      <c r="R2700" t="s">
        <v>8334</v>
      </c>
      <c r="S2700" s="15">
        <f t="shared" si="170"/>
        <v>41156.963344907403</v>
      </c>
      <c r="T2700" s="15">
        <f t="shared" si="171"/>
        <v>41186.963344907403</v>
      </c>
    </row>
    <row r="2701" spans="1:20" ht="42.75" hidden="1" x14ac:dyDescent="0.4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1" t="s">
        <v>8323</v>
      </c>
      <c r="R2701" t="s">
        <v>8324</v>
      </c>
      <c r="S2701" s="15">
        <f t="shared" si="170"/>
        <v>42100.723738425921</v>
      </c>
      <c r="T2701" s="15">
        <f t="shared" si="171"/>
        <v>42129.783333333333</v>
      </c>
    </row>
    <row r="2702" spans="1:20" ht="42.75" x14ac:dyDescent="0.4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1" t="s">
        <v>8323</v>
      </c>
      <c r="R2702" t="s">
        <v>8326</v>
      </c>
      <c r="S2702" s="15">
        <f t="shared" si="170"/>
        <v>42433.761886574073</v>
      </c>
      <c r="T2702" s="15">
        <f t="shared" si="171"/>
        <v>42442.916666666672</v>
      </c>
    </row>
    <row r="2703" spans="1:20" ht="42.75" hidden="1" x14ac:dyDescent="0.4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1" t="s">
        <v>8308</v>
      </c>
      <c r="R2703" t="s">
        <v>8310</v>
      </c>
      <c r="S2703" s="15">
        <f t="shared" si="170"/>
        <v>42437.924988425926</v>
      </c>
      <c r="T2703" s="15">
        <f t="shared" si="171"/>
        <v>42497.883321759262</v>
      </c>
    </row>
    <row r="2704" spans="1:20" ht="42.75" x14ac:dyDescent="0.4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1" t="s">
        <v>8323</v>
      </c>
      <c r="R2704" t="s">
        <v>8326</v>
      </c>
      <c r="S2704" s="15">
        <f t="shared" si="170"/>
        <v>41974.738576388889</v>
      </c>
      <c r="T2704" s="15">
        <f t="shared" si="171"/>
        <v>41994.738576388889</v>
      </c>
    </row>
    <row r="2705" spans="1:20" ht="28.5" hidden="1" x14ac:dyDescent="0.45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1" t="s">
        <v>8327</v>
      </c>
      <c r="R2705" t="s">
        <v>8331</v>
      </c>
      <c r="S2705" s="15">
        <f t="shared" si="170"/>
        <v>42240.852534722217</v>
      </c>
      <c r="T2705" s="15">
        <f t="shared" si="171"/>
        <v>42270.852534722217</v>
      </c>
    </row>
    <row r="2706" spans="1:20" ht="42.75" hidden="1" x14ac:dyDescent="0.45">
      <c r="A2706">
        <v>143</v>
      </c>
      <c r="B2706" s="9" t="s">
        <v>145</v>
      </c>
      <c r="C2706" s="3" t="s">
        <v>4253</v>
      </c>
      <c r="D2706" s="5">
        <v>5500</v>
      </c>
      <c r="E2706" s="7">
        <v>0</v>
      </c>
      <c r="F2706" t="s">
        <v>8219</v>
      </c>
      <c r="G2706" t="s">
        <v>8225</v>
      </c>
      <c r="H2706" t="s">
        <v>8247</v>
      </c>
      <c r="I2706">
        <v>1472882100</v>
      </c>
      <c r="J2706">
        <v>1467941542</v>
      </c>
      <c r="K2706" t="b">
        <v>0</v>
      </c>
      <c r="L2706">
        <v>0</v>
      </c>
      <c r="M2706" t="b">
        <v>0</v>
      </c>
      <c r="N2706" t="s">
        <v>8265</v>
      </c>
      <c r="O2706">
        <f t="shared" si="168"/>
        <v>0</v>
      </c>
      <c r="P2706">
        <f t="shared" si="169"/>
        <v>0</v>
      </c>
      <c r="Q2706" s="11" t="s">
        <v>8321</v>
      </c>
      <c r="R2706" t="s">
        <v>8337</v>
      </c>
      <c r="S2706" s="15">
        <f t="shared" si="170"/>
        <v>42559.064143518524</v>
      </c>
      <c r="T2706" s="15">
        <f t="shared" si="171"/>
        <v>42616.246527777781</v>
      </c>
    </row>
    <row r="2707" spans="1:20" ht="42.75" hidden="1" x14ac:dyDescent="0.45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1" t="s">
        <v>8321</v>
      </c>
      <c r="R2707" t="s">
        <v>8343</v>
      </c>
      <c r="S2707" s="15">
        <f t="shared" si="170"/>
        <v>40844.691643518519</v>
      </c>
      <c r="T2707" s="15">
        <f t="shared" si="171"/>
        <v>40904.733310185184</v>
      </c>
    </row>
    <row r="2708" spans="1:20" ht="42.75" hidden="1" x14ac:dyDescent="0.45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1" t="s">
        <v>8321</v>
      </c>
      <c r="R2708" t="s">
        <v>8343</v>
      </c>
      <c r="S2708" s="15">
        <f t="shared" si="170"/>
        <v>40935.005104166667</v>
      </c>
      <c r="T2708" s="15">
        <f t="shared" si="171"/>
        <v>40965.005104166667</v>
      </c>
    </row>
    <row r="2709" spans="1:20" ht="28.5" hidden="1" x14ac:dyDescent="0.45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1" t="s">
        <v>8319</v>
      </c>
      <c r="R2709" t="s">
        <v>8345</v>
      </c>
      <c r="S2709" s="15">
        <f t="shared" si="170"/>
        <v>42204.875868055555</v>
      </c>
      <c r="T2709" s="15">
        <f t="shared" si="171"/>
        <v>42234.875868055555</v>
      </c>
    </row>
    <row r="2710" spans="1:20" ht="42.75" hidden="1" x14ac:dyDescent="0.45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1" t="s">
        <v>8319</v>
      </c>
      <c r="R2710" t="s">
        <v>8345</v>
      </c>
      <c r="S2710" s="15">
        <f t="shared" si="170"/>
        <v>42198.695138888885</v>
      </c>
      <c r="T2710" s="15">
        <f t="shared" si="171"/>
        <v>42238.165972222225</v>
      </c>
    </row>
    <row r="2711" spans="1:20" ht="57" x14ac:dyDescent="0.45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1" t="s">
        <v>8323</v>
      </c>
      <c r="R2711" t="s">
        <v>8326</v>
      </c>
      <c r="S2711" s="15">
        <f t="shared" si="170"/>
        <v>42383.793124999997</v>
      </c>
      <c r="T2711" s="15">
        <f t="shared" si="171"/>
        <v>42413.793124999997</v>
      </c>
    </row>
    <row r="2712" spans="1:20" ht="42.75" x14ac:dyDescent="0.45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1" t="s">
        <v>8323</v>
      </c>
      <c r="R2712" t="s">
        <v>8326</v>
      </c>
      <c r="S2712" s="15">
        <f t="shared" si="170"/>
        <v>41904.650578703702</v>
      </c>
      <c r="T2712" s="15">
        <f t="shared" si="171"/>
        <v>41934.650578703702</v>
      </c>
    </row>
    <row r="2713" spans="1:20" ht="42.75" hidden="1" x14ac:dyDescent="0.4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1" t="s">
        <v>8323</v>
      </c>
      <c r="R2713" t="s">
        <v>8335</v>
      </c>
      <c r="S2713" s="15">
        <f t="shared" si="170"/>
        <v>42090.909016203703</v>
      </c>
      <c r="T2713" s="15">
        <f t="shared" si="171"/>
        <v>42097.909016203703</v>
      </c>
    </row>
    <row r="2714" spans="1:20" ht="42.75" x14ac:dyDescent="0.4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1" t="s">
        <v>8323</v>
      </c>
      <c r="R2714" t="s">
        <v>8326</v>
      </c>
      <c r="S2714" s="15">
        <f t="shared" si="170"/>
        <v>42601.827141203699</v>
      </c>
      <c r="T2714" s="15">
        <f t="shared" si="171"/>
        <v>42631.827141203699</v>
      </c>
    </row>
    <row r="2715" spans="1:20" ht="57" x14ac:dyDescent="0.4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1" t="s">
        <v>8323</v>
      </c>
      <c r="R2715" t="s">
        <v>8326</v>
      </c>
      <c r="S2715" s="15">
        <f t="shared" si="170"/>
        <v>42775.964212962965</v>
      </c>
      <c r="T2715" s="15">
        <f t="shared" si="171"/>
        <v>42795.791666666672</v>
      </c>
    </row>
    <row r="2716" spans="1:20" ht="42.75" hidden="1" x14ac:dyDescent="0.45">
      <c r="A2716">
        <v>2342</v>
      </c>
      <c r="B2716" s="9" t="s">
        <v>2343</v>
      </c>
      <c r="C2716" s="3" t="s">
        <v>6452</v>
      </c>
      <c r="D2716" s="5">
        <v>5500</v>
      </c>
      <c r="E2716" s="7">
        <v>0</v>
      </c>
      <c r="F2716" t="s">
        <v>8219</v>
      </c>
      <c r="G2716" t="s">
        <v>8223</v>
      </c>
      <c r="H2716" t="s">
        <v>8245</v>
      </c>
      <c r="I2716">
        <v>1412571600</v>
      </c>
      <c r="J2716">
        <v>1410799870</v>
      </c>
      <c r="K2716" t="b">
        <v>0</v>
      </c>
      <c r="L2716">
        <v>0</v>
      </c>
      <c r="M2716" t="b">
        <v>0</v>
      </c>
      <c r="N2716" t="s">
        <v>8270</v>
      </c>
      <c r="O2716">
        <f t="shared" si="168"/>
        <v>0</v>
      </c>
      <c r="P2716">
        <f t="shared" si="169"/>
        <v>0</v>
      </c>
      <c r="Q2716" s="11" t="s">
        <v>8308</v>
      </c>
      <c r="R2716" t="s">
        <v>8342</v>
      </c>
      <c r="S2716" s="15">
        <f t="shared" si="170"/>
        <v>41897.702199074076</v>
      </c>
      <c r="T2716" s="15">
        <f t="shared" si="171"/>
        <v>41918.208333333336</v>
      </c>
    </row>
    <row r="2717" spans="1:20" ht="42.75" hidden="1" x14ac:dyDescent="0.4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1" t="s">
        <v>8323</v>
      </c>
      <c r="R2717" t="s">
        <v>8324</v>
      </c>
      <c r="S2717" s="15">
        <f t="shared" si="170"/>
        <v>41829.935717592591</v>
      </c>
      <c r="T2717" s="15">
        <f t="shared" si="171"/>
        <v>41859.935717592591</v>
      </c>
    </row>
    <row r="2718" spans="1:20" ht="42.75" x14ac:dyDescent="0.45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1" t="s">
        <v>8323</v>
      </c>
      <c r="R2718" t="s">
        <v>8326</v>
      </c>
      <c r="S2718" s="15">
        <f t="shared" si="170"/>
        <v>42064.785613425927</v>
      </c>
      <c r="T2718" s="15">
        <f t="shared" si="171"/>
        <v>42099.743946759263</v>
      </c>
    </row>
    <row r="2719" spans="1:20" ht="42.75" x14ac:dyDescent="0.45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1" t="s">
        <v>8323</v>
      </c>
      <c r="R2719" t="s">
        <v>8326</v>
      </c>
      <c r="S2719" s="15">
        <f t="shared" si="170"/>
        <v>41795.598923611113</v>
      </c>
      <c r="T2719" s="15">
        <f t="shared" si="171"/>
        <v>41825.598923611113</v>
      </c>
    </row>
    <row r="2720" spans="1:20" ht="42.75" hidden="1" x14ac:dyDescent="0.4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1" t="s">
        <v>8311</v>
      </c>
      <c r="R2720" t="s">
        <v>8348</v>
      </c>
      <c r="S2720" s="15">
        <f t="shared" si="170"/>
        <v>42622.456238425926</v>
      </c>
      <c r="T2720" s="15">
        <f t="shared" si="171"/>
        <v>42652.456238425926</v>
      </c>
    </row>
    <row r="2721" spans="1:20" ht="42.75" hidden="1" x14ac:dyDescent="0.4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1" t="s">
        <v>8311</v>
      </c>
      <c r="R2721" t="s">
        <v>8352</v>
      </c>
      <c r="S2721" s="15">
        <f t="shared" si="170"/>
        <v>42067.722372685181</v>
      </c>
      <c r="T2721" s="15">
        <f t="shared" si="171"/>
        <v>42097.651388888888</v>
      </c>
    </row>
    <row r="2722" spans="1:20" ht="57" x14ac:dyDescent="0.45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1" t="s">
        <v>8323</v>
      </c>
      <c r="R2722" t="s">
        <v>8326</v>
      </c>
      <c r="S2722" s="15">
        <f t="shared" si="170"/>
        <v>42213.505474537036</v>
      </c>
      <c r="T2722" s="15">
        <f t="shared" si="171"/>
        <v>42238.505474537036</v>
      </c>
    </row>
    <row r="2723" spans="1:20" ht="42.75" x14ac:dyDescent="0.45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1" t="s">
        <v>8323</v>
      </c>
      <c r="R2723" t="s">
        <v>8326</v>
      </c>
      <c r="S2723" s="15">
        <f t="shared" si="170"/>
        <v>41982.87364583333</v>
      </c>
      <c r="T2723" s="15">
        <f t="shared" si="171"/>
        <v>42012.87364583333</v>
      </c>
    </row>
    <row r="2724" spans="1:20" ht="42.75" x14ac:dyDescent="0.4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1" t="s">
        <v>8323</v>
      </c>
      <c r="R2724" t="s">
        <v>8326</v>
      </c>
      <c r="S2724" s="15">
        <f t="shared" si="170"/>
        <v>42245.234340277777</v>
      </c>
      <c r="T2724" s="15">
        <f t="shared" si="171"/>
        <v>42263.234340277777</v>
      </c>
    </row>
    <row r="2725" spans="1:20" ht="42.75" hidden="1" x14ac:dyDescent="0.45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1" t="s">
        <v>8321</v>
      </c>
      <c r="R2725" t="s">
        <v>8325</v>
      </c>
      <c r="S2725" s="15">
        <f t="shared" si="170"/>
        <v>41835.126805555556</v>
      </c>
      <c r="T2725" s="15">
        <f t="shared" si="171"/>
        <v>41867.987500000003</v>
      </c>
    </row>
    <row r="2726" spans="1:20" ht="28.5" hidden="1" x14ac:dyDescent="0.45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1" t="s">
        <v>8327</v>
      </c>
      <c r="R2726" t="s">
        <v>8331</v>
      </c>
      <c r="S2726" s="15">
        <f t="shared" si="170"/>
        <v>41619.998310185183</v>
      </c>
      <c r="T2726" s="15">
        <f t="shared" si="171"/>
        <v>41629.197222222225</v>
      </c>
    </row>
    <row r="2727" spans="1:20" ht="42.75" hidden="1" x14ac:dyDescent="0.45">
      <c r="A2727">
        <v>3873</v>
      </c>
      <c r="B2727" s="9" t="s">
        <v>3870</v>
      </c>
      <c r="C2727" s="3" t="s">
        <v>7982</v>
      </c>
      <c r="D2727" s="5">
        <v>5500</v>
      </c>
      <c r="E2727" s="7">
        <v>0</v>
      </c>
      <c r="F2727" t="s">
        <v>8219</v>
      </c>
      <c r="G2727" t="s">
        <v>8223</v>
      </c>
      <c r="H2727" t="s">
        <v>8245</v>
      </c>
      <c r="I2727">
        <v>1444322535</v>
      </c>
      <c r="J2727">
        <v>1441730535</v>
      </c>
      <c r="K2727" t="b">
        <v>0</v>
      </c>
      <c r="L2727">
        <v>0</v>
      </c>
      <c r="M2727" t="b">
        <v>0</v>
      </c>
      <c r="N2727" t="s">
        <v>8303</v>
      </c>
      <c r="O2727">
        <f t="shared" si="168"/>
        <v>0</v>
      </c>
      <c r="P2727">
        <f t="shared" si="169"/>
        <v>0</v>
      </c>
      <c r="Q2727" s="11" t="s">
        <v>8323</v>
      </c>
      <c r="R2727" t="s">
        <v>8335</v>
      </c>
      <c r="S2727" s="15">
        <f t="shared" si="170"/>
        <v>42255.696006944447</v>
      </c>
      <c r="T2727" s="15">
        <f t="shared" si="171"/>
        <v>42285.696006944447</v>
      </c>
    </row>
    <row r="2728" spans="1:20" ht="42.75" hidden="1" x14ac:dyDescent="0.4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1" t="s">
        <v>8308</v>
      </c>
      <c r="R2728" t="s">
        <v>8318</v>
      </c>
      <c r="S2728" s="15">
        <f t="shared" si="170"/>
        <v>42703.917824074073</v>
      </c>
      <c r="T2728" s="15">
        <f t="shared" si="171"/>
        <v>42733.917824074073</v>
      </c>
    </row>
    <row r="2729" spans="1:20" ht="42.75" hidden="1" x14ac:dyDescent="0.4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1" t="s">
        <v>8321</v>
      </c>
      <c r="R2729" t="s">
        <v>8339</v>
      </c>
      <c r="S2729" s="15">
        <f t="shared" si="170"/>
        <v>41863.260381944441</v>
      </c>
      <c r="T2729" s="15">
        <f t="shared" si="171"/>
        <v>41893.260381944441</v>
      </c>
    </row>
    <row r="2730" spans="1:20" ht="42.75" hidden="1" x14ac:dyDescent="0.45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1" t="s">
        <v>8319</v>
      </c>
      <c r="R2730" t="s">
        <v>8320</v>
      </c>
      <c r="S2730" s="15">
        <f t="shared" si="170"/>
        <v>42607.316122685181</v>
      </c>
      <c r="T2730" s="15">
        <f t="shared" si="171"/>
        <v>42613.233333333337</v>
      </c>
    </row>
    <row r="2731" spans="1:20" ht="42.75" hidden="1" x14ac:dyDescent="0.4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1" t="s">
        <v>8323</v>
      </c>
      <c r="R2731" t="s">
        <v>8324</v>
      </c>
      <c r="S2731" s="15">
        <f t="shared" si="170"/>
        <v>42081.515335648146</v>
      </c>
      <c r="T2731" s="15">
        <f t="shared" si="171"/>
        <v>42095.515335648146</v>
      </c>
    </row>
    <row r="2732" spans="1:20" ht="42.75" x14ac:dyDescent="0.45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1" t="s">
        <v>8323</v>
      </c>
      <c r="R2732" t="s">
        <v>8326</v>
      </c>
      <c r="S2732" s="15">
        <f t="shared" si="170"/>
        <v>42309.191307870366</v>
      </c>
      <c r="T2732" s="15">
        <f t="shared" si="171"/>
        <v>42338.9375</v>
      </c>
    </row>
    <row r="2733" spans="1:20" ht="42.75" x14ac:dyDescent="0.45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1" t="s">
        <v>8323</v>
      </c>
      <c r="R2733" t="s">
        <v>8326</v>
      </c>
      <c r="S2733" s="15">
        <f t="shared" si="170"/>
        <v>42160.651817129634</v>
      </c>
      <c r="T2733" s="15">
        <f t="shared" si="171"/>
        <v>42190.651817129634</v>
      </c>
    </row>
    <row r="2734" spans="1:20" ht="42.75" x14ac:dyDescent="0.45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1" t="s">
        <v>8323</v>
      </c>
      <c r="R2734" t="s">
        <v>8326</v>
      </c>
      <c r="S2734" s="15">
        <f t="shared" si="170"/>
        <v>42022.661527777775</v>
      </c>
      <c r="T2734" s="15">
        <f t="shared" si="171"/>
        <v>42063.5</v>
      </c>
    </row>
    <row r="2735" spans="1:20" ht="42.75" x14ac:dyDescent="0.4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1" t="s">
        <v>8323</v>
      </c>
      <c r="R2735" t="s">
        <v>8326</v>
      </c>
      <c r="S2735" s="15">
        <f t="shared" si="170"/>
        <v>42089.901574074072</v>
      </c>
      <c r="T2735" s="15">
        <f t="shared" si="171"/>
        <v>42149.901574074072</v>
      </c>
    </row>
    <row r="2736" spans="1:20" ht="42.75" hidden="1" x14ac:dyDescent="0.4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1" t="s">
        <v>8308</v>
      </c>
      <c r="R2736" t="s">
        <v>8342</v>
      </c>
      <c r="S2736" s="15">
        <f t="shared" si="170"/>
        <v>42083.069884259254</v>
      </c>
      <c r="T2736" s="15">
        <f t="shared" si="171"/>
        <v>42128.069884259254</v>
      </c>
    </row>
    <row r="2737" spans="1:20" ht="42.75" hidden="1" x14ac:dyDescent="0.4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1" t="s">
        <v>8323</v>
      </c>
      <c r="R2737" t="s">
        <v>8335</v>
      </c>
      <c r="S2737" s="15">
        <f t="shared" si="170"/>
        <v>41975.676111111112</v>
      </c>
      <c r="T2737" s="15">
        <f t="shared" si="171"/>
        <v>42006.676111111112</v>
      </c>
    </row>
    <row r="2738" spans="1:20" ht="42.75" hidden="1" x14ac:dyDescent="0.45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1" t="s">
        <v>8321</v>
      </c>
      <c r="R2738" t="s">
        <v>8343</v>
      </c>
      <c r="S2738" s="15">
        <f t="shared" si="170"/>
        <v>40706.135208333333</v>
      </c>
      <c r="T2738" s="15">
        <f t="shared" si="171"/>
        <v>40736.135208333333</v>
      </c>
    </row>
    <row r="2739" spans="1:20" ht="42.75" hidden="1" x14ac:dyDescent="0.4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1" t="s">
        <v>8316</v>
      </c>
      <c r="R2739" t="s">
        <v>8334</v>
      </c>
      <c r="S2739" s="15">
        <f t="shared" si="170"/>
        <v>41577.045428240745</v>
      </c>
      <c r="T2739" s="15">
        <f t="shared" si="171"/>
        <v>41617.249305555553</v>
      </c>
    </row>
    <row r="2740" spans="1:20" ht="42.75" hidden="1" x14ac:dyDescent="0.45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1" t="s">
        <v>8316</v>
      </c>
      <c r="R2740" t="s">
        <v>8344</v>
      </c>
      <c r="S2740" s="15">
        <f t="shared" si="170"/>
        <v>42094.667256944449</v>
      </c>
      <c r="T2740" s="15">
        <f t="shared" si="171"/>
        <v>42124.667256944449</v>
      </c>
    </row>
    <row r="2741" spans="1:20" ht="42.75" hidden="1" x14ac:dyDescent="0.4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1" t="s">
        <v>8327</v>
      </c>
      <c r="R2741" t="s">
        <v>8329</v>
      </c>
      <c r="S2741" s="15">
        <f t="shared" si="170"/>
        <v>42299.776770833334</v>
      </c>
      <c r="T2741" s="15">
        <f t="shared" si="171"/>
        <v>42310.333333333328</v>
      </c>
    </row>
    <row r="2742" spans="1:20" ht="42.75" x14ac:dyDescent="0.45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1" t="s">
        <v>8323</v>
      </c>
      <c r="R2742" t="s">
        <v>8326</v>
      </c>
      <c r="S2742" s="15">
        <f t="shared" si="170"/>
        <v>42306.848854166667</v>
      </c>
      <c r="T2742" s="15">
        <f t="shared" si="171"/>
        <v>42336.890520833331</v>
      </c>
    </row>
    <row r="2743" spans="1:20" ht="42.75" hidden="1" x14ac:dyDescent="0.4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1" t="s">
        <v>8327</v>
      </c>
      <c r="R2743" t="s">
        <v>8329</v>
      </c>
      <c r="S2743" s="15">
        <f t="shared" si="170"/>
        <v>41276.846817129634</v>
      </c>
      <c r="T2743" s="15">
        <f t="shared" si="171"/>
        <v>41290.846817129634</v>
      </c>
    </row>
    <row r="2744" spans="1:20" ht="28.5" x14ac:dyDescent="0.4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1" t="s">
        <v>8323</v>
      </c>
      <c r="R2744" t="s">
        <v>8326</v>
      </c>
      <c r="S2744" s="15">
        <f t="shared" si="170"/>
        <v>42147.729930555557</v>
      </c>
      <c r="T2744" s="15">
        <f t="shared" si="171"/>
        <v>42177.729930555557</v>
      </c>
    </row>
    <row r="2745" spans="1:20" ht="42.75" hidden="1" x14ac:dyDescent="0.4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1" t="s">
        <v>8311</v>
      </c>
      <c r="R2745" t="s">
        <v>8348</v>
      </c>
      <c r="S2745" s="15">
        <f t="shared" si="170"/>
        <v>42601.851678240739</v>
      </c>
      <c r="T2745" s="15">
        <f t="shared" si="171"/>
        <v>42631.851678240739</v>
      </c>
    </row>
    <row r="2746" spans="1:20" ht="42.75" x14ac:dyDescent="0.4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1" t="s">
        <v>8323</v>
      </c>
      <c r="R2746" t="s">
        <v>8326</v>
      </c>
      <c r="S2746" s="15">
        <f t="shared" si="170"/>
        <v>42111.71665509259</v>
      </c>
      <c r="T2746" s="15">
        <f t="shared" si="171"/>
        <v>42131.71665509259</v>
      </c>
    </row>
    <row r="2747" spans="1:20" ht="42.75" hidden="1" x14ac:dyDescent="0.4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1" t="s">
        <v>8327</v>
      </c>
      <c r="R2747" t="s">
        <v>8328</v>
      </c>
      <c r="S2747" s="15">
        <f t="shared" si="170"/>
        <v>40192.542233796295</v>
      </c>
      <c r="T2747" s="15">
        <f t="shared" si="171"/>
        <v>40224.208333333336</v>
      </c>
    </row>
    <row r="2748" spans="1:20" ht="42.75" hidden="1" x14ac:dyDescent="0.4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1" t="s">
        <v>8321</v>
      </c>
      <c r="R2748" t="s">
        <v>8339</v>
      </c>
      <c r="S2748" s="15">
        <f t="shared" si="170"/>
        <v>42526.871331018512</v>
      </c>
      <c r="T2748" s="15">
        <f t="shared" si="171"/>
        <v>42556.871331018512</v>
      </c>
    </row>
    <row r="2749" spans="1:20" ht="42.75" x14ac:dyDescent="0.4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1" t="s">
        <v>8323</v>
      </c>
      <c r="R2749" t="s">
        <v>8326</v>
      </c>
      <c r="S2749" s="15">
        <f t="shared" si="170"/>
        <v>42293.809212962966</v>
      </c>
      <c r="T2749" s="15">
        <f t="shared" si="171"/>
        <v>42353.85087962963</v>
      </c>
    </row>
    <row r="2750" spans="1:20" ht="42.75" hidden="1" x14ac:dyDescent="0.4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1" t="s">
        <v>8308</v>
      </c>
      <c r="R2750" t="s">
        <v>8310</v>
      </c>
      <c r="S2750" s="15">
        <f t="shared" si="170"/>
        <v>42257.014965277776</v>
      </c>
      <c r="T2750" s="15">
        <f t="shared" si="171"/>
        <v>42317.056631944448</v>
      </c>
    </row>
    <row r="2751" spans="1:20" ht="28.5" hidden="1" x14ac:dyDescent="0.45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1" t="s">
        <v>8321</v>
      </c>
      <c r="R2751" t="s">
        <v>8332</v>
      </c>
      <c r="S2751" s="15">
        <f t="shared" si="170"/>
        <v>41989.91134259259</v>
      </c>
      <c r="T2751" s="15">
        <f t="shared" si="171"/>
        <v>42005.332638888889</v>
      </c>
    </row>
    <row r="2752" spans="1:20" ht="42.75" hidden="1" x14ac:dyDescent="0.45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1" t="s">
        <v>8316</v>
      </c>
      <c r="R2752" t="s">
        <v>8334</v>
      </c>
      <c r="S2752" s="15">
        <f t="shared" si="170"/>
        <v>41793.659525462965</v>
      </c>
      <c r="T2752" s="15">
        <f t="shared" si="171"/>
        <v>41853.659525462965</v>
      </c>
    </row>
    <row r="2753" spans="1:20" ht="42.75" x14ac:dyDescent="0.45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1" t="s">
        <v>8323</v>
      </c>
      <c r="R2753" t="s">
        <v>8326</v>
      </c>
      <c r="S2753" s="15">
        <f t="shared" si="170"/>
        <v>42770.290590277778</v>
      </c>
      <c r="T2753" s="15">
        <f t="shared" si="171"/>
        <v>42800.290590277778</v>
      </c>
    </row>
    <row r="2754" spans="1:20" ht="42.75" x14ac:dyDescent="0.4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72">ROUND(E2754/D2754*100,0)</f>
        <v>136</v>
      </c>
      <c r="P2754">
        <f t="shared" ref="P2754:P2817" si="173">IFERROR(ROUND(E2754/L2754,2),0)</f>
        <v>15.15</v>
      </c>
      <c r="Q2754" s="11" t="s">
        <v>8323</v>
      </c>
      <c r="R2754" t="s">
        <v>8326</v>
      </c>
      <c r="S2754" s="15">
        <f t="shared" ref="S2754:S2817" si="174">(((J2754/60)/60)/24)+DATE(1970,1,1)</f>
        <v>42461.689745370371</v>
      </c>
      <c r="T2754" s="15">
        <f t="shared" ref="T2754:T2817" si="175">(((I2754/60)/60)/24)+DATE(1970,1,1)</f>
        <v>42521.689745370371</v>
      </c>
    </row>
    <row r="2755" spans="1:20" ht="42.75" hidden="1" x14ac:dyDescent="0.45">
      <c r="A2755">
        <v>1319</v>
      </c>
      <c r="B2755" s="9" t="s">
        <v>1320</v>
      </c>
      <c r="C2755" s="3" t="s">
        <v>5429</v>
      </c>
      <c r="D2755" s="5">
        <v>5800</v>
      </c>
      <c r="E2755" s="7">
        <v>876</v>
      </c>
      <c r="F2755" t="s">
        <v>8219</v>
      </c>
      <c r="G2755" t="s">
        <v>8224</v>
      </c>
      <c r="H2755" t="s">
        <v>8246</v>
      </c>
      <c r="I2755">
        <v>1405094400</v>
      </c>
      <c r="J2755">
        <v>1403810965</v>
      </c>
      <c r="K2755" t="b">
        <v>0</v>
      </c>
      <c r="L2755">
        <v>9</v>
      </c>
      <c r="M2755" t="b">
        <v>0</v>
      </c>
      <c r="N2755" t="s">
        <v>8271</v>
      </c>
      <c r="O2755">
        <f t="shared" si="172"/>
        <v>15</v>
      </c>
      <c r="P2755">
        <f t="shared" si="173"/>
        <v>97.33</v>
      </c>
      <c r="Q2755" s="11" t="s">
        <v>8308</v>
      </c>
      <c r="R2755" t="s">
        <v>8310</v>
      </c>
      <c r="S2755" s="15">
        <f t="shared" si="174"/>
        <v>41816.812094907407</v>
      </c>
      <c r="T2755" s="15">
        <f t="shared" si="175"/>
        <v>41831.666666666664</v>
      </c>
    </row>
    <row r="2756" spans="1:20" hidden="1" x14ac:dyDescent="0.4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1" t="s">
        <v>8316</v>
      </c>
      <c r="R2756" t="s">
        <v>8334</v>
      </c>
      <c r="S2756" s="15">
        <f t="shared" si="174"/>
        <v>42534.284710648149</v>
      </c>
      <c r="T2756" s="15">
        <f t="shared" si="175"/>
        <v>42564.284710648149</v>
      </c>
    </row>
    <row r="2757" spans="1:20" ht="28.5" hidden="1" x14ac:dyDescent="0.45">
      <c r="A2757">
        <v>1570</v>
      </c>
      <c r="B2757" s="9" t="s">
        <v>1571</v>
      </c>
      <c r="C2757" s="3" t="s">
        <v>5680</v>
      </c>
      <c r="D2757" s="5">
        <v>6000</v>
      </c>
      <c r="E2757" s="7">
        <v>2484</v>
      </c>
      <c r="F2757" t="s">
        <v>8219</v>
      </c>
      <c r="G2757" t="s">
        <v>8223</v>
      </c>
      <c r="H2757" t="s">
        <v>8245</v>
      </c>
      <c r="I2757">
        <v>1460140282</v>
      </c>
      <c r="J2757">
        <v>1457551882</v>
      </c>
      <c r="K2757" t="b">
        <v>0</v>
      </c>
      <c r="L2757">
        <v>52</v>
      </c>
      <c r="M2757" t="b">
        <v>0</v>
      </c>
      <c r="N2757" t="s">
        <v>8288</v>
      </c>
      <c r="O2757">
        <f t="shared" si="172"/>
        <v>41</v>
      </c>
      <c r="P2757">
        <f t="shared" si="173"/>
        <v>47.77</v>
      </c>
      <c r="Q2757" s="11" t="s">
        <v>8311</v>
      </c>
      <c r="R2757" t="s">
        <v>8349</v>
      </c>
      <c r="S2757" s="15">
        <f t="shared" si="174"/>
        <v>42438.813449074078</v>
      </c>
      <c r="T2757" s="15">
        <f t="shared" si="175"/>
        <v>42468.771782407406</v>
      </c>
    </row>
    <row r="2758" spans="1:20" ht="42.75" hidden="1" x14ac:dyDescent="0.45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1" t="s">
        <v>8308</v>
      </c>
      <c r="R2758" t="s">
        <v>8310</v>
      </c>
      <c r="S2758" s="15">
        <f t="shared" si="174"/>
        <v>42715.688437500001</v>
      </c>
      <c r="T2758" s="15">
        <f t="shared" si="175"/>
        <v>42745.688437500001</v>
      </c>
    </row>
    <row r="2759" spans="1:20" ht="42.75" hidden="1" x14ac:dyDescent="0.4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1" t="s">
        <v>8311</v>
      </c>
      <c r="R2759" t="s">
        <v>8348</v>
      </c>
      <c r="S2759" s="15">
        <f t="shared" si="174"/>
        <v>41961.813518518517</v>
      </c>
      <c r="T2759" s="15">
        <f t="shared" si="175"/>
        <v>41992.813518518517</v>
      </c>
    </row>
    <row r="2760" spans="1:20" ht="28.5" hidden="1" x14ac:dyDescent="0.4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1" t="s">
        <v>8323</v>
      </c>
      <c r="R2760" t="s">
        <v>8335</v>
      </c>
      <c r="S2760" s="15">
        <f t="shared" si="174"/>
        <v>42410.93105324074</v>
      </c>
      <c r="T2760" s="15">
        <f t="shared" si="175"/>
        <v>42440.93105324074</v>
      </c>
    </row>
    <row r="2761" spans="1:20" ht="42.75" hidden="1" x14ac:dyDescent="0.4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1" t="s">
        <v>8321</v>
      </c>
      <c r="R2761" t="s">
        <v>8325</v>
      </c>
      <c r="S2761" s="15">
        <f t="shared" si="174"/>
        <v>42067.991238425922</v>
      </c>
      <c r="T2761" s="15">
        <f t="shared" si="175"/>
        <v>42107.791666666672</v>
      </c>
    </row>
    <row r="2762" spans="1:20" ht="42.75" hidden="1" x14ac:dyDescent="0.4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1" t="s">
        <v>8321</v>
      </c>
      <c r="R2762" t="s">
        <v>8325</v>
      </c>
      <c r="S2762" s="15">
        <f t="shared" si="174"/>
        <v>42136.035405092596</v>
      </c>
      <c r="T2762" s="15">
        <f t="shared" si="175"/>
        <v>42176.035405092596</v>
      </c>
    </row>
    <row r="2763" spans="1:20" ht="28.5" hidden="1" x14ac:dyDescent="0.4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1" t="s">
        <v>8327</v>
      </c>
      <c r="R2763" t="s">
        <v>8328</v>
      </c>
      <c r="S2763" s="15">
        <f t="shared" si="174"/>
        <v>41107.726782407408</v>
      </c>
      <c r="T2763" s="15">
        <f t="shared" si="175"/>
        <v>41118.083333333336</v>
      </c>
    </row>
    <row r="2764" spans="1:20" ht="57" hidden="1" x14ac:dyDescent="0.4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1" t="s">
        <v>8321</v>
      </c>
      <c r="R2764" t="s">
        <v>8339</v>
      </c>
      <c r="S2764" s="15">
        <f t="shared" si="174"/>
        <v>40995.024317129632</v>
      </c>
      <c r="T2764" s="15">
        <f t="shared" si="175"/>
        <v>41054.593055555553</v>
      </c>
    </row>
    <row r="2765" spans="1:20" ht="42.75" hidden="1" x14ac:dyDescent="0.4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1" t="s">
        <v>8311</v>
      </c>
      <c r="R2765" t="s">
        <v>8352</v>
      </c>
      <c r="S2765" s="15">
        <f t="shared" si="174"/>
        <v>40436.68408564815</v>
      </c>
      <c r="T2765" s="15">
        <f t="shared" si="175"/>
        <v>40466.166666666664</v>
      </c>
    </row>
    <row r="2766" spans="1:20" ht="42.75" x14ac:dyDescent="0.45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1" t="s">
        <v>8323</v>
      </c>
      <c r="R2766" t="s">
        <v>8326</v>
      </c>
      <c r="S2766" s="15">
        <f t="shared" si="174"/>
        <v>42689.214988425927</v>
      </c>
      <c r="T2766" s="15">
        <f t="shared" si="175"/>
        <v>42700.25</v>
      </c>
    </row>
    <row r="2767" spans="1:20" ht="42.75" x14ac:dyDescent="0.4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1" t="s">
        <v>8323</v>
      </c>
      <c r="R2767" t="s">
        <v>8326</v>
      </c>
      <c r="S2767" s="15">
        <f t="shared" si="174"/>
        <v>42374.655081018514</v>
      </c>
      <c r="T2767" s="15">
        <f t="shared" si="175"/>
        <v>42403.784027777772</v>
      </c>
    </row>
    <row r="2768" spans="1:20" ht="42.75" x14ac:dyDescent="0.45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1" t="s">
        <v>8323</v>
      </c>
      <c r="R2768" t="s">
        <v>8326</v>
      </c>
      <c r="S2768" s="15">
        <f t="shared" si="174"/>
        <v>42750.530312499999</v>
      </c>
      <c r="T2768" s="15">
        <f t="shared" si="175"/>
        <v>42794.368749999994</v>
      </c>
    </row>
    <row r="2769" spans="1:20" ht="42.75" x14ac:dyDescent="0.4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1" t="s">
        <v>8323</v>
      </c>
      <c r="R2769" t="s">
        <v>8326</v>
      </c>
      <c r="S2769" s="15">
        <f t="shared" si="174"/>
        <v>42151.905717592599</v>
      </c>
      <c r="T2769" s="15">
        <f t="shared" si="175"/>
        <v>42182.905717592599</v>
      </c>
    </row>
    <row r="2770" spans="1:20" ht="42.75" hidden="1" x14ac:dyDescent="0.4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1" t="s">
        <v>8321</v>
      </c>
      <c r="R2770" t="s">
        <v>8339</v>
      </c>
      <c r="S2770" s="15">
        <f t="shared" si="174"/>
        <v>41654.946759259255</v>
      </c>
      <c r="T2770" s="15">
        <f t="shared" si="175"/>
        <v>41684.946759259255</v>
      </c>
    </row>
    <row r="2771" spans="1:20" ht="42.75" hidden="1" x14ac:dyDescent="0.4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1" t="s">
        <v>8327</v>
      </c>
      <c r="R2771" t="s">
        <v>8341</v>
      </c>
      <c r="S2771" s="15">
        <f t="shared" si="174"/>
        <v>40514.107615740737</v>
      </c>
      <c r="T2771" s="15">
        <f t="shared" si="175"/>
        <v>40545.125</v>
      </c>
    </row>
    <row r="2772" spans="1:20" ht="42.75" x14ac:dyDescent="0.45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1" t="s">
        <v>8323</v>
      </c>
      <c r="R2772" t="s">
        <v>8326</v>
      </c>
      <c r="S2772" s="15">
        <f t="shared" si="174"/>
        <v>42535.97865740741</v>
      </c>
      <c r="T2772" s="15">
        <f t="shared" si="175"/>
        <v>42595.97865740741</v>
      </c>
    </row>
    <row r="2773" spans="1:20" ht="42.75" x14ac:dyDescent="0.45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1" t="s">
        <v>8323</v>
      </c>
      <c r="R2773" t="s">
        <v>8326</v>
      </c>
      <c r="S2773" s="15">
        <f t="shared" si="174"/>
        <v>42093.588263888887</v>
      </c>
      <c r="T2773" s="15">
        <f t="shared" si="175"/>
        <v>42123.588263888887</v>
      </c>
    </row>
    <row r="2774" spans="1:20" ht="42.75" hidden="1" x14ac:dyDescent="0.4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1" t="s">
        <v>8313</v>
      </c>
      <c r="R2774" t="s">
        <v>8353</v>
      </c>
      <c r="S2774" s="15">
        <f t="shared" si="174"/>
        <v>41799.725289351853</v>
      </c>
      <c r="T2774" s="15">
        <f t="shared" si="175"/>
        <v>41829.725289351853</v>
      </c>
    </row>
    <row r="2775" spans="1:20" ht="42.75" x14ac:dyDescent="0.4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1" t="s">
        <v>8323</v>
      </c>
      <c r="R2775" t="s">
        <v>8326</v>
      </c>
      <c r="S2775" s="15">
        <f t="shared" si="174"/>
        <v>42401.945219907408</v>
      </c>
      <c r="T2775" s="15">
        <f t="shared" si="175"/>
        <v>42418.895833333328</v>
      </c>
    </row>
    <row r="2776" spans="1:20" ht="42.75" hidden="1" x14ac:dyDescent="0.45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1" t="s">
        <v>8321</v>
      </c>
      <c r="R2776" t="s">
        <v>8325</v>
      </c>
      <c r="S2776" s="15">
        <f t="shared" si="174"/>
        <v>42023.818622685183</v>
      </c>
      <c r="T2776" s="15">
        <f t="shared" si="175"/>
        <v>42043.818622685183</v>
      </c>
    </row>
    <row r="2777" spans="1:20" ht="42.75" hidden="1" x14ac:dyDescent="0.45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1" t="s">
        <v>8313</v>
      </c>
      <c r="R2777" t="s">
        <v>8314</v>
      </c>
      <c r="S2777" s="15">
        <f t="shared" si="174"/>
        <v>42029.907858796301</v>
      </c>
      <c r="T2777" s="15">
        <f t="shared" si="175"/>
        <v>42064.907858796301</v>
      </c>
    </row>
    <row r="2778" spans="1:20" ht="42.75" hidden="1" x14ac:dyDescent="0.45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1" t="s">
        <v>8311</v>
      </c>
      <c r="R2778" t="s">
        <v>8356</v>
      </c>
      <c r="S2778" s="15">
        <f t="shared" si="174"/>
        <v>41117.900729166664</v>
      </c>
      <c r="T2778" s="15">
        <f t="shared" si="175"/>
        <v>41147.900729166664</v>
      </c>
    </row>
    <row r="2779" spans="1:20" ht="28.5" hidden="1" x14ac:dyDescent="0.4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1" t="s">
        <v>8308</v>
      </c>
      <c r="R2779" t="s">
        <v>8310</v>
      </c>
      <c r="S2779" s="15">
        <f t="shared" si="174"/>
        <v>42625.635636574079</v>
      </c>
      <c r="T2779" s="15">
        <f t="shared" si="175"/>
        <v>42660.635636574079</v>
      </c>
    </row>
    <row r="2780" spans="1:20" ht="28.5" hidden="1" x14ac:dyDescent="0.45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1" t="s">
        <v>8321</v>
      </c>
      <c r="R2780" t="s">
        <v>8322</v>
      </c>
      <c r="S2780" s="15">
        <f t="shared" si="174"/>
        <v>42425.576898148152</v>
      </c>
      <c r="T2780" s="15">
        <f t="shared" si="175"/>
        <v>42465.666666666672</v>
      </c>
    </row>
    <row r="2781" spans="1:20" ht="42.75" hidden="1" x14ac:dyDescent="0.45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1" t="s">
        <v>8323</v>
      </c>
      <c r="R2781" t="s">
        <v>8324</v>
      </c>
      <c r="S2781" s="15">
        <f t="shared" si="174"/>
        <v>41940.028287037036</v>
      </c>
      <c r="T2781" s="15">
        <f t="shared" si="175"/>
        <v>42000.0699537037</v>
      </c>
    </row>
    <row r="2782" spans="1:20" ht="42.75" hidden="1" x14ac:dyDescent="0.45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1" t="s">
        <v>8327</v>
      </c>
      <c r="R2782" t="s">
        <v>8350</v>
      </c>
      <c r="S2782" s="15">
        <f t="shared" si="174"/>
        <v>40937.679560185185</v>
      </c>
      <c r="T2782" s="15">
        <f t="shared" si="175"/>
        <v>40969.207638888889</v>
      </c>
    </row>
    <row r="2783" spans="1:20" ht="42.75" hidden="1" x14ac:dyDescent="0.45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1" t="s">
        <v>8311</v>
      </c>
      <c r="R2783" t="s">
        <v>8333</v>
      </c>
      <c r="S2783" s="15">
        <f t="shared" si="174"/>
        <v>41799.814340277779</v>
      </c>
      <c r="T2783" s="15">
        <f t="shared" si="175"/>
        <v>41834.814340277779</v>
      </c>
    </row>
    <row r="2784" spans="1:20" ht="42.75" x14ac:dyDescent="0.45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1" t="s">
        <v>8323</v>
      </c>
      <c r="R2784" t="s">
        <v>8326</v>
      </c>
      <c r="S2784" s="15">
        <f t="shared" si="174"/>
        <v>42808.640231481477</v>
      </c>
      <c r="T2784" s="15">
        <f t="shared" si="175"/>
        <v>42839.207638888889</v>
      </c>
    </row>
    <row r="2785" spans="1:20" ht="28.5" x14ac:dyDescent="0.4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1" t="s">
        <v>8323</v>
      </c>
      <c r="R2785" t="s">
        <v>8326</v>
      </c>
      <c r="S2785" s="15">
        <f t="shared" si="174"/>
        <v>42529.022013888884</v>
      </c>
      <c r="T2785" s="15">
        <f t="shared" si="175"/>
        <v>42566.901388888888</v>
      </c>
    </row>
    <row r="2786" spans="1:20" ht="42.75" hidden="1" x14ac:dyDescent="0.4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1" t="s">
        <v>8323</v>
      </c>
      <c r="R2786" t="s">
        <v>8324</v>
      </c>
      <c r="S2786" s="15">
        <f t="shared" si="174"/>
        <v>42334.468935185185</v>
      </c>
      <c r="T2786" s="15">
        <f t="shared" si="175"/>
        <v>42361.957638888889</v>
      </c>
    </row>
    <row r="2787" spans="1:20" ht="57" x14ac:dyDescent="0.4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1" t="s">
        <v>8323</v>
      </c>
      <c r="R2787" t="s">
        <v>8326</v>
      </c>
      <c r="S2787" s="15">
        <f t="shared" si="174"/>
        <v>42517.003368055557</v>
      </c>
      <c r="T2787" s="15">
        <f t="shared" si="175"/>
        <v>42547.003368055557</v>
      </c>
    </row>
    <row r="2788" spans="1:20" ht="42.75" hidden="1" x14ac:dyDescent="0.4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1" t="s">
        <v>8313</v>
      </c>
      <c r="R2788" t="s">
        <v>8351</v>
      </c>
      <c r="S2788" s="15">
        <f t="shared" si="174"/>
        <v>41791.057314814818</v>
      </c>
      <c r="T2788" s="15">
        <f t="shared" si="175"/>
        <v>41835.21597222222</v>
      </c>
    </row>
    <row r="2789" spans="1:20" ht="42.75" x14ac:dyDescent="0.4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1" t="s">
        <v>8323</v>
      </c>
      <c r="R2789" t="s">
        <v>8326</v>
      </c>
      <c r="S2789" s="15">
        <f t="shared" si="174"/>
        <v>42041.205000000002</v>
      </c>
      <c r="T2789" s="15">
        <f t="shared" si="175"/>
        <v>42086.16333333333</v>
      </c>
    </row>
    <row r="2790" spans="1:20" ht="42.75" hidden="1" x14ac:dyDescent="0.4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1" t="s">
        <v>8316</v>
      </c>
      <c r="R2790" t="s">
        <v>8344</v>
      </c>
      <c r="S2790" s="15">
        <f t="shared" si="174"/>
        <v>42371.355729166666</v>
      </c>
      <c r="T2790" s="15">
        <f t="shared" si="175"/>
        <v>42400.178472222222</v>
      </c>
    </row>
    <row r="2791" spans="1:20" ht="42.75" hidden="1" x14ac:dyDescent="0.4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1" t="s">
        <v>8321</v>
      </c>
      <c r="R2791" t="s">
        <v>8325</v>
      </c>
      <c r="S2791" s="15">
        <f t="shared" si="174"/>
        <v>42195.643865740742</v>
      </c>
      <c r="T2791" s="15">
        <f t="shared" si="175"/>
        <v>42236.837499999994</v>
      </c>
    </row>
    <row r="2792" spans="1:20" ht="42.75" hidden="1" x14ac:dyDescent="0.4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1" t="s">
        <v>8311</v>
      </c>
      <c r="R2792" t="s">
        <v>8352</v>
      </c>
      <c r="S2792" s="15">
        <f t="shared" si="174"/>
        <v>41614.563194444447</v>
      </c>
      <c r="T2792" s="15">
        <f t="shared" si="175"/>
        <v>41644.563194444447</v>
      </c>
    </row>
    <row r="2793" spans="1:20" ht="42.75" hidden="1" x14ac:dyDescent="0.4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1" t="s">
        <v>8327</v>
      </c>
      <c r="R2793" t="s">
        <v>8330</v>
      </c>
      <c r="S2793" s="15">
        <f t="shared" si="174"/>
        <v>42788.2502662037</v>
      </c>
      <c r="T2793" s="15">
        <f t="shared" si="175"/>
        <v>42818.208599537036</v>
      </c>
    </row>
    <row r="2794" spans="1:20" ht="42.75" hidden="1" x14ac:dyDescent="0.45">
      <c r="A2794">
        <v>622</v>
      </c>
      <c r="B2794" s="9" t="s">
        <v>623</v>
      </c>
      <c r="C2794" s="3" t="s">
        <v>4732</v>
      </c>
      <c r="D2794" s="5">
        <v>6000</v>
      </c>
      <c r="E2794" s="7">
        <v>341</v>
      </c>
      <c r="F2794" t="s">
        <v>8219</v>
      </c>
      <c r="G2794" t="s">
        <v>8223</v>
      </c>
      <c r="H2794" t="s">
        <v>8245</v>
      </c>
      <c r="I2794">
        <v>1467398138</v>
      </c>
      <c r="J2794">
        <v>1465670138</v>
      </c>
      <c r="K2794" t="b">
        <v>0</v>
      </c>
      <c r="L2794">
        <v>9</v>
      </c>
      <c r="M2794" t="b">
        <v>0</v>
      </c>
      <c r="N2794" t="s">
        <v>8270</v>
      </c>
      <c r="O2794">
        <f t="shared" si="172"/>
        <v>6</v>
      </c>
      <c r="P2794">
        <f t="shared" si="173"/>
        <v>37.89</v>
      </c>
      <c r="Q2794" s="11" t="s">
        <v>8308</v>
      </c>
      <c r="R2794" t="s">
        <v>8342</v>
      </c>
      <c r="S2794" s="15">
        <f t="shared" si="174"/>
        <v>42532.774745370371</v>
      </c>
      <c r="T2794" s="15">
        <f t="shared" si="175"/>
        <v>42552.774745370371</v>
      </c>
    </row>
    <row r="2795" spans="1:20" ht="42.75" hidden="1" x14ac:dyDescent="0.45">
      <c r="A2795">
        <v>1563</v>
      </c>
      <c r="B2795" s="9" t="s">
        <v>1564</v>
      </c>
      <c r="C2795" s="3" t="s">
        <v>5673</v>
      </c>
      <c r="D2795" s="5">
        <v>6000</v>
      </c>
      <c r="E2795" s="7">
        <v>85</v>
      </c>
      <c r="F2795" t="s">
        <v>8219</v>
      </c>
      <c r="G2795" t="s">
        <v>8224</v>
      </c>
      <c r="H2795" t="s">
        <v>8246</v>
      </c>
      <c r="I2795">
        <v>1394815751</v>
      </c>
      <c r="J2795">
        <v>1389635351</v>
      </c>
      <c r="K2795" t="b">
        <v>0</v>
      </c>
      <c r="L2795">
        <v>2</v>
      </c>
      <c r="M2795" t="b">
        <v>0</v>
      </c>
      <c r="N2795" t="s">
        <v>8288</v>
      </c>
      <c r="O2795">
        <f t="shared" si="172"/>
        <v>1</v>
      </c>
      <c r="P2795">
        <f t="shared" si="173"/>
        <v>42.5</v>
      </c>
      <c r="Q2795" s="11" t="s">
        <v>8311</v>
      </c>
      <c r="R2795" t="s">
        <v>8349</v>
      </c>
      <c r="S2795" s="15">
        <f t="shared" si="174"/>
        <v>41652.742488425924</v>
      </c>
      <c r="T2795" s="15">
        <f t="shared" si="175"/>
        <v>41712.700821759259</v>
      </c>
    </row>
    <row r="2796" spans="1:20" ht="42.75" x14ac:dyDescent="0.4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1" t="s">
        <v>8323</v>
      </c>
      <c r="R2796" t="s">
        <v>8326</v>
      </c>
      <c r="S2796" s="15">
        <f t="shared" si="174"/>
        <v>41833.089756944442</v>
      </c>
      <c r="T2796" s="15">
        <f t="shared" si="175"/>
        <v>41863.079143518517</v>
      </c>
    </row>
    <row r="2797" spans="1:20" ht="42.75" x14ac:dyDescent="0.4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1" t="s">
        <v>8323</v>
      </c>
      <c r="R2797" t="s">
        <v>8326</v>
      </c>
      <c r="S2797" s="15">
        <f t="shared" si="174"/>
        <v>42230.662731481483</v>
      </c>
      <c r="T2797" s="15">
        <f t="shared" si="175"/>
        <v>42245.165972222225</v>
      </c>
    </row>
    <row r="2798" spans="1:20" ht="42.75" hidden="1" x14ac:dyDescent="0.4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1" t="s">
        <v>8308</v>
      </c>
      <c r="R2798" t="s">
        <v>8315</v>
      </c>
      <c r="S2798" s="15">
        <f t="shared" si="174"/>
        <v>41989.913136574076</v>
      </c>
      <c r="T2798" s="15">
        <f t="shared" si="175"/>
        <v>42019.913136574076</v>
      </c>
    </row>
    <row r="2799" spans="1:20" ht="42.75" hidden="1" x14ac:dyDescent="0.4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1" t="s">
        <v>8311</v>
      </c>
      <c r="R2799" t="s">
        <v>8352</v>
      </c>
      <c r="S2799" s="15">
        <f t="shared" si="174"/>
        <v>41663.780300925922</v>
      </c>
      <c r="T2799" s="15">
        <f t="shared" si="175"/>
        <v>41693.780300925922</v>
      </c>
    </row>
    <row r="2800" spans="1:20" ht="42.75" hidden="1" x14ac:dyDescent="0.4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1" t="s">
        <v>8323</v>
      </c>
      <c r="R2800" t="s">
        <v>8335</v>
      </c>
      <c r="S2800" s="15">
        <f t="shared" si="174"/>
        <v>42167.534791666665</v>
      </c>
      <c r="T2800" s="15">
        <f t="shared" si="175"/>
        <v>42196.165972222225</v>
      </c>
    </row>
    <row r="2801" spans="1:20" ht="28.5" hidden="1" x14ac:dyDescent="0.45">
      <c r="A2801">
        <v>1457</v>
      </c>
      <c r="B2801" s="9" t="s">
        <v>1458</v>
      </c>
      <c r="C2801" s="3" t="s">
        <v>5567</v>
      </c>
      <c r="D2801" s="5">
        <v>6000</v>
      </c>
      <c r="E2801" s="7">
        <v>0</v>
      </c>
      <c r="F2801" t="s">
        <v>8219</v>
      </c>
      <c r="G2801" t="s">
        <v>8223</v>
      </c>
      <c r="H2801" t="s">
        <v>8245</v>
      </c>
      <c r="I2801">
        <v>1447281044</v>
      </c>
      <c r="J2801">
        <v>1444685444</v>
      </c>
      <c r="K2801" t="b">
        <v>0</v>
      </c>
      <c r="L2801">
        <v>0</v>
      </c>
      <c r="M2801" t="b">
        <v>0</v>
      </c>
      <c r="N2801" t="s">
        <v>8285</v>
      </c>
      <c r="O2801">
        <f t="shared" si="172"/>
        <v>0</v>
      </c>
      <c r="P2801">
        <f t="shared" si="173"/>
        <v>0</v>
      </c>
      <c r="Q2801" s="11" t="s">
        <v>8311</v>
      </c>
      <c r="R2801" t="s">
        <v>8348</v>
      </c>
      <c r="S2801" s="15">
        <f t="shared" si="174"/>
        <v>42289.89634259259</v>
      </c>
      <c r="T2801" s="15">
        <f t="shared" si="175"/>
        <v>42319.938009259262</v>
      </c>
    </row>
    <row r="2802" spans="1:20" ht="42.75" hidden="1" x14ac:dyDescent="0.45">
      <c r="A2802">
        <v>2578</v>
      </c>
      <c r="B2802" s="9" t="s">
        <v>2578</v>
      </c>
      <c r="C2802" s="3" t="s">
        <v>6688</v>
      </c>
      <c r="D2802" s="5">
        <v>6000</v>
      </c>
      <c r="E2802" s="7">
        <v>0</v>
      </c>
      <c r="F2802" t="s">
        <v>8219</v>
      </c>
      <c r="G2802" t="s">
        <v>8223</v>
      </c>
      <c r="H2802" t="s">
        <v>8245</v>
      </c>
      <c r="I2802">
        <v>1444410000</v>
      </c>
      <c r="J2802">
        <v>1440203579</v>
      </c>
      <c r="K2802" t="b">
        <v>0</v>
      </c>
      <c r="L2802">
        <v>0</v>
      </c>
      <c r="M2802" t="b">
        <v>0</v>
      </c>
      <c r="N2802" t="s">
        <v>8282</v>
      </c>
      <c r="O2802">
        <f t="shared" si="172"/>
        <v>0</v>
      </c>
      <c r="P2802">
        <f t="shared" si="173"/>
        <v>0</v>
      </c>
      <c r="Q2802" s="11" t="s">
        <v>8319</v>
      </c>
      <c r="R2802" t="s">
        <v>8345</v>
      </c>
      <c r="S2802" s="15">
        <f t="shared" si="174"/>
        <v>42238.022905092599</v>
      </c>
      <c r="T2802" s="15">
        <f t="shared" si="175"/>
        <v>42286.708333333328</v>
      </c>
    </row>
    <row r="2803" spans="1:20" ht="42.75" x14ac:dyDescent="0.45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1" t="s">
        <v>8323</v>
      </c>
      <c r="R2803" t="s">
        <v>8326</v>
      </c>
      <c r="S2803" s="15">
        <f t="shared" si="174"/>
        <v>42088.911354166667</v>
      </c>
      <c r="T2803" s="15">
        <f t="shared" si="175"/>
        <v>42118.911354166667</v>
      </c>
    </row>
    <row r="2804" spans="1:20" ht="42.75" x14ac:dyDescent="0.45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1" t="s">
        <v>8323</v>
      </c>
      <c r="R2804" t="s">
        <v>8326</v>
      </c>
      <c r="S2804" s="15">
        <f t="shared" si="174"/>
        <v>42041.581307870365</v>
      </c>
      <c r="T2804" s="15">
        <f t="shared" si="175"/>
        <v>42071.539641203708</v>
      </c>
    </row>
    <row r="2805" spans="1:20" ht="42.75" hidden="1" x14ac:dyDescent="0.4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1" t="s">
        <v>8308</v>
      </c>
      <c r="R2805" t="s">
        <v>8342</v>
      </c>
      <c r="S2805" s="15">
        <f t="shared" si="174"/>
        <v>41963.050127314811</v>
      </c>
      <c r="T2805" s="15">
        <f t="shared" si="175"/>
        <v>42022.05</v>
      </c>
    </row>
    <row r="2806" spans="1:20" ht="42.75" hidden="1" x14ac:dyDescent="0.4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1" t="s">
        <v>8321</v>
      </c>
      <c r="R2806" t="s">
        <v>8325</v>
      </c>
      <c r="S2806" s="15">
        <f t="shared" si="174"/>
        <v>42556.690706018519</v>
      </c>
      <c r="T2806" s="15">
        <f t="shared" si="175"/>
        <v>42616.690706018519</v>
      </c>
    </row>
    <row r="2807" spans="1:20" ht="57" hidden="1" x14ac:dyDescent="0.4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1" t="s">
        <v>8327</v>
      </c>
      <c r="R2807" t="s">
        <v>8350</v>
      </c>
      <c r="S2807" s="15">
        <f t="shared" si="174"/>
        <v>40312.915578703702</v>
      </c>
      <c r="T2807" s="15">
        <f t="shared" si="175"/>
        <v>40354.897222222222</v>
      </c>
    </row>
    <row r="2808" spans="1:20" ht="42.75" hidden="1" x14ac:dyDescent="0.45">
      <c r="A2808">
        <v>2569</v>
      </c>
      <c r="B2808" s="9" t="s">
        <v>2569</v>
      </c>
      <c r="C2808" s="3" t="s">
        <v>6679</v>
      </c>
      <c r="D2808" s="5">
        <v>6500</v>
      </c>
      <c r="E2808" s="7">
        <v>145</v>
      </c>
      <c r="F2808" t="s">
        <v>8219</v>
      </c>
      <c r="G2808" t="s">
        <v>8223</v>
      </c>
      <c r="H2808" t="s">
        <v>8245</v>
      </c>
      <c r="I2808">
        <v>1442457112</v>
      </c>
      <c r="J2808">
        <v>1439865112</v>
      </c>
      <c r="K2808" t="b">
        <v>0</v>
      </c>
      <c r="L2808">
        <v>2</v>
      </c>
      <c r="M2808" t="b">
        <v>0</v>
      </c>
      <c r="N2808" t="s">
        <v>8282</v>
      </c>
      <c r="O2808">
        <f t="shared" si="172"/>
        <v>2</v>
      </c>
      <c r="P2808">
        <f t="shared" si="173"/>
        <v>72.5</v>
      </c>
      <c r="Q2808" s="11" t="s">
        <v>8319</v>
      </c>
      <c r="R2808" t="s">
        <v>8345</v>
      </c>
      <c r="S2808" s="15">
        <f t="shared" si="174"/>
        <v>42234.105462962965</v>
      </c>
      <c r="T2808" s="15">
        <f t="shared" si="175"/>
        <v>42264.105462962965</v>
      </c>
    </row>
    <row r="2809" spans="1:20" ht="42.75" x14ac:dyDescent="0.4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1" t="s">
        <v>8323</v>
      </c>
      <c r="R2809" t="s">
        <v>8326</v>
      </c>
      <c r="S2809" s="15">
        <f t="shared" si="174"/>
        <v>41918.880833333329</v>
      </c>
      <c r="T2809" s="15">
        <f t="shared" si="175"/>
        <v>41946</v>
      </c>
    </row>
    <row r="2810" spans="1:20" ht="42.75" hidden="1" x14ac:dyDescent="0.45">
      <c r="A2810">
        <v>2570</v>
      </c>
      <c r="B2810" s="9" t="s">
        <v>2570</v>
      </c>
      <c r="C2810" s="3" t="s">
        <v>6680</v>
      </c>
      <c r="D2810" s="5">
        <v>7000</v>
      </c>
      <c r="E2810" s="7">
        <v>59</v>
      </c>
      <c r="F2810" t="s">
        <v>8219</v>
      </c>
      <c r="G2810" t="s">
        <v>8223</v>
      </c>
      <c r="H2810" t="s">
        <v>8245</v>
      </c>
      <c r="I2810">
        <v>1486590035</v>
      </c>
      <c r="J2810">
        <v>1483998035</v>
      </c>
      <c r="K2810" t="b">
        <v>0</v>
      </c>
      <c r="L2810">
        <v>2</v>
      </c>
      <c r="M2810" t="b">
        <v>0</v>
      </c>
      <c r="N2810" t="s">
        <v>8282</v>
      </c>
      <c r="O2810">
        <f t="shared" si="172"/>
        <v>1</v>
      </c>
      <c r="P2810">
        <f t="shared" si="173"/>
        <v>29.5</v>
      </c>
      <c r="Q2810" s="11" t="s">
        <v>8319</v>
      </c>
      <c r="R2810" t="s">
        <v>8345</v>
      </c>
      <c r="S2810" s="15">
        <f t="shared" si="174"/>
        <v>42744.903182870374</v>
      </c>
      <c r="T2810" s="15">
        <f t="shared" si="175"/>
        <v>42774.903182870374</v>
      </c>
    </row>
    <row r="2811" spans="1:20" ht="42.75" hidden="1" x14ac:dyDescent="0.45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1" t="s">
        <v>8321</v>
      </c>
      <c r="R2811" t="s">
        <v>8339</v>
      </c>
      <c r="S2811" s="15">
        <f t="shared" si="174"/>
        <v>40949.98364583333</v>
      </c>
      <c r="T2811" s="15">
        <f t="shared" si="175"/>
        <v>41009.941979166666</v>
      </c>
    </row>
    <row r="2812" spans="1:20" ht="42.75" hidden="1" x14ac:dyDescent="0.45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1" t="s">
        <v>8313</v>
      </c>
      <c r="R2812" t="s">
        <v>8314</v>
      </c>
      <c r="S2812" s="15">
        <f t="shared" si="174"/>
        <v>41905.95684027778</v>
      </c>
      <c r="T2812" s="15">
        <f t="shared" si="175"/>
        <v>41941.95684027778</v>
      </c>
    </row>
    <row r="2813" spans="1:20" ht="42.75" hidden="1" x14ac:dyDescent="0.45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1" t="s">
        <v>8319</v>
      </c>
      <c r="R2813" t="s">
        <v>8345</v>
      </c>
      <c r="S2813" s="15">
        <f t="shared" si="174"/>
        <v>42536.862800925926</v>
      </c>
      <c r="T2813" s="15">
        <f t="shared" si="175"/>
        <v>42566.862800925926</v>
      </c>
    </row>
    <row r="2814" spans="1:20" ht="28.5" hidden="1" x14ac:dyDescent="0.45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1" t="s">
        <v>8323</v>
      </c>
      <c r="R2814" t="s">
        <v>8324</v>
      </c>
      <c r="S2814" s="15">
        <f t="shared" si="174"/>
        <v>42245.274699074071</v>
      </c>
      <c r="T2814" s="15">
        <f t="shared" si="175"/>
        <v>42275.274699074071</v>
      </c>
    </row>
    <row r="2815" spans="1:20" ht="42.75" hidden="1" x14ac:dyDescent="0.4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1" t="s">
        <v>8323</v>
      </c>
      <c r="R2815" t="s">
        <v>8324</v>
      </c>
      <c r="S2815" s="15">
        <f t="shared" si="174"/>
        <v>42690.733437499999</v>
      </c>
      <c r="T2815" s="15">
        <f t="shared" si="175"/>
        <v>42711.733437499999</v>
      </c>
    </row>
    <row r="2816" spans="1:20" ht="42.75" hidden="1" x14ac:dyDescent="0.4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1" t="s">
        <v>8327</v>
      </c>
      <c r="R2816" t="s">
        <v>8350</v>
      </c>
      <c r="S2816" s="15">
        <f t="shared" si="174"/>
        <v>41934.959756944445</v>
      </c>
      <c r="T2816" s="15">
        <f t="shared" si="175"/>
        <v>41965.001423611116</v>
      </c>
    </row>
    <row r="2817" spans="1:20" ht="42.75" hidden="1" x14ac:dyDescent="0.4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1" t="s">
        <v>8327</v>
      </c>
      <c r="R2817" t="s">
        <v>8350</v>
      </c>
      <c r="S2817" s="15">
        <f t="shared" si="174"/>
        <v>41288.942928240744</v>
      </c>
      <c r="T2817" s="15">
        <f t="shared" si="175"/>
        <v>41318.942928240744</v>
      </c>
    </row>
    <row r="2818" spans="1:20" ht="42.75" hidden="1" x14ac:dyDescent="0.45">
      <c r="A2818">
        <v>1044</v>
      </c>
      <c r="B2818" s="9" t="s">
        <v>1045</v>
      </c>
      <c r="C2818" s="3" t="s">
        <v>5154</v>
      </c>
      <c r="D2818" s="5">
        <v>7000</v>
      </c>
      <c r="E2818" s="7">
        <v>6</v>
      </c>
      <c r="F2818" t="s">
        <v>8219</v>
      </c>
      <c r="G2818" t="s">
        <v>8223</v>
      </c>
      <c r="H2818" t="s">
        <v>8245</v>
      </c>
      <c r="I2818">
        <v>1425587220</v>
      </c>
      <c r="J2818">
        <v>1420668801</v>
      </c>
      <c r="K2818" t="b">
        <v>0</v>
      </c>
      <c r="L2818">
        <v>2</v>
      </c>
      <c r="M2818" t="b">
        <v>0</v>
      </c>
      <c r="N2818" t="s">
        <v>8279</v>
      </c>
      <c r="O2818">
        <f t="shared" ref="O2818:O2881" si="176">ROUND(E2818/D2818*100,0)</f>
        <v>0</v>
      </c>
      <c r="P2818">
        <f t="shared" ref="P2818:P2881" si="177">IFERROR(ROUND(E2818/L2818,2),0)</f>
        <v>3</v>
      </c>
      <c r="Q2818" s="11" t="s">
        <v>8346</v>
      </c>
      <c r="R2818" t="s">
        <v>8347</v>
      </c>
      <c r="S2818" s="15">
        <f t="shared" ref="S2818:S2881" si="178">(((J2818/60)/60)/24)+DATE(1970,1,1)</f>
        <v>42011.925937499997</v>
      </c>
      <c r="T2818" s="15">
        <f t="shared" ref="T2818:T2881" si="179">(((I2818/60)/60)/24)+DATE(1970,1,1)</f>
        <v>42068.852083333331</v>
      </c>
    </row>
    <row r="2819" spans="1:20" ht="42.75" hidden="1" x14ac:dyDescent="0.45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76"/>
        <v>4</v>
      </c>
      <c r="P2819">
        <f t="shared" si="177"/>
        <v>108.33</v>
      </c>
      <c r="Q2819" s="11" t="s">
        <v>8321</v>
      </c>
      <c r="R2819" t="s">
        <v>8325</v>
      </c>
      <c r="S2819" s="15">
        <f t="shared" si="178"/>
        <v>42052.83530092593</v>
      </c>
      <c r="T2819" s="15">
        <f t="shared" si="179"/>
        <v>42082.793634259258</v>
      </c>
    </row>
    <row r="2820" spans="1:20" ht="42.75" hidden="1" x14ac:dyDescent="0.45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1" t="s">
        <v>8321</v>
      </c>
      <c r="R2820" t="s">
        <v>8325</v>
      </c>
      <c r="S2820" s="15">
        <f t="shared" si="178"/>
        <v>42216.977812500001</v>
      </c>
      <c r="T2820" s="15">
        <f t="shared" si="179"/>
        <v>42246.227777777778</v>
      </c>
    </row>
    <row r="2821" spans="1:20" ht="42.75" hidden="1" x14ac:dyDescent="0.4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1" t="s">
        <v>8327</v>
      </c>
      <c r="R2821" t="s">
        <v>8350</v>
      </c>
      <c r="S2821" s="15">
        <f t="shared" si="178"/>
        <v>41577.561284722222</v>
      </c>
      <c r="T2821" s="15">
        <f t="shared" si="179"/>
        <v>41607.602951388886</v>
      </c>
    </row>
    <row r="2822" spans="1:20" ht="42.75" hidden="1" x14ac:dyDescent="0.4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1" t="s">
        <v>8319</v>
      </c>
      <c r="R2822" t="s">
        <v>8345</v>
      </c>
      <c r="S2822" s="15">
        <f t="shared" si="178"/>
        <v>42223.108865740738</v>
      </c>
      <c r="T2822" s="15">
        <f t="shared" si="179"/>
        <v>42253.108865740738</v>
      </c>
    </row>
    <row r="2823" spans="1:20" ht="28.5" hidden="1" x14ac:dyDescent="0.4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1" t="s">
        <v>8311</v>
      </c>
      <c r="R2823" t="s">
        <v>8348</v>
      </c>
      <c r="S2823" s="15">
        <f t="shared" si="178"/>
        <v>41947.063645833332</v>
      </c>
      <c r="T2823" s="15">
        <f t="shared" si="179"/>
        <v>41977.063645833332</v>
      </c>
    </row>
    <row r="2824" spans="1:20" ht="42.75" x14ac:dyDescent="0.45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1" t="s">
        <v>8323</v>
      </c>
      <c r="R2824" t="s">
        <v>8326</v>
      </c>
      <c r="S2824" s="15">
        <f t="shared" si="178"/>
        <v>42460.94222222222</v>
      </c>
      <c r="T2824" s="15">
        <f t="shared" si="179"/>
        <v>42481.94222222222</v>
      </c>
    </row>
    <row r="2825" spans="1:20" ht="42.75" x14ac:dyDescent="0.45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1" t="s">
        <v>8323</v>
      </c>
      <c r="R2825" t="s">
        <v>8326</v>
      </c>
      <c r="S2825" s="15">
        <f t="shared" si="178"/>
        <v>42493.546851851846</v>
      </c>
      <c r="T2825" s="15">
        <f t="shared" si="179"/>
        <v>42523.546851851846</v>
      </c>
    </row>
    <row r="2826" spans="1:20" ht="42.75" hidden="1" x14ac:dyDescent="0.4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1" t="s">
        <v>8327</v>
      </c>
      <c r="R2826" t="s">
        <v>8329</v>
      </c>
      <c r="S2826" s="15">
        <f t="shared" si="178"/>
        <v>42194.751678240747</v>
      </c>
      <c r="T2826" s="15">
        <f t="shared" si="179"/>
        <v>42208.751678240747</v>
      </c>
    </row>
    <row r="2827" spans="1:20" ht="42.75" x14ac:dyDescent="0.4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1" t="s">
        <v>8323</v>
      </c>
      <c r="R2827" t="s">
        <v>8326</v>
      </c>
      <c r="S2827" s="15">
        <f t="shared" si="178"/>
        <v>42278.664965277778</v>
      </c>
      <c r="T2827" s="15">
        <f t="shared" si="179"/>
        <v>42308.664965277778</v>
      </c>
    </row>
    <row r="2828" spans="1:20" ht="42.75" x14ac:dyDescent="0.4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1" t="s">
        <v>8323</v>
      </c>
      <c r="R2828" t="s">
        <v>8326</v>
      </c>
      <c r="S2828" s="15">
        <f t="shared" si="178"/>
        <v>41921.279976851853</v>
      </c>
      <c r="T2828" s="15">
        <f t="shared" si="179"/>
        <v>41939.125</v>
      </c>
    </row>
    <row r="2829" spans="1:20" ht="42.75" x14ac:dyDescent="0.4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1" t="s">
        <v>8323</v>
      </c>
      <c r="R2829" t="s">
        <v>8326</v>
      </c>
      <c r="S2829" s="15">
        <f t="shared" si="178"/>
        <v>41858.007071759261</v>
      </c>
      <c r="T2829" s="15">
        <f t="shared" si="179"/>
        <v>41888.007071759261</v>
      </c>
    </row>
    <row r="2830" spans="1:20" ht="42.75" hidden="1" x14ac:dyDescent="0.45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1" t="s">
        <v>8327</v>
      </c>
      <c r="R2830" t="s">
        <v>8331</v>
      </c>
      <c r="S2830" s="15">
        <f t="shared" si="178"/>
        <v>40927.473460648151</v>
      </c>
      <c r="T2830" s="15">
        <f t="shared" si="179"/>
        <v>40953.825694444444</v>
      </c>
    </row>
    <row r="2831" spans="1:20" ht="42.75" hidden="1" x14ac:dyDescent="0.45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1" t="s">
        <v>8316</v>
      </c>
      <c r="R2831" t="s">
        <v>8334</v>
      </c>
      <c r="S2831" s="15">
        <f t="shared" si="178"/>
        <v>42712.300567129627</v>
      </c>
      <c r="T2831" s="15">
        <f t="shared" si="179"/>
        <v>42742.300567129627</v>
      </c>
    </row>
    <row r="2832" spans="1:20" ht="28.5" hidden="1" x14ac:dyDescent="0.45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1" t="s">
        <v>8319</v>
      </c>
      <c r="R2832" t="s">
        <v>8345</v>
      </c>
      <c r="S2832" s="15">
        <f t="shared" si="178"/>
        <v>41909.892453703702</v>
      </c>
      <c r="T2832" s="15">
        <f t="shared" si="179"/>
        <v>41939.892453703702</v>
      </c>
    </row>
    <row r="2833" spans="1:20" ht="28.5" hidden="1" x14ac:dyDescent="0.4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1" t="s">
        <v>8308</v>
      </c>
      <c r="R2833" t="s">
        <v>8309</v>
      </c>
      <c r="S2833" s="15">
        <f t="shared" si="178"/>
        <v>42045.031851851847</v>
      </c>
      <c r="T2833" s="15">
        <f t="shared" si="179"/>
        <v>42074.99018518519</v>
      </c>
    </row>
    <row r="2834" spans="1:20" hidden="1" x14ac:dyDescent="0.4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1" t="s">
        <v>8308</v>
      </c>
      <c r="R2834" t="s">
        <v>8310</v>
      </c>
      <c r="S2834" s="15">
        <f t="shared" si="178"/>
        <v>41857.854189814818</v>
      </c>
      <c r="T2834" s="15">
        <f t="shared" si="179"/>
        <v>41887.854189814818</v>
      </c>
    </row>
    <row r="2835" spans="1:20" ht="42.75" hidden="1" x14ac:dyDescent="0.4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1" t="s">
        <v>8327</v>
      </c>
      <c r="R2835" t="s">
        <v>8328</v>
      </c>
      <c r="S2835" s="15">
        <f t="shared" si="178"/>
        <v>40759.860532407409</v>
      </c>
      <c r="T2835" s="15">
        <f t="shared" si="179"/>
        <v>40792.860532407409</v>
      </c>
    </row>
    <row r="2836" spans="1:20" ht="42.75" hidden="1" x14ac:dyDescent="0.4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1" t="s">
        <v>8321</v>
      </c>
      <c r="R2836" t="s">
        <v>8339</v>
      </c>
      <c r="S2836" s="15">
        <f t="shared" si="178"/>
        <v>42177.491388888884</v>
      </c>
      <c r="T2836" s="15">
        <f t="shared" si="179"/>
        <v>42237.491388888884</v>
      </c>
    </row>
    <row r="2837" spans="1:20" ht="42.75" hidden="1" x14ac:dyDescent="0.4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1" t="s">
        <v>8308</v>
      </c>
      <c r="R2837" t="s">
        <v>8342</v>
      </c>
      <c r="S2837" s="15">
        <f t="shared" si="178"/>
        <v>42631.769513888896</v>
      </c>
      <c r="T2837" s="15">
        <f t="shared" si="179"/>
        <v>42691.811180555553</v>
      </c>
    </row>
    <row r="2838" spans="1:20" ht="28.5" hidden="1" x14ac:dyDescent="0.45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1" t="s">
        <v>8327</v>
      </c>
      <c r="R2838" t="s">
        <v>8331</v>
      </c>
      <c r="S2838" s="15">
        <f t="shared" si="178"/>
        <v>41169.845590277779</v>
      </c>
      <c r="T2838" s="15">
        <f t="shared" si="179"/>
        <v>41199.845590277779</v>
      </c>
    </row>
    <row r="2839" spans="1:20" ht="42.75" hidden="1" x14ac:dyDescent="0.45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1" t="s">
        <v>8327</v>
      </c>
      <c r="R2839" t="s">
        <v>8328</v>
      </c>
      <c r="S2839" s="15">
        <f t="shared" si="178"/>
        <v>40772.848749999997</v>
      </c>
      <c r="T2839" s="15">
        <f t="shared" si="179"/>
        <v>40813.207638888889</v>
      </c>
    </row>
    <row r="2840" spans="1:20" ht="42.75" x14ac:dyDescent="0.45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1" t="s">
        <v>8323</v>
      </c>
      <c r="R2840" t="s">
        <v>8326</v>
      </c>
      <c r="S2840" s="15">
        <f t="shared" si="178"/>
        <v>41869.798726851855</v>
      </c>
      <c r="T2840" s="15">
        <f t="shared" si="179"/>
        <v>41929.798726851855</v>
      </c>
    </row>
    <row r="2841" spans="1:20" ht="28.5" hidden="1" x14ac:dyDescent="0.45">
      <c r="A2841">
        <v>147</v>
      </c>
      <c r="B2841" s="9" t="s">
        <v>149</v>
      </c>
      <c r="C2841" s="3" t="s">
        <v>4257</v>
      </c>
      <c r="D2841" s="5">
        <v>7000</v>
      </c>
      <c r="E2841" s="7">
        <v>0</v>
      </c>
      <c r="F2841" t="s">
        <v>8219</v>
      </c>
      <c r="G2841" t="s">
        <v>8224</v>
      </c>
      <c r="H2841" t="s">
        <v>8246</v>
      </c>
      <c r="I2841">
        <v>1420741080</v>
      </c>
      <c r="J2841">
        <v>1417026340</v>
      </c>
      <c r="K2841" t="b">
        <v>0</v>
      </c>
      <c r="L2841">
        <v>0</v>
      </c>
      <c r="M2841" t="b">
        <v>0</v>
      </c>
      <c r="N2841" t="s">
        <v>8265</v>
      </c>
      <c r="O2841">
        <f t="shared" si="176"/>
        <v>0</v>
      </c>
      <c r="P2841">
        <f t="shared" si="177"/>
        <v>0</v>
      </c>
      <c r="Q2841" s="11" t="s">
        <v>8321</v>
      </c>
      <c r="R2841" t="s">
        <v>8337</v>
      </c>
      <c r="S2841" s="15">
        <f t="shared" si="178"/>
        <v>41969.767824074079</v>
      </c>
      <c r="T2841" s="15">
        <f t="shared" si="179"/>
        <v>42012.762499999997</v>
      </c>
    </row>
    <row r="2842" spans="1:20" ht="42.75" hidden="1" x14ac:dyDescent="0.45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1" t="s">
        <v>8327</v>
      </c>
      <c r="R2842" t="s">
        <v>8336</v>
      </c>
      <c r="S2842" s="15">
        <f t="shared" si="178"/>
        <v>42078.792048611111</v>
      </c>
      <c r="T2842" s="15">
        <f t="shared" si="179"/>
        <v>42108.792048611111</v>
      </c>
    </row>
    <row r="2843" spans="1:20" ht="42.75" hidden="1" x14ac:dyDescent="0.45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1" t="s">
        <v>8327</v>
      </c>
      <c r="R2843" t="s">
        <v>8336</v>
      </c>
      <c r="S2843" s="15">
        <f t="shared" si="178"/>
        <v>42021.832280092596</v>
      </c>
      <c r="T2843" s="15">
        <f t="shared" si="179"/>
        <v>42051.832280092596</v>
      </c>
    </row>
    <row r="2844" spans="1:20" ht="28.5" hidden="1" x14ac:dyDescent="0.45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1" t="s">
        <v>8327</v>
      </c>
      <c r="R2844" t="s">
        <v>8331</v>
      </c>
      <c r="S2844" s="15">
        <f t="shared" si="178"/>
        <v>41634.797013888885</v>
      </c>
      <c r="T2844" s="15">
        <f t="shared" si="179"/>
        <v>41670.792361111111</v>
      </c>
    </row>
    <row r="2845" spans="1:20" ht="42.75" hidden="1" x14ac:dyDescent="0.45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1" t="s">
        <v>8327</v>
      </c>
      <c r="R2845" t="s">
        <v>8328</v>
      </c>
      <c r="S2845" s="15">
        <f t="shared" si="178"/>
        <v>41365.928159722222</v>
      </c>
      <c r="T2845" s="15">
        <f t="shared" si="179"/>
        <v>41379.928159722222</v>
      </c>
    </row>
    <row r="2846" spans="1:20" ht="42.75" hidden="1" x14ac:dyDescent="0.45">
      <c r="A2846">
        <v>144</v>
      </c>
      <c r="B2846" s="9" t="s">
        <v>146</v>
      </c>
      <c r="C2846" s="3" t="s">
        <v>4254</v>
      </c>
      <c r="D2846" s="5">
        <v>7500</v>
      </c>
      <c r="E2846" s="7">
        <v>2070</v>
      </c>
      <c r="F2846" t="s">
        <v>8219</v>
      </c>
      <c r="G2846" t="s">
        <v>8228</v>
      </c>
      <c r="H2846" t="s">
        <v>8250</v>
      </c>
      <c r="I2846">
        <v>1428945472</v>
      </c>
      <c r="J2846">
        <v>1423765072</v>
      </c>
      <c r="K2846" t="b">
        <v>0</v>
      </c>
      <c r="L2846">
        <v>37</v>
      </c>
      <c r="M2846" t="b">
        <v>0</v>
      </c>
      <c r="N2846" t="s">
        <v>8265</v>
      </c>
      <c r="O2846">
        <f t="shared" si="176"/>
        <v>28</v>
      </c>
      <c r="P2846">
        <f t="shared" si="177"/>
        <v>55.95</v>
      </c>
      <c r="Q2846" s="11" t="s">
        <v>8321</v>
      </c>
      <c r="R2846" t="s">
        <v>8337</v>
      </c>
      <c r="S2846" s="15">
        <f t="shared" si="178"/>
        <v>42047.762407407412</v>
      </c>
      <c r="T2846" s="15">
        <f t="shared" si="179"/>
        <v>42107.72074074074</v>
      </c>
    </row>
    <row r="2847" spans="1:20" ht="42.75" x14ac:dyDescent="0.45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1" t="s">
        <v>8323</v>
      </c>
      <c r="R2847" t="s">
        <v>8326</v>
      </c>
      <c r="S2847" s="15">
        <f t="shared" si="178"/>
        <v>42370.007766203707</v>
      </c>
      <c r="T2847" s="15">
        <f t="shared" si="179"/>
        <v>42398.981944444444</v>
      </c>
    </row>
    <row r="2848" spans="1:20" ht="42.75" hidden="1" x14ac:dyDescent="0.45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1" t="s">
        <v>8323</v>
      </c>
      <c r="R2848" t="s">
        <v>8335</v>
      </c>
      <c r="S2848" s="15">
        <f t="shared" si="178"/>
        <v>42013.15253472222</v>
      </c>
      <c r="T2848" s="15">
        <f t="shared" si="179"/>
        <v>42028.125</v>
      </c>
    </row>
    <row r="2849" spans="1:20" ht="57" hidden="1" x14ac:dyDescent="0.45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1" t="s">
        <v>8323</v>
      </c>
      <c r="R2849" t="s">
        <v>8324</v>
      </c>
      <c r="S2849" s="15">
        <f t="shared" si="178"/>
        <v>42171.383530092593</v>
      </c>
      <c r="T2849" s="15">
        <f t="shared" si="179"/>
        <v>42201.330555555556</v>
      </c>
    </row>
    <row r="2850" spans="1:20" ht="42.75" hidden="1" x14ac:dyDescent="0.45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1" t="s">
        <v>8323</v>
      </c>
      <c r="R2850" t="s">
        <v>8324</v>
      </c>
      <c r="S2850" s="15">
        <f t="shared" si="178"/>
        <v>42496.447071759263</v>
      </c>
      <c r="T2850" s="15">
        <f t="shared" si="179"/>
        <v>42526.447071759263</v>
      </c>
    </row>
    <row r="2851" spans="1:20" ht="42.75" x14ac:dyDescent="0.45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1" t="s">
        <v>8323</v>
      </c>
      <c r="R2851" t="s">
        <v>8326</v>
      </c>
      <c r="S2851" s="15">
        <f t="shared" si="178"/>
        <v>42305.670914351853</v>
      </c>
      <c r="T2851" s="15">
        <f t="shared" si="179"/>
        <v>42339.249305555553</v>
      </c>
    </row>
    <row r="2852" spans="1:20" ht="42.75" hidden="1" x14ac:dyDescent="0.4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1" t="s">
        <v>8308</v>
      </c>
      <c r="R2852" t="s">
        <v>8310</v>
      </c>
      <c r="S2852" s="15">
        <f t="shared" si="178"/>
        <v>42634.900046296301</v>
      </c>
      <c r="T2852" s="15">
        <f t="shared" si="179"/>
        <v>42674.900046296301</v>
      </c>
    </row>
    <row r="2853" spans="1:20" ht="42.75" hidden="1" x14ac:dyDescent="0.4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1" t="s">
        <v>8308</v>
      </c>
      <c r="R2853" t="s">
        <v>8310</v>
      </c>
      <c r="S2853" s="15">
        <f t="shared" si="178"/>
        <v>42637.016736111109</v>
      </c>
      <c r="T2853" s="15">
        <f t="shared" si="179"/>
        <v>42669.165972222225</v>
      </c>
    </row>
    <row r="2854" spans="1:20" ht="42.75" x14ac:dyDescent="0.4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1" t="s">
        <v>8323</v>
      </c>
      <c r="R2854" t="s">
        <v>8326</v>
      </c>
      <c r="S2854" s="15">
        <f t="shared" si="178"/>
        <v>41880.788842592592</v>
      </c>
      <c r="T2854" s="15">
        <f t="shared" si="179"/>
        <v>41910.788842592592</v>
      </c>
    </row>
    <row r="2855" spans="1:20" ht="28.5" hidden="1" x14ac:dyDescent="0.4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1" t="s">
        <v>8313</v>
      </c>
      <c r="R2855" t="s">
        <v>8314</v>
      </c>
      <c r="S2855" s="15">
        <f t="shared" si="178"/>
        <v>42747.506689814814</v>
      </c>
      <c r="T2855" s="15">
        <f t="shared" si="179"/>
        <v>42777.506689814814</v>
      </c>
    </row>
    <row r="2856" spans="1:20" ht="28.5" hidden="1" x14ac:dyDescent="0.4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1" t="s">
        <v>8308</v>
      </c>
      <c r="R2856" t="s">
        <v>8310</v>
      </c>
      <c r="S2856" s="15">
        <f t="shared" si="178"/>
        <v>42673.66788194445</v>
      </c>
      <c r="T2856" s="15">
        <f t="shared" si="179"/>
        <v>42703.709548611107</v>
      </c>
    </row>
    <row r="2857" spans="1:20" ht="42.75" hidden="1" x14ac:dyDescent="0.4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1" t="s">
        <v>8313</v>
      </c>
      <c r="R2857" t="s">
        <v>8355</v>
      </c>
      <c r="S2857" s="15">
        <f t="shared" si="178"/>
        <v>41839.212951388887</v>
      </c>
      <c r="T2857" s="15">
        <f t="shared" si="179"/>
        <v>41899.212951388887</v>
      </c>
    </row>
    <row r="2858" spans="1:20" ht="42.75" x14ac:dyDescent="0.4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1" t="s">
        <v>8323</v>
      </c>
      <c r="R2858" t="s">
        <v>8326</v>
      </c>
      <c r="S2858" s="15">
        <f t="shared" si="178"/>
        <v>42282.770231481481</v>
      </c>
      <c r="T2858" s="15">
        <f t="shared" si="179"/>
        <v>42342.811898148153</v>
      </c>
    </row>
    <row r="2859" spans="1:20" ht="28.5" hidden="1" x14ac:dyDescent="0.4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1" t="s">
        <v>8308</v>
      </c>
      <c r="R2859" t="s">
        <v>8310</v>
      </c>
      <c r="S2859" s="15">
        <f t="shared" si="178"/>
        <v>42592.750555555554</v>
      </c>
      <c r="T2859" s="15">
        <f t="shared" si="179"/>
        <v>42622.750555555554</v>
      </c>
    </row>
    <row r="2860" spans="1:20" ht="42.75" x14ac:dyDescent="0.45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1" t="s">
        <v>8323</v>
      </c>
      <c r="R2860" t="s">
        <v>8326</v>
      </c>
      <c r="S2860" s="15">
        <f t="shared" si="178"/>
        <v>42414.235879629632</v>
      </c>
      <c r="T2860" s="15">
        <f t="shared" si="179"/>
        <v>42474.194212962961</v>
      </c>
    </row>
    <row r="2861" spans="1:20" ht="42.75" x14ac:dyDescent="0.45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1" t="s">
        <v>8323</v>
      </c>
      <c r="R2861" t="s">
        <v>8326</v>
      </c>
      <c r="S2861" s="15">
        <f t="shared" si="178"/>
        <v>41779.695092592592</v>
      </c>
      <c r="T2861" s="15">
        <f t="shared" si="179"/>
        <v>41813.666666666664</v>
      </c>
    </row>
    <row r="2862" spans="1:20" ht="28.5" hidden="1" x14ac:dyDescent="0.4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1" t="s">
        <v>8316</v>
      </c>
      <c r="R2862" t="s">
        <v>8334</v>
      </c>
      <c r="S2862" s="15">
        <f t="shared" si="178"/>
        <v>42716.7424537037</v>
      </c>
      <c r="T2862" s="15">
        <f t="shared" si="179"/>
        <v>42746.7424537037</v>
      </c>
    </row>
    <row r="2863" spans="1:20" ht="42.75" hidden="1" x14ac:dyDescent="0.4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1" t="s">
        <v>8319</v>
      </c>
      <c r="R2863" t="s">
        <v>8357</v>
      </c>
      <c r="S2863" s="15">
        <f t="shared" si="178"/>
        <v>42244.776666666665</v>
      </c>
      <c r="T2863" s="15">
        <f t="shared" si="179"/>
        <v>42274.776666666665</v>
      </c>
    </row>
    <row r="2864" spans="1:20" ht="42.75" hidden="1" x14ac:dyDescent="0.45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1" t="s">
        <v>8327</v>
      </c>
      <c r="R2864" t="s">
        <v>8328</v>
      </c>
      <c r="S2864" s="15">
        <f t="shared" si="178"/>
        <v>40646.099097222221</v>
      </c>
      <c r="T2864" s="15">
        <f t="shared" si="179"/>
        <v>40691.099097222221</v>
      </c>
    </row>
    <row r="2865" spans="1:20" ht="42.75" hidden="1" x14ac:dyDescent="0.4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1" t="s">
        <v>8308</v>
      </c>
      <c r="R2865" t="s">
        <v>8310</v>
      </c>
      <c r="S2865" s="15">
        <f t="shared" si="178"/>
        <v>42424.749490740738</v>
      </c>
      <c r="T2865" s="15">
        <f t="shared" si="179"/>
        <v>42454.707824074074</v>
      </c>
    </row>
    <row r="2866" spans="1:20" ht="42.75" hidden="1" x14ac:dyDescent="0.45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1" t="s">
        <v>8313</v>
      </c>
      <c r="R2866" t="s">
        <v>8351</v>
      </c>
      <c r="S2866" s="15">
        <f t="shared" si="178"/>
        <v>41780.050092592595</v>
      </c>
      <c r="T2866" s="15">
        <f t="shared" si="179"/>
        <v>41808.842361111114</v>
      </c>
    </row>
    <row r="2867" spans="1:20" ht="42.75" hidden="1" x14ac:dyDescent="0.4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1" t="s">
        <v>8327</v>
      </c>
      <c r="R2867" t="s">
        <v>8330</v>
      </c>
      <c r="S2867" s="15">
        <f t="shared" si="178"/>
        <v>42803.920277777783</v>
      </c>
      <c r="T2867" s="15">
        <f t="shared" si="179"/>
        <v>42834.833333333328</v>
      </c>
    </row>
    <row r="2868" spans="1:20" ht="42.75" hidden="1" x14ac:dyDescent="0.45">
      <c r="A2868">
        <v>2359</v>
      </c>
      <c r="B2868" s="9" t="s">
        <v>2360</v>
      </c>
      <c r="C2868" s="3" t="s">
        <v>6469</v>
      </c>
      <c r="D2868" s="5">
        <v>7500</v>
      </c>
      <c r="E2868" s="7">
        <v>1101</v>
      </c>
      <c r="F2868" t="s">
        <v>8219</v>
      </c>
      <c r="G2868" t="s">
        <v>8223</v>
      </c>
      <c r="H2868" t="s">
        <v>8245</v>
      </c>
      <c r="I2868">
        <v>1438616124</v>
      </c>
      <c r="J2868">
        <v>1433432124</v>
      </c>
      <c r="K2868" t="b">
        <v>0</v>
      </c>
      <c r="L2868">
        <v>3</v>
      </c>
      <c r="M2868" t="b">
        <v>0</v>
      </c>
      <c r="N2868" t="s">
        <v>8270</v>
      </c>
      <c r="O2868">
        <f t="shared" si="176"/>
        <v>15</v>
      </c>
      <c r="P2868">
        <f t="shared" si="177"/>
        <v>367</v>
      </c>
      <c r="Q2868" s="11" t="s">
        <v>8308</v>
      </c>
      <c r="R2868" t="s">
        <v>8342</v>
      </c>
      <c r="S2868" s="15">
        <f t="shared" si="178"/>
        <v>42159.649583333332</v>
      </c>
      <c r="T2868" s="15">
        <f t="shared" si="179"/>
        <v>42219.649583333332</v>
      </c>
    </row>
    <row r="2869" spans="1:20" ht="28.5" x14ac:dyDescent="0.4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1" t="s">
        <v>8323</v>
      </c>
      <c r="R2869" t="s">
        <v>8326</v>
      </c>
      <c r="S2869" s="15">
        <f t="shared" si="178"/>
        <v>42378.478344907402</v>
      </c>
      <c r="T2869" s="15">
        <f t="shared" si="179"/>
        <v>42418.916666666672</v>
      </c>
    </row>
    <row r="2870" spans="1:20" ht="42.75" hidden="1" x14ac:dyDescent="0.4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1" t="s">
        <v>8321</v>
      </c>
      <c r="R2870" t="s">
        <v>8325</v>
      </c>
      <c r="S2870" s="15">
        <f t="shared" si="178"/>
        <v>41887.383356481485</v>
      </c>
      <c r="T2870" s="15">
        <f t="shared" si="179"/>
        <v>41917.383356481485</v>
      </c>
    </row>
    <row r="2871" spans="1:20" ht="42.75" hidden="1" x14ac:dyDescent="0.4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1" t="s">
        <v>8323</v>
      </c>
      <c r="R2871" t="s">
        <v>8324</v>
      </c>
      <c r="S2871" s="15">
        <f t="shared" si="178"/>
        <v>42382.189710648148</v>
      </c>
      <c r="T2871" s="15">
        <f t="shared" si="179"/>
        <v>42412.189710648148</v>
      </c>
    </row>
    <row r="2872" spans="1:20" ht="42.75" hidden="1" x14ac:dyDescent="0.45">
      <c r="A2872">
        <v>3880</v>
      </c>
      <c r="B2872" s="9" t="s">
        <v>3877</v>
      </c>
      <c r="C2872" s="3" t="s">
        <v>7989</v>
      </c>
      <c r="D2872" s="5">
        <v>7500</v>
      </c>
      <c r="E2872" s="7">
        <v>980</v>
      </c>
      <c r="F2872" t="s">
        <v>8219</v>
      </c>
      <c r="G2872" t="s">
        <v>8224</v>
      </c>
      <c r="H2872" t="s">
        <v>8246</v>
      </c>
      <c r="I2872">
        <v>1406761200</v>
      </c>
      <c r="J2872">
        <v>1403724820</v>
      </c>
      <c r="K2872" t="b">
        <v>0</v>
      </c>
      <c r="L2872">
        <v>17</v>
      </c>
      <c r="M2872" t="b">
        <v>0</v>
      </c>
      <c r="N2872" t="s">
        <v>8303</v>
      </c>
      <c r="O2872">
        <f t="shared" si="176"/>
        <v>13</v>
      </c>
      <c r="P2872">
        <f t="shared" si="177"/>
        <v>57.65</v>
      </c>
      <c r="Q2872" s="11" t="s">
        <v>8323</v>
      </c>
      <c r="R2872" t="s">
        <v>8335</v>
      </c>
      <c r="S2872" s="15">
        <f t="shared" si="178"/>
        <v>41815.815046296295</v>
      </c>
      <c r="T2872" s="15">
        <f t="shared" si="179"/>
        <v>41850.958333333336</v>
      </c>
    </row>
    <row r="2873" spans="1:20" ht="28.5" x14ac:dyDescent="0.4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1" t="s">
        <v>8323</v>
      </c>
      <c r="R2873" t="s">
        <v>8326</v>
      </c>
      <c r="S2873" s="15">
        <f t="shared" si="178"/>
        <v>42312.874594907407</v>
      </c>
      <c r="T2873" s="15">
        <f t="shared" si="179"/>
        <v>42340.874594907407</v>
      </c>
    </row>
    <row r="2874" spans="1:20" hidden="1" x14ac:dyDescent="0.4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1" t="s">
        <v>8308</v>
      </c>
      <c r="R2874" t="s">
        <v>8340</v>
      </c>
      <c r="S2874" s="15">
        <f t="shared" si="178"/>
        <v>42436.211701388893</v>
      </c>
      <c r="T2874" s="15">
        <f t="shared" si="179"/>
        <v>42466.170034722221</v>
      </c>
    </row>
    <row r="2875" spans="1:20" ht="42.75" hidden="1" x14ac:dyDescent="0.4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1" t="s">
        <v>8308</v>
      </c>
      <c r="R2875" t="s">
        <v>8310</v>
      </c>
      <c r="S2875" s="15">
        <f t="shared" si="178"/>
        <v>42361.043703703705</v>
      </c>
      <c r="T2875" s="15">
        <f t="shared" si="179"/>
        <v>42421.043703703705</v>
      </c>
    </row>
    <row r="2876" spans="1:20" ht="42.75" x14ac:dyDescent="0.4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1" t="s">
        <v>8323</v>
      </c>
      <c r="R2876" t="s">
        <v>8326</v>
      </c>
      <c r="S2876" s="15">
        <f t="shared" si="178"/>
        <v>42415.883425925931</v>
      </c>
      <c r="T2876" s="15">
        <f t="shared" si="179"/>
        <v>42475.84175925926</v>
      </c>
    </row>
    <row r="2877" spans="1:20" ht="42.75" hidden="1" x14ac:dyDescent="0.4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1" t="s">
        <v>8323</v>
      </c>
      <c r="R2877" t="s">
        <v>8335</v>
      </c>
      <c r="S2877" s="15">
        <f t="shared" si="178"/>
        <v>42095.374675925923</v>
      </c>
      <c r="T2877" s="15">
        <f t="shared" si="179"/>
        <v>42125.374675925923</v>
      </c>
    </row>
    <row r="2878" spans="1:20" ht="42.75" x14ac:dyDescent="0.4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1" t="s">
        <v>8323</v>
      </c>
      <c r="R2878" t="s">
        <v>8326</v>
      </c>
      <c r="S2878" s="15">
        <f t="shared" si="178"/>
        <v>42401.610983796301</v>
      </c>
      <c r="T2878" s="15">
        <f t="shared" si="179"/>
        <v>42426</v>
      </c>
    </row>
    <row r="2879" spans="1:20" ht="42.75" x14ac:dyDescent="0.4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1" t="s">
        <v>8323</v>
      </c>
      <c r="R2879" t="s">
        <v>8326</v>
      </c>
      <c r="S2879" s="15">
        <f t="shared" si="178"/>
        <v>42722.84474537037</v>
      </c>
      <c r="T2879" s="15">
        <f t="shared" si="179"/>
        <v>42752.84474537037</v>
      </c>
    </row>
    <row r="2880" spans="1:20" ht="42.75" hidden="1" x14ac:dyDescent="0.45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1" t="s">
        <v>8316</v>
      </c>
      <c r="R2880" t="s">
        <v>8344</v>
      </c>
      <c r="S2880" s="15">
        <f t="shared" si="178"/>
        <v>42327.671631944439</v>
      </c>
      <c r="T2880" s="15">
        <f t="shared" si="179"/>
        <v>42357.671631944439</v>
      </c>
    </row>
    <row r="2881" spans="1:20" ht="42.75" hidden="1" x14ac:dyDescent="0.45">
      <c r="A2881">
        <v>1235</v>
      </c>
      <c r="B2881" s="9" t="s">
        <v>1236</v>
      </c>
      <c r="C2881" s="3" t="s">
        <v>5345</v>
      </c>
      <c r="D2881" s="5">
        <v>7534</v>
      </c>
      <c r="E2881" s="7">
        <v>210</v>
      </c>
      <c r="F2881" t="s">
        <v>8219</v>
      </c>
      <c r="G2881" t="s">
        <v>8223</v>
      </c>
      <c r="H2881" t="s">
        <v>8245</v>
      </c>
      <c r="I2881">
        <v>1387077299</v>
      </c>
      <c r="J2881">
        <v>1383621299</v>
      </c>
      <c r="K2881" t="b">
        <v>0</v>
      </c>
      <c r="L2881">
        <v>6</v>
      </c>
      <c r="M2881" t="b">
        <v>0</v>
      </c>
      <c r="N2881" t="s">
        <v>8284</v>
      </c>
      <c r="O2881">
        <f t="shared" si="176"/>
        <v>3</v>
      </c>
      <c r="P2881">
        <f t="shared" si="177"/>
        <v>35</v>
      </c>
      <c r="Q2881" s="11" t="s">
        <v>8327</v>
      </c>
      <c r="R2881" t="s">
        <v>8354</v>
      </c>
      <c r="S2881" s="15">
        <f t="shared" si="178"/>
        <v>41583.135405092595</v>
      </c>
      <c r="T2881" s="15">
        <f t="shared" si="179"/>
        <v>41623.135405092595</v>
      </c>
    </row>
    <row r="2882" spans="1:20" ht="28.5" x14ac:dyDescent="0.4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80">ROUND(E2882/D2882*100,0)</f>
        <v>18</v>
      </c>
      <c r="P2882">
        <f t="shared" ref="P2882:P2945" si="181">IFERROR(ROUND(E2882/L2882,2),0)</f>
        <v>45</v>
      </c>
      <c r="Q2882" s="11" t="s">
        <v>8323</v>
      </c>
      <c r="R2882" t="s">
        <v>8326</v>
      </c>
      <c r="S2882" s="15">
        <f t="shared" ref="S2882:S2945" si="182">(((J2882/60)/60)/24)+DATE(1970,1,1)</f>
        <v>41813.938715277778</v>
      </c>
      <c r="T2882" s="15">
        <f t="shared" ref="T2882:T2945" si="183">(((I2882/60)/60)/24)+DATE(1970,1,1)</f>
        <v>41835.916666666664</v>
      </c>
    </row>
    <row r="2883" spans="1:20" ht="42.75" x14ac:dyDescent="0.4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80"/>
        <v>108</v>
      </c>
      <c r="P2883">
        <f t="shared" si="181"/>
        <v>38.57</v>
      </c>
      <c r="Q2883" s="11" t="s">
        <v>8323</v>
      </c>
      <c r="R2883" t="s">
        <v>8326</v>
      </c>
      <c r="S2883" s="15">
        <f t="shared" si="182"/>
        <v>42571.626192129625</v>
      </c>
      <c r="T2883" s="15">
        <f t="shared" si="183"/>
        <v>42583.570138888885</v>
      </c>
    </row>
    <row r="2884" spans="1:20" ht="42.75" hidden="1" x14ac:dyDescent="0.45">
      <c r="A2884">
        <v>2956</v>
      </c>
      <c r="B2884" s="9" t="s">
        <v>2956</v>
      </c>
      <c r="C2884" s="3" t="s">
        <v>7066</v>
      </c>
      <c r="D2884" s="5">
        <v>7900</v>
      </c>
      <c r="E2884" s="7">
        <v>1322</v>
      </c>
      <c r="F2884" t="s">
        <v>8219</v>
      </c>
      <c r="G2884" t="s">
        <v>8223</v>
      </c>
      <c r="H2884" t="s">
        <v>8245</v>
      </c>
      <c r="I2884">
        <v>1462402850</v>
      </c>
      <c r="J2884">
        <v>1459810850</v>
      </c>
      <c r="K2884" t="b">
        <v>0</v>
      </c>
      <c r="L2884">
        <v>20</v>
      </c>
      <c r="M2884" t="b">
        <v>0</v>
      </c>
      <c r="N2884" t="s">
        <v>8301</v>
      </c>
      <c r="O2884">
        <f t="shared" si="180"/>
        <v>17</v>
      </c>
      <c r="P2884">
        <f t="shared" si="181"/>
        <v>66.099999999999994</v>
      </c>
      <c r="Q2884" s="11" t="s">
        <v>8323</v>
      </c>
      <c r="R2884" t="s">
        <v>8324</v>
      </c>
      <c r="S2884" s="15">
        <f t="shared" si="182"/>
        <v>42464.958912037036</v>
      </c>
      <c r="T2884" s="15">
        <f t="shared" si="183"/>
        <v>42494.958912037036</v>
      </c>
    </row>
    <row r="2885" spans="1:20" ht="42.75" x14ac:dyDescent="0.4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1" t="s">
        <v>8323</v>
      </c>
      <c r="R2885" t="s">
        <v>8326</v>
      </c>
      <c r="S2885" s="15">
        <f t="shared" si="182"/>
        <v>42480.800648148142</v>
      </c>
      <c r="T2885" s="15">
        <f t="shared" si="183"/>
        <v>42540.800648148142</v>
      </c>
    </row>
    <row r="2886" spans="1:20" ht="57" x14ac:dyDescent="0.4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1" t="s">
        <v>8323</v>
      </c>
      <c r="R2886" t="s">
        <v>8326</v>
      </c>
      <c r="S2886" s="15">
        <f t="shared" si="182"/>
        <v>42499.731701388882</v>
      </c>
      <c r="T2886" s="15">
        <f t="shared" si="183"/>
        <v>42529.731701388882</v>
      </c>
    </row>
    <row r="2887" spans="1:20" ht="42.75" hidden="1" x14ac:dyDescent="0.4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1" t="s">
        <v>8321</v>
      </c>
      <c r="R2887" t="s">
        <v>8325</v>
      </c>
      <c r="S2887" s="15">
        <f t="shared" si="182"/>
        <v>42741.848379629635</v>
      </c>
      <c r="T2887" s="15">
        <f t="shared" si="183"/>
        <v>42783.875</v>
      </c>
    </row>
    <row r="2888" spans="1:20" ht="28.5" hidden="1" x14ac:dyDescent="0.45">
      <c r="A2888">
        <v>1240</v>
      </c>
      <c r="B2888" s="9" t="s">
        <v>1241</v>
      </c>
      <c r="C2888" s="3" t="s">
        <v>5350</v>
      </c>
      <c r="D2888" s="5">
        <v>8000</v>
      </c>
      <c r="E2888" s="7">
        <v>241</v>
      </c>
      <c r="F2888" t="s">
        <v>8219</v>
      </c>
      <c r="G2888" t="s">
        <v>8223</v>
      </c>
      <c r="H2888" t="s">
        <v>8245</v>
      </c>
      <c r="I2888">
        <v>1373665860</v>
      </c>
      <c r="J2888">
        <v>1368579457</v>
      </c>
      <c r="K2888" t="b">
        <v>0</v>
      </c>
      <c r="L2888">
        <v>8</v>
      </c>
      <c r="M2888" t="b">
        <v>0</v>
      </c>
      <c r="N2888" t="s">
        <v>8284</v>
      </c>
      <c r="O2888">
        <f t="shared" si="180"/>
        <v>3</v>
      </c>
      <c r="P2888">
        <f t="shared" si="181"/>
        <v>30.13</v>
      </c>
      <c r="Q2888" s="11" t="s">
        <v>8327</v>
      </c>
      <c r="R2888" t="s">
        <v>8354</v>
      </c>
      <c r="S2888" s="15">
        <f t="shared" si="182"/>
        <v>41409.040011574078</v>
      </c>
      <c r="T2888" s="15">
        <f t="shared" si="183"/>
        <v>41467.910416666666</v>
      </c>
    </row>
    <row r="2889" spans="1:20" ht="42.75" hidden="1" x14ac:dyDescent="0.45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1" t="s">
        <v>8321</v>
      </c>
      <c r="R2889" t="s">
        <v>8343</v>
      </c>
      <c r="S2889" s="15">
        <f t="shared" si="182"/>
        <v>41716.717847222222</v>
      </c>
      <c r="T2889" s="15">
        <f t="shared" si="183"/>
        <v>41736.717847222222</v>
      </c>
    </row>
    <row r="2890" spans="1:20" ht="42.75" hidden="1" x14ac:dyDescent="0.45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1" t="s">
        <v>8308</v>
      </c>
      <c r="R2890" t="s">
        <v>8310</v>
      </c>
      <c r="S2890" s="15">
        <f t="shared" si="182"/>
        <v>42158.028310185182</v>
      </c>
      <c r="T2890" s="15">
        <f t="shared" si="183"/>
        <v>42186.028310185182</v>
      </c>
    </row>
    <row r="2891" spans="1:20" ht="42.75" hidden="1" x14ac:dyDescent="0.4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1" t="s">
        <v>8327</v>
      </c>
      <c r="R2891" t="s">
        <v>8328</v>
      </c>
      <c r="S2891" s="15">
        <f t="shared" si="182"/>
        <v>41842.031597222223</v>
      </c>
      <c r="T2891" s="15">
        <f t="shared" si="183"/>
        <v>41872.031597222223</v>
      </c>
    </row>
    <row r="2892" spans="1:20" ht="42.75" hidden="1" x14ac:dyDescent="0.45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1" t="s">
        <v>8308</v>
      </c>
      <c r="R2892" t="s">
        <v>8318</v>
      </c>
      <c r="S2892" s="15">
        <f t="shared" si="182"/>
        <v>41828.789942129632</v>
      </c>
      <c r="T2892" s="15">
        <f t="shared" si="183"/>
        <v>41863.789942129632</v>
      </c>
    </row>
    <row r="2893" spans="1:20" ht="42.75" hidden="1" x14ac:dyDescent="0.45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1" t="s">
        <v>8311</v>
      </c>
      <c r="R2893" t="s">
        <v>8356</v>
      </c>
      <c r="S2893" s="15">
        <f t="shared" si="182"/>
        <v>42072.790821759263</v>
      </c>
      <c r="T2893" s="15">
        <f t="shared" si="183"/>
        <v>42102.790821759263</v>
      </c>
    </row>
    <row r="2894" spans="1:20" ht="42.75" x14ac:dyDescent="0.45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1" t="s">
        <v>8323</v>
      </c>
      <c r="R2894" t="s">
        <v>8326</v>
      </c>
      <c r="S2894" s="15">
        <f t="shared" si="182"/>
        <v>41829.73715277778</v>
      </c>
      <c r="T2894" s="15">
        <f t="shared" si="183"/>
        <v>41852.716666666667</v>
      </c>
    </row>
    <row r="2895" spans="1:20" ht="28.5" x14ac:dyDescent="0.45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1" t="s">
        <v>8323</v>
      </c>
      <c r="R2895" t="s">
        <v>8326</v>
      </c>
      <c r="S2895" s="15">
        <f t="shared" si="182"/>
        <v>42056.1324537037</v>
      </c>
      <c r="T2895" s="15">
        <f t="shared" si="183"/>
        <v>42086.207638888889</v>
      </c>
    </row>
    <row r="2896" spans="1:20" ht="57" hidden="1" x14ac:dyDescent="0.4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1" t="s">
        <v>8308</v>
      </c>
      <c r="R2896" t="s">
        <v>8342</v>
      </c>
      <c r="S2896" s="15">
        <f t="shared" si="182"/>
        <v>42138.692627314813</v>
      </c>
      <c r="T2896" s="15">
        <f t="shared" si="183"/>
        <v>42168.692627314813</v>
      </c>
    </row>
    <row r="2897" spans="1:20" ht="57" x14ac:dyDescent="0.4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1" t="s">
        <v>8323</v>
      </c>
      <c r="R2897" t="s">
        <v>8326</v>
      </c>
      <c r="S2897" s="15">
        <f t="shared" si="182"/>
        <v>42800.753333333334</v>
      </c>
      <c r="T2897" s="15">
        <f t="shared" si="183"/>
        <v>42841.833333333328</v>
      </c>
    </row>
    <row r="2898" spans="1:20" ht="42.75" hidden="1" x14ac:dyDescent="0.4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1" t="s">
        <v>8316</v>
      </c>
      <c r="R2898" t="s">
        <v>8334</v>
      </c>
      <c r="S2898" s="15">
        <f t="shared" si="182"/>
        <v>41220.933124999996</v>
      </c>
      <c r="T2898" s="15">
        <f t="shared" si="183"/>
        <v>41250.933124999996</v>
      </c>
    </row>
    <row r="2899" spans="1:20" ht="28.5" hidden="1" x14ac:dyDescent="0.4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1" t="s">
        <v>8319</v>
      </c>
      <c r="R2899" t="s">
        <v>8345</v>
      </c>
      <c r="S2899" s="15">
        <f t="shared" si="182"/>
        <v>42317.954571759255</v>
      </c>
      <c r="T2899" s="15">
        <f t="shared" si="183"/>
        <v>42377.954571759255</v>
      </c>
    </row>
    <row r="2900" spans="1:20" ht="42.75" x14ac:dyDescent="0.4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1" t="s">
        <v>8323</v>
      </c>
      <c r="R2900" t="s">
        <v>8326</v>
      </c>
      <c r="S2900" s="15">
        <f t="shared" si="182"/>
        <v>42461.596273148149</v>
      </c>
      <c r="T2900" s="15">
        <f t="shared" si="183"/>
        <v>42491.596273148149</v>
      </c>
    </row>
    <row r="2901" spans="1:20" ht="42.75" x14ac:dyDescent="0.45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1" t="s">
        <v>8323</v>
      </c>
      <c r="R2901" t="s">
        <v>8326</v>
      </c>
      <c r="S2901" s="15">
        <f t="shared" si="182"/>
        <v>42075.807395833333</v>
      </c>
      <c r="T2901" s="15">
        <f t="shared" si="183"/>
        <v>42105.807395833333</v>
      </c>
    </row>
    <row r="2902" spans="1:20" ht="42.75" x14ac:dyDescent="0.45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1" t="s">
        <v>8323</v>
      </c>
      <c r="R2902" t="s">
        <v>8326</v>
      </c>
      <c r="S2902" s="15">
        <f t="shared" si="182"/>
        <v>42509.814108796301</v>
      </c>
      <c r="T2902" s="15">
        <f t="shared" si="183"/>
        <v>42539.814108796301</v>
      </c>
    </row>
    <row r="2903" spans="1:20" ht="42.75" hidden="1" x14ac:dyDescent="0.45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1" t="s">
        <v>8321</v>
      </c>
      <c r="R2903" t="s">
        <v>8325</v>
      </c>
      <c r="S2903" s="15">
        <f t="shared" si="182"/>
        <v>42239.441412037035</v>
      </c>
      <c r="T2903" s="15">
        <f t="shared" si="183"/>
        <v>42279.441412037035</v>
      </c>
    </row>
    <row r="2904" spans="1:20" ht="42.75" hidden="1" x14ac:dyDescent="0.45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1" t="s">
        <v>8321</v>
      </c>
      <c r="R2904" t="s">
        <v>8325</v>
      </c>
      <c r="S2904" s="15">
        <f t="shared" si="182"/>
        <v>42106.666018518517</v>
      </c>
      <c r="T2904" s="15">
        <f t="shared" si="183"/>
        <v>42155.395138888889</v>
      </c>
    </row>
    <row r="2905" spans="1:20" ht="42.75" hidden="1" x14ac:dyDescent="0.45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1" t="s">
        <v>8321</v>
      </c>
      <c r="R2905" t="s">
        <v>8325</v>
      </c>
      <c r="S2905" s="15">
        <f t="shared" si="182"/>
        <v>42297.110300925924</v>
      </c>
      <c r="T2905" s="15">
        <f t="shared" si="183"/>
        <v>42316.5</v>
      </c>
    </row>
    <row r="2906" spans="1:20" ht="42.75" hidden="1" x14ac:dyDescent="0.45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1" t="s">
        <v>8321</v>
      </c>
      <c r="R2906" t="s">
        <v>8339</v>
      </c>
      <c r="S2906" s="15">
        <f t="shared" si="182"/>
        <v>41466.552314814813</v>
      </c>
      <c r="T2906" s="15">
        <f t="shared" si="183"/>
        <v>41496.552314814813</v>
      </c>
    </row>
    <row r="2907" spans="1:20" ht="42.75" hidden="1" x14ac:dyDescent="0.45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1" t="s">
        <v>8308</v>
      </c>
      <c r="R2907" t="s">
        <v>8342</v>
      </c>
      <c r="S2907" s="15">
        <f t="shared" si="182"/>
        <v>41946.232175925928</v>
      </c>
      <c r="T2907" s="15">
        <f t="shared" si="183"/>
        <v>41976.232175925921</v>
      </c>
    </row>
    <row r="2908" spans="1:20" ht="42.75" hidden="1" x14ac:dyDescent="0.45">
      <c r="A2908">
        <v>127</v>
      </c>
      <c r="B2908" s="9" t="s">
        <v>129</v>
      </c>
      <c r="C2908" s="3" t="s">
        <v>4238</v>
      </c>
      <c r="D2908" s="5">
        <v>8000</v>
      </c>
      <c r="E2908" s="7">
        <v>190</v>
      </c>
      <c r="F2908" t="s">
        <v>8219</v>
      </c>
      <c r="G2908" t="s">
        <v>8223</v>
      </c>
      <c r="H2908" t="s">
        <v>8245</v>
      </c>
      <c r="I2908">
        <v>1428069541</v>
      </c>
      <c r="J2908">
        <v>1425481141</v>
      </c>
      <c r="K2908" t="b">
        <v>0</v>
      </c>
      <c r="L2908">
        <v>4</v>
      </c>
      <c r="M2908" t="b">
        <v>0</v>
      </c>
      <c r="N2908" t="s">
        <v>8265</v>
      </c>
      <c r="O2908">
        <f t="shared" si="180"/>
        <v>2</v>
      </c>
      <c r="P2908">
        <f t="shared" si="181"/>
        <v>47.5</v>
      </c>
      <c r="Q2908" s="11" t="s">
        <v>8321</v>
      </c>
      <c r="R2908" t="s">
        <v>8337</v>
      </c>
      <c r="S2908" s="15">
        <f t="shared" si="182"/>
        <v>42067.62431712963</v>
      </c>
      <c r="T2908" s="15">
        <f t="shared" si="183"/>
        <v>42097.582650462966</v>
      </c>
    </row>
    <row r="2909" spans="1:20" ht="42.75" hidden="1" x14ac:dyDescent="0.45">
      <c r="A2909">
        <v>2355</v>
      </c>
      <c r="B2909" s="9" t="s">
        <v>2356</v>
      </c>
      <c r="C2909" s="3" t="s">
        <v>6465</v>
      </c>
      <c r="D2909" s="5">
        <v>8000</v>
      </c>
      <c r="E2909" s="7">
        <v>55</v>
      </c>
      <c r="F2909" t="s">
        <v>8219</v>
      </c>
      <c r="G2909" t="s">
        <v>8225</v>
      </c>
      <c r="H2909" t="s">
        <v>8247</v>
      </c>
      <c r="I2909">
        <v>1430604136</v>
      </c>
      <c r="J2909">
        <v>1428012136</v>
      </c>
      <c r="K2909" t="b">
        <v>0</v>
      </c>
      <c r="L2909">
        <v>2</v>
      </c>
      <c r="M2909" t="b">
        <v>0</v>
      </c>
      <c r="N2909" t="s">
        <v>8270</v>
      </c>
      <c r="O2909">
        <f t="shared" si="180"/>
        <v>1</v>
      </c>
      <c r="P2909">
        <f t="shared" si="181"/>
        <v>27.5</v>
      </c>
      <c r="Q2909" s="11" t="s">
        <v>8308</v>
      </c>
      <c r="R2909" t="s">
        <v>8342</v>
      </c>
      <c r="S2909" s="15">
        <f t="shared" si="182"/>
        <v>42096.918240740735</v>
      </c>
      <c r="T2909" s="15">
        <f t="shared" si="183"/>
        <v>42126.918240740735</v>
      </c>
    </row>
    <row r="2910" spans="1:20" ht="42.75" hidden="1" x14ac:dyDescent="0.45">
      <c r="A2910">
        <v>2573</v>
      </c>
      <c r="B2910" s="9" t="s">
        <v>2573</v>
      </c>
      <c r="C2910" s="3" t="s">
        <v>6683</v>
      </c>
      <c r="D2910" s="5">
        <v>8000</v>
      </c>
      <c r="E2910" s="7">
        <v>0</v>
      </c>
      <c r="F2910" t="s">
        <v>8219</v>
      </c>
      <c r="G2910" t="s">
        <v>8223</v>
      </c>
      <c r="H2910" t="s">
        <v>8245</v>
      </c>
      <c r="I2910">
        <v>1408803149</v>
      </c>
      <c r="J2910">
        <v>1404915149</v>
      </c>
      <c r="K2910" t="b">
        <v>0</v>
      </c>
      <c r="L2910">
        <v>0</v>
      </c>
      <c r="M2910" t="b">
        <v>0</v>
      </c>
      <c r="N2910" t="s">
        <v>8282</v>
      </c>
      <c r="O2910">
        <f t="shared" si="180"/>
        <v>0</v>
      </c>
      <c r="P2910">
        <f t="shared" si="181"/>
        <v>0</v>
      </c>
      <c r="Q2910" s="11" t="s">
        <v>8319</v>
      </c>
      <c r="R2910" t="s">
        <v>8345</v>
      </c>
      <c r="S2910" s="15">
        <f t="shared" si="182"/>
        <v>41829.592002314814</v>
      </c>
      <c r="T2910" s="15">
        <f t="shared" si="183"/>
        <v>41874.592002314814</v>
      </c>
    </row>
    <row r="2911" spans="1:20" ht="42.75" hidden="1" x14ac:dyDescent="0.45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1" t="s">
        <v>8323</v>
      </c>
      <c r="R2911" t="s">
        <v>8335</v>
      </c>
      <c r="S2911" s="15">
        <f t="shared" si="182"/>
        <v>42242.988680555558</v>
      </c>
      <c r="T2911" s="15">
        <f t="shared" si="183"/>
        <v>42272.988680555558</v>
      </c>
    </row>
    <row r="2912" spans="1:20" ht="42.75" x14ac:dyDescent="0.45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1" t="s">
        <v>8323</v>
      </c>
      <c r="R2912" t="s">
        <v>8326</v>
      </c>
      <c r="S2912" s="15">
        <f t="shared" si="182"/>
        <v>42437.398680555561</v>
      </c>
      <c r="T2912" s="15">
        <f t="shared" si="183"/>
        <v>42465.35701388889</v>
      </c>
    </row>
    <row r="2913" spans="1:20" ht="42.75" x14ac:dyDescent="0.45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1" t="s">
        <v>8323</v>
      </c>
      <c r="R2913" t="s">
        <v>8326</v>
      </c>
      <c r="S2913" s="15">
        <f t="shared" si="182"/>
        <v>42124.841111111105</v>
      </c>
      <c r="T2913" s="15">
        <f t="shared" si="183"/>
        <v>42154.841111111105</v>
      </c>
    </row>
    <row r="2914" spans="1:20" ht="57" x14ac:dyDescent="0.45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1" t="s">
        <v>8323</v>
      </c>
      <c r="R2914" t="s">
        <v>8326</v>
      </c>
      <c r="S2914" s="15">
        <f t="shared" si="182"/>
        <v>41971.881076388891</v>
      </c>
      <c r="T2914" s="15">
        <f t="shared" si="183"/>
        <v>41996.881076388891</v>
      </c>
    </row>
    <row r="2915" spans="1:20" ht="42.75" x14ac:dyDescent="0.45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1" t="s">
        <v>8323</v>
      </c>
      <c r="R2915" t="s">
        <v>8326</v>
      </c>
      <c r="S2915" s="15">
        <f t="shared" si="182"/>
        <v>42151.237685185188</v>
      </c>
      <c r="T2915" s="15">
        <f t="shared" si="183"/>
        <v>42211.237685185188</v>
      </c>
    </row>
    <row r="2916" spans="1:20" ht="42.75" x14ac:dyDescent="0.45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1" t="s">
        <v>8323</v>
      </c>
      <c r="R2916" t="s">
        <v>8326</v>
      </c>
      <c r="S2916" s="15">
        <f t="shared" si="182"/>
        <v>41866.640648148146</v>
      </c>
      <c r="T2916" s="15">
        <f t="shared" si="183"/>
        <v>41898.125</v>
      </c>
    </row>
    <row r="2917" spans="1:20" ht="57" hidden="1" x14ac:dyDescent="0.4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1" t="s">
        <v>8308</v>
      </c>
      <c r="R2917" t="s">
        <v>8342</v>
      </c>
      <c r="S2917" s="15">
        <f t="shared" si="182"/>
        <v>42348.9215625</v>
      </c>
      <c r="T2917" s="15">
        <f t="shared" si="183"/>
        <v>42385.458333333328</v>
      </c>
    </row>
    <row r="2918" spans="1:20" ht="42.75" hidden="1" x14ac:dyDescent="0.4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1" t="s">
        <v>8316</v>
      </c>
      <c r="R2918" t="s">
        <v>8334</v>
      </c>
      <c r="S2918" s="15">
        <f t="shared" si="182"/>
        <v>42479.22210648148</v>
      </c>
      <c r="T2918" s="15">
        <f t="shared" si="183"/>
        <v>42539.22210648148</v>
      </c>
    </row>
    <row r="2919" spans="1:20" ht="42.75" hidden="1" x14ac:dyDescent="0.45">
      <c r="A2919">
        <v>1567</v>
      </c>
      <c r="B2919" s="9" t="s">
        <v>1568</v>
      </c>
      <c r="C2919" s="3" t="s">
        <v>5677</v>
      </c>
      <c r="D2919" s="5">
        <v>8500</v>
      </c>
      <c r="E2919" s="7">
        <v>350</v>
      </c>
      <c r="F2919" t="s">
        <v>8219</v>
      </c>
      <c r="G2919" t="s">
        <v>8223</v>
      </c>
      <c r="H2919" t="s">
        <v>8245</v>
      </c>
      <c r="I2919">
        <v>1392595200</v>
      </c>
      <c r="J2919">
        <v>1391293745</v>
      </c>
      <c r="K2919" t="b">
        <v>0</v>
      </c>
      <c r="L2919">
        <v>13</v>
      </c>
      <c r="M2919" t="b">
        <v>0</v>
      </c>
      <c r="N2919" t="s">
        <v>8288</v>
      </c>
      <c r="O2919">
        <f t="shared" si="180"/>
        <v>4</v>
      </c>
      <c r="P2919">
        <f t="shared" si="181"/>
        <v>26.92</v>
      </c>
      <c r="Q2919" s="11" t="s">
        <v>8311</v>
      </c>
      <c r="R2919" t="s">
        <v>8349</v>
      </c>
      <c r="S2919" s="15">
        <f t="shared" si="182"/>
        <v>41671.936863425923</v>
      </c>
      <c r="T2919" s="15">
        <f t="shared" si="183"/>
        <v>41687</v>
      </c>
    </row>
    <row r="2920" spans="1:20" ht="42.75" hidden="1" x14ac:dyDescent="0.45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1" t="s">
        <v>8311</v>
      </c>
      <c r="R2920" t="s">
        <v>8348</v>
      </c>
      <c r="S2920" s="15">
        <f t="shared" si="182"/>
        <v>42032.510243055556</v>
      </c>
      <c r="T2920" s="15">
        <f t="shared" si="183"/>
        <v>42057.510243055556</v>
      </c>
    </row>
    <row r="2921" spans="1:20" ht="42.75" x14ac:dyDescent="0.4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1" t="s">
        <v>8323</v>
      </c>
      <c r="R2921" t="s">
        <v>8326</v>
      </c>
      <c r="S2921" s="15">
        <f t="shared" si="182"/>
        <v>42142.514016203699</v>
      </c>
      <c r="T2921" s="15">
        <f t="shared" si="183"/>
        <v>42155.958333333328</v>
      </c>
    </row>
    <row r="2922" spans="1:20" ht="42.75" hidden="1" x14ac:dyDescent="0.45">
      <c r="A2922">
        <v>2580</v>
      </c>
      <c r="B2922" s="9" t="s">
        <v>2580</v>
      </c>
      <c r="C2922" s="3" t="s">
        <v>6690</v>
      </c>
      <c r="D2922" s="5">
        <v>8500</v>
      </c>
      <c r="E2922" s="7">
        <v>51</v>
      </c>
      <c r="F2922" t="s">
        <v>8219</v>
      </c>
      <c r="G2922" t="s">
        <v>8223</v>
      </c>
      <c r="H2922" t="s">
        <v>8245</v>
      </c>
      <c r="I2922">
        <v>1431745200</v>
      </c>
      <c r="J2922">
        <v>1429170603</v>
      </c>
      <c r="K2922" t="b">
        <v>0</v>
      </c>
      <c r="L2922">
        <v>2</v>
      </c>
      <c r="M2922" t="b">
        <v>0</v>
      </c>
      <c r="N2922" t="s">
        <v>8282</v>
      </c>
      <c r="O2922">
        <f t="shared" si="180"/>
        <v>1</v>
      </c>
      <c r="P2922">
        <f t="shared" si="181"/>
        <v>25.5</v>
      </c>
      <c r="Q2922" s="11" t="s">
        <v>8319</v>
      </c>
      <c r="R2922" t="s">
        <v>8345</v>
      </c>
      <c r="S2922" s="15">
        <f t="shared" si="182"/>
        <v>42110.326423611114</v>
      </c>
      <c r="T2922" s="15">
        <f t="shared" si="183"/>
        <v>42140.125</v>
      </c>
    </row>
    <row r="2923" spans="1:20" ht="42.75" x14ac:dyDescent="0.4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1" t="s">
        <v>8323</v>
      </c>
      <c r="R2923" t="s">
        <v>8326</v>
      </c>
      <c r="S2923" s="15">
        <f t="shared" si="182"/>
        <v>42122.732499999998</v>
      </c>
      <c r="T2923" s="15">
        <f t="shared" si="183"/>
        <v>42155.732638888891</v>
      </c>
    </row>
    <row r="2924" spans="1:20" ht="42.75" hidden="1" x14ac:dyDescent="0.4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1" t="s">
        <v>8308</v>
      </c>
      <c r="R2924" t="s">
        <v>8318</v>
      </c>
      <c r="S2924" s="15">
        <f t="shared" si="182"/>
        <v>42113.875567129624</v>
      </c>
      <c r="T2924" s="15">
        <f t="shared" si="183"/>
        <v>42143.875567129624</v>
      </c>
    </row>
    <row r="2925" spans="1:20" ht="42.75" hidden="1" x14ac:dyDescent="0.4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1" t="s">
        <v>8313</v>
      </c>
      <c r="R2925" t="s">
        <v>8353</v>
      </c>
      <c r="S2925" s="15">
        <f t="shared" si="182"/>
        <v>41926.482731481483</v>
      </c>
      <c r="T2925" s="15">
        <f t="shared" si="183"/>
        <v>41956.524398148147</v>
      </c>
    </row>
    <row r="2926" spans="1:20" ht="42.75" hidden="1" x14ac:dyDescent="0.4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1" t="s">
        <v>8316</v>
      </c>
      <c r="R2926" t="s">
        <v>8334</v>
      </c>
      <c r="S2926" s="15">
        <f t="shared" si="182"/>
        <v>42409.024305555555</v>
      </c>
      <c r="T2926" s="15">
        <f t="shared" si="183"/>
        <v>42439.024305555555</v>
      </c>
    </row>
    <row r="2927" spans="1:20" ht="42.75" hidden="1" x14ac:dyDescent="0.4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1" t="s">
        <v>8311</v>
      </c>
      <c r="R2927" t="s">
        <v>8352</v>
      </c>
      <c r="S2927" s="15">
        <f t="shared" si="182"/>
        <v>41642.751458333332</v>
      </c>
      <c r="T2927" s="15">
        <f t="shared" si="183"/>
        <v>41672.751458333332</v>
      </c>
    </row>
    <row r="2928" spans="1:20" ht="28.5" hidden="1" x14ac:dyDescent="0.45">
      <c r="A2928">
        <v>1015</v>
      </c>
      <c r="B2928" s="9" t="s">
        <v>1016</v>
      </c>
      <c r="C2928" s="3" t="s">
        <v>5125</v>
      </c>
      <c r="D2928" s="5">
        <v>9000</v>
      </c>
      <c r="E2928" s="7">
        <v>240</v>
      </c>
      <c r="F2928" t="s">
        <v>8219</v>
      </c>
      <c r="G2928" t="s">
        <v>8239</v>
      </c>
      <c r="H2928" t="s">
        <v>8256</v>
      </c>
      <c r="I2928">
        <v>1448489095</v>
      </c>
      <c r="J2928">
        <v>1445893495</v>
      </c>
      <c r="K2928" t="b">
        <v>0</v>
      </c>
      <c r="L2928">
        <v>6</v>
      </c>
      <c r="M2928" t="b">
        <v>0</v>
      </c>
      <c r="N2928" t="s">
        <v>8271</v>
      </c>
      <c r="O2928">
        <f t="shared" si="180"/>
        <v>3</v>
      </c>
      <c r="P2928">
        <f t="shared" si="181"/>
        <v>40</v>
      </c>
      <c r="Q2928" s="11" t="s">
        <v>8308</v>
      </c>
      <c r="R2928" t="s">
        <v>8310</v>
      </c>
      <c r="S2928" s="15">
        <f t="shared" si="182"/>
        <v>42303.878414351857</v>
      </c>
      <c r="T2928" s="15">
        <f t="shared" si="183"/>
        <v>42333.920081018514</v>
      </c>
    </row>
    <row r="2929" spans="1:20" ht="57" hidden="1" x14ac:dyDescent="0.4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1" t="s">
        <v>8311</v>
      </c>
      <c r="R2929" t="s">
        <v>8356</v>
      </c>
      <c r="S2929" s="15">
        <f t="shared" si="182"/>
        <v>42639.441932870366</v>
      </c>
      <c r="T2929" s="15">
        <f t="shared" si="183"/>
        <v>42653.441932870366</v>
      </c>
    </row>
    <row r="2930" spans="1:20" ht="42.75" x14ac:dyDescent="0.4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1" t="s">
        <v>8323</v>
      </c>
      <c r="R2930" t="s">
        <v>8326</v>
      </c>
      <c r="S2930" s="15">
        <f t="shared" si="182"/>
        <v>42665.451736111107</v>
      </c>
      <c r="T2930" s="15">
        <f t="shared" si="183"/>
        <v>42725.493402777778</v>
      </c>
    </row>
    <row r="2931" spans="1:20" ht="28.5" hidden="1" x14ac:dyDescent="0.4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1" t="s">
        <v>8308</v>
      </c>
      <c r="R2931" t="s">
        <v>8310</v>
      </c>
      <c r="S2931" s="15">
        <f t="shared" si="182"/>
        <v>42660.552465277782</v>
      </c>
      <c r="T2931" s="15">
        <f t="shared" si="183"/>
        <v>42691.594131944439</v>
      </c>
    </row>
    <row r="2932" spans="1:20" ht="42.75" hidden="1" x14ac:dyDescent="0.4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1" t="s">
        <v>8319</v>
      </c>
      <c r="R2932" t="s">
        <v>8345</v>
      </c>
      <c r="S2932" s="15">
        <f t="shared" si="182"/>
        <v>42042.676226851851</v>
      </c>
      <c r="T2932" s="15">
        <f t="shared" si="183"/>
        <v>42094.551388888889</v>
      </c>
    </row>
    <row r="2933" spans="1:20" ht="42.75" hidden="1" x14ac:dyDescent="0.4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1" t="s">
        <v>8321</v>
      </c>
      <c r="R2933" t="s">
        <v>8339</v>
      </c>
      <c r="S2933" s="15">
        <f t="shared" si="182"/>
        <v>40956.553530092591</v>
      </c>
      <c r="T2933" s="15">
        <f t="shared" si="183"/>
        <v>40986.511863425927</v>
      </c>
    </row>
    <row r="2934" spans="1:20" ht="42.75" x14ac:dyDescent="0.4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1" t="s">
        <v>8323</v>
      </c>
      <c r="R2934" t="s">
        <v>8326</v>
      </c>
      <c r="S2934" s="15">
        <f t="shared" si="182"/>
        <v>42328.727141203708</v>
      </c>
      <c r="T2934" s="15">
        <f t="shared" si="183"/>
        <v>42358.499305555553</v>
      </c>
    </row>
    <row r="2935" spans="1:20" ht="42.75" hidden="1" x14ac:dyDescent="0.4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1" t="s">
        <v>8308</v>
      </c>
      <c r="R2935" t="s">
        <v>8310</v>
      </c>
      <c r="S2935" s="15">
        <f t="shared" si="182"/>
        <v>42111.709027777775</v>
      </c>
      <c r="T2935" s="15">
        <f t="shared" si="183"/>
        <v>42156.709027777775</v>
      </c>
    </row>
    <row r="2936" spans="1:20" ht="42.75" hidden="1" x14ac:dyDescent="0.4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1" t="s">
        <v>8327</v>
      </c>
      <c r="R2936" t="s">
        <v>8330</v>
      </c>
      <c r="S2936" s="15">
        <f t="shared" si="182"/>
        <v>41922.783229166671</v>
      </c>
      <c r="T2936" s="15">
        <f t="shared" si="183"/>
        <v>41952.824895833335</v>
      </c>
    </row>
    <row r="2937" spans="1:20" ht="42.75" hidden="1" x14ac:dyDescent="0.4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1" t="s">
        <v>8316</v>
      </c>
      <c r="R2937" t="s">
        <v>8334</v>
      </c>
      <c r="S2937" s="15">
        <f t="shared" si="182"/>
        <v>40332.886712962965</v>
      </c>
      <c r="T2937" s="15">
        <f t="shared" si="183"/>
        <v>40380.791666666664</v>
      </c>
    </row>
    <row r="2938" spans="1:20" ht="42.75" x14ac:dyDescent="0.4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1" t="s">
        <v>8323</v>
      </c>
      <c r="R2938" t="s">
        <v>8326</v>
      </c>
      <c r="S2938" s="15">
        <f t="shared" si="182"/>
        <v>42800.720127314817</v>
      </c>
      <c r="T2938" s="15">
        <f t="shared" si="183"/>
        <v>42821.678460648152</v>
      </c>
    </row>
    <row r="2939" spans="1:20" ht="42.75" x14ac:dyDescent="0.45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1" t="s">
        <v>8323</v>
      </c>
      <c r="R2939" t="s">
        <v>8326</v>
      </c>
      <c r="S2939" s="15">
        <f t="shared" si="182"/>
        <v>42503.740868055553</v>
      </c>
      <c r="T2939" s="15">
        <f t="shared" si="183"/>
        <v>42517.740868055553</v>
      </c>
    </row>
    <row r="2940" spans="1:20" ht="42.75" x14ac:dyDescent="0.45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1" t="s">
        <v>8323</v>
      </c>
      <c r="R2940" t="s">
        <v>8326</v>
      </c>
      <c r="S2940" s="15">
        <f t="shared" si="182"/>
        <v>42074.219699074078</v>
      </c>
      <c r="T2940" s="15">
        <f t="shared" si="183"/>
        <v>42104.208333333328</v>
      </c>
    </row>
    <row r="2941" spans="1:20" ht="42.75" hidden="1" x14ac:dyDescent="0.45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1" t="s">
        <v>8308</v>
      </c>
      <c r="R2941" t="s">
        <v>8342</v>
      </c>
      <c r="S2941" s="15">
        <f t="shared" si="182"/>
        <v>42377.554756944446</v>
      </c>
      <c r="T2941" s="15">
        <f t="shared" si="183"/>
        <v>42408.542361111111</v>
      </c>
    </row>
    <row r="2942" spans="1:20" ht="42.75" hidden="1" x14ac:dyDescent="0.45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1" t="s">
        <v>8311</v>
      </c>
      <c r="R2942" t="s">
        <v>8349</v>
      </c>
      <c r="S2942" s="15">
        <f t="shared" si="182"/>
        <v>42786.000023148154</v>
      </c>
      <c r="T2942" s="15">
        <f t="shared" si="183"/>
        <v>42826.165972222225</v>
      </c>
    </row>
    <row r="2943" spans="1:20" ht="42.75" hidden="1" x14ac:dyDescent="0.45">
      <c r="A2943">
        <v>1002</v>
      </c>
      <c r="B2943" s="9" t="s">
        <v>1003</v>
      </c>
      <c r="C2943" s="3" t="s">
        <v>5112</v>
      </c>
      <c r="D2943" s="5">
        <v>9999</v>
      </c>
      <c r="E2943" s="7">
        <v>2960</v>
      </c>
      <c r="F2943" t="s">
        <v>8219</v>
      </c>
      <c r="G2943" t="s">
        <v>8223</v>
      </c>
      <c r="H2943" t="s">
        <v>8245</v>
      </c>
      <c r="I2943">
        <v>1450331940</v>
      </c>
      <c r="J2943">
        <v>1447777514</v>
      </c>
      <c r="K2943" t="b">
        <v>0</v>
      </c>
      <c r="L2943">
        <v>22</v>
      </c>
      <c r="M2943" t="b">
        <v>0</v>
      </c>
      <c r="N2943" t="s">
        <v>8271</v>
      </c>
      <c r="O2943">
        <f t="shared" si="180"/>
        <v>30</v>
      </c>
      <c r="P2943">
        <f t="shared" si="181"/>
        <v>134.55000000000001</v>
      </c>
      <c r="Q2943" s="11" t="s">
        <v>8308</v>
      </c>
      <c r="R2943" t="s">
        <v>8310</v>
      </c>
      <c r="S2943" s="15">
        <f t="shared" si="182"/>
        <v>42325.684189814812</v>
      </c>
      <c r="T2943" s="15">
        <f t="shared" si="183"/>
        <v>42355.249305555553</v>
      </c>
    </row>
    <row r="2944" spans="1:20" ht="42.75" hidden="1" x14ac:dyDescent="0.4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1" t="s">
        <v>8327</v>
      </c>
      <c r="R2944" t="s">
        <v>8330</v>
      </c>
      <c r="S2944" s="15">
        <f t="shared" si="182"/>
        <v>42806.863946759258</v>
      </c>
      <c r="T2944" s="15">
        <f t="shared" si="183"/>
        <v>42836.863946759258</v>
      </c>
    </row>
    <row r="2945" spans="1:20" ht="28.5" hidden="1" x14ac:dyDescent="0.4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1" t="s">
        <v>8323</v>
      </c>
      <c r="R2945" t="s">
        <v>8335</v>
      </c>
      <c r="S2945" s="15">
        <f t="shared" si="182"/>
        <v>42053.672824074078</v>
      </c>
      <c r="T2945" s="15">
        <f t="shared" si="183"/>
        <v>42113.631157407406</v>
      </c>
    </row>
    <row r="2946" spans="1:20" ht="42.75" x14ac:dyDescent="0.4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84">ROUND(E2946/D2946*100,0)</f>
        <v>11</v>
      </c>
      <c r="P2946">
        <f t="shared" ref="P2946:P3009" si="185">IFERROR(ROUND(E2946/L2946,2),0)</f>
        <v>72</v>
      </c>
      <c r="Q2946" s="11" t="s">
        <v>8323</v>
      </c>
      <c r="R2946" t="s">
        <v>8326</v>
      </c>
      <c r="S2946" s="15">
        <f t="shared" ref="S2946:S3009" si="186">(((J2946/60)/60)/24)+DATE(1970,1,1)</f>
        <v>41990.612546296295</v>
      </c>
      <c r="T2946" s="15">
        <f t="shared" ref="T2946:T3009" si="187">(((I2946/60)/60)/24)+DATE(1970,1,1)</f>
        <v>42020.434722222228</v>
      </c>
    </row>
    <row r="2947" spans="1:20" ht="42.75" hidden="1" x14ac:dyDescent="0.4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84"/>
        <v>0</v>
      </c>
      <c r="P2947">
        <f t="shared" si="185"/>
        <v>71.67</v>
      </c>
      <c r="Q2947" s="11" t="s">
        <v>8321</v>
      </c>
      <c r="R2947" t="s">
        <v>8339</v>
      </c>
      <c r="S2947" s="15">
        <f t="shared" si="186"/>
        <v>40882.481666666667</v>
      </c>
      <c r="T2947" s="15">
        <f t="shared" si="187"/>
        <v>40913.481249999997</v>
      </c>
    </row>
    <row r="2948" spans="1:20" ht="57" hidden="1" x14ac:dyDescent="0.4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1" t="s">
        <v>8321</v>
      </c>
      <c r="R2948" t="s">
        <v>8339</v>
      </c>
      <c r="S2948" s="15">
        <f t="shared" si="186"/>
        <v>40247.886006944449</v>
      </c>
      <c r="T2948" s="15">
        <f t="shared" si="187"/>
        <v>40306.927777777775</v>
      </c>
    </row>
    <row r="2949" spans="1:20" ht="42.75" x14ac:dyDescent="0.4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1" t="s">
        <v>8323</v>
      </c>
      <c r="R2949" t="s">
        <v>8326</v>
      </c>
      <c r="S2949" s="15">
        <f t="shared" si="186"/>
        <v>42768.97084490741</v>
      </c>
      <c r="T2949" s="15">
        <f t="shared" si="187"/>
        <v>42789.041666666672</v>
      </c>
    </row>
    <row r="2950" spans="1:20" ht="42.75" x14ac:dyDescent="0.4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1" t="s">
        <v>8323</v>
      </c>
      <c r="R2950" t="s">
        <v>8326</v>
      </c>
      <c r="S2950" s="15">
        <f t="shared" si="186"/>
        <v>41975.642974537041</v>
      </c>
      <c r="T2950" s="15">
        <f t="shared" si="187"/>
        <v>42035.642974537041</v>
      </c>
    </row>
    <row r="2951" spans="1:20" ht="71.25" hidden="1" x14ac:dyDescent="0.45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1" t="s">
        <v>8308</v>
      </c>
      <c r="R2951" t="s">
        <v>8310</v>
      </c>
      <c r="S2951" s="15">
        <f t="shared" si="186"/>
        <v>42538.75680555556</v>
      </c>
      <c r="T2951" s="15">
        <f t="shared" si="187"/>
        <v>42563.785416666666</v>
      </c>
    </row>
    <row r="2952" spans="1:20" ht="28.5" hidden="1" x14ac:dyDescent="0.45">
      <c r="A2952">
        <v>1014</v>
      </c>
      <c r="B2952" s="9" t="s">
        <v>1015</v>
      </c>
      <c r="C2952" s="3" t="s">
        <v>5124</v>
      </c>
      <c r="D2952" s="5">
        <v>10000</v>
      </c>
      <c r="E2952" s="7">
        <v>3060</v>
      </c>
      <c r="F2952" t="s">
        <v>8219</v>
      </c>
      <c r="G2952" t="s">
        <v>8223</v>
      </c>
      <c r="H2952" t="s">
        <v>8245</v>
      </c>
      <c r="I2952">
        <v>1420070615</v>
      </c>
      <c r="J2952">
        <v>1415750615</v>
      </c>
      <c r="K2952" t="b">
        <v>0</v>
      </c>
      <c r="L2952">
        <v>16</v>
      </c>
      <c r="M2952" t="b">
        <v>0</v>
      </c>
      <c r="N2952" t="s">
        <v>8271</v>
      </c>
      <c r="O2952">
        <f t="shared" si="184"/>
        <v>31</v>
      </c>
      <c r="P2952">
        <f t="shared" si="185"/>
        <v>191.25</v>
      </c>
      <c r="Q2952" s="11" t="s">
        <v>8308</v>
      </c>
      <c r="R2952" t="s">
        <v>8310</v>
      </c>
      <c r="S2952" s="15">
        <f t="shared" si="186"/>
        <v>41955.002488425926</v>
      </c>
      <c r="T2952" s="15">
        <f t="shared" si="187"/>
        <v>42005.002488425926</v>
      </c>
    </row>
    <row r="2953" spans="1:20" ht="42.75" hidden="1" x14ac:dyDescent="0.45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1" t="s">
        <v>8316</v>
      </c>
      <c r="R2953" t="s">
        <v>8344</v>
      </c>
      <c r="S2953" s="15">
        <f t="shared" si="186"/>
        <v>42155.129652777774</v>
      </c>
      <c r="T2953" s="15">
        <f t="shared" si="187"/>
        <v>42185.129652777774</v>
      </c>
    </row>
    <row r="2954" spans="1:20" ht="42.75" x14ac:dyDescent="0.4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1" t="s">
        <v>8323</v>
      </c>
      <c r="R2954" t="s">
        <v>8326</v>
      </c>
      <c r="S2954" s="15">
        <f t="shared" si="186"/>
        <v>42601.854699074072</v>
      </c>
      <c r="T2954" s="15">
        <f t="shared" si="187"/>
        <v>42611.163194444445</v>
      </c>
    </row>
    <row r="2955" spans="1:20" ht="42.75" x14ac:dyDescent="0.4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1" t="s">
        <v>8323</v>
      </c>
      <c r="R2955" t="s">
        <v>8326</v>
      </c>
      <c r="S2955" s="15">
        <f t="shared" si="186"/>
        <v>41981.067523148144</v>
      </c>
      <c r="T2955" s="15">
        <f t="shared" si="187"/>
        <v>42041.067523148144</v>
      </c>
    </row>
    <row r="2956" spans="1:20" ht="42.75" hidden="1" x14ac:dyDescent="0.45">
      <c r="A2956">
        <v>1575</v>
      </c>
      <c r="B2956" s="9" t="s">
        <v>1576</v>
      </c>
      <c r="C2956" s="3" t="s">
        <v>5685</v>
      </c>
      <c r="D2956" s="5">
        <v>10000</v>
      </c>
      <c r="E2956" s="7">
        <v>2291</v>
      </c>
      <c r="F2956" t="s">
        <v>8219</v>
      </c>
      <c r="G2956" t="s">
        <v>8223</v>
      </c>
      <c r="H2956" t="s">
        <v>8245</v>
      </c>
      <c r="I2956">
        <v>1404909296</v>
      </c>
      <c r="J2956">
        <v>1402317296</v>
      </c>
      <c r="K2956" t="b">
        <v>0</v>
      </c>
      <c r="L2956">
        <v>35</v>
      </c>
      <c r="M2956" t="b">
        <v>0</v>
      </c>
      <c r="N2956" t="s">
        <v>8288</v>
      </c>
      <c r="O2956">
        <f t="shared" si="184"/>
        <v>23</v>
      </c>
      <c r="P2956">
        <f t="shared" si="185"/>
        <v>65.459999999999994</v>
      </c>
      <c r="Q2956" s="11" t="s">
        <v>8311</v>
      </c>
      <c r="R2956" t="s">
        <v>8349</v>
      </c>
      <c r="S2956" s="15">
        <f t="shared" si="186"/>
        <v>41799.524259259262</v>
      </c>
      <c r="T2956" s="15">
        <f t="shared" si="187"/>
        <v>41829.524259259262</v>
      </c>
    </row>
    <row r="2957" spans="1:20" ht="42.75" hidden="1" x14ac:dyDescent="0.45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1" t="s">
        <v>8319</v>
      </c>
      <c r="R2957" t="s">
        <v>8357</v>
      </c>
      <c r="S2957" s="15">
        <f t="shared" si="186"/>
        <v>41854.389780092592</v>
      </c>
      <c r="T2957" s="15">
        <f t="shared" si="187"/>
        <v>41871.389780092592</v>
      </c>
    </row>
    <row r="2958" spans="1:20" ht="42.75" hidden="1" x14ac:dyDescent="0.45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1" t="s">
        <v>8321</v>
      </c>
      <c r="R2958" t="s">
        <v>8343</v>
      </c>
      <c r="S2958" s="15">
        <f t="shared" si="186"/>
        <v>42042.615613425922</v>
      </c>
      <c r="T2958" s="15">
        <f t="shared" si="187"/>
        <v>42057.479166666672</v>
      </c>
    </row>
    <row r="2959" spans="1:20" ht="42.75" hidden="1" x14ac:dyDescent="0.4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1" t="s">
        <v>8321</v>
      </c>
      <c r="R2959" t="s">
        <v>8339</v>
      </c>
      <c r="S2959" s="15">
        <f t="shared" si="186"/>
        <v>42738.615289351852</v>
      </c>
      <c r="T2959" s="15">
        <f t="shared" si="187"/>
        <v>42768.615289351852</v>
      </c>
    </row>
    <row r="2960" spans="1:20" ht="42.75" hidden="1" x14ac:dyDescent="0.45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1" t="s">
        <v>8308</v>
      </c>
      <c r="R2960" t="s">
        <v>8310</v>
      </c>
      <c r="S2960" s="15">
        <f t="shared" si="186"/>
        <v>41838.840474537035</v>
      </c>
      <c r="T2960" s="15">
        <f t="shared" si="187"/>
        <v>41883.840474537035</v>
      </c>
    </row>
    <row r="2961" spans="1:20" ht="42.75" hidden="1" x14ac:dyDescent="0.45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1" t="s">
        <v>8327</v>
      </c>
      <c r="R2961" t="s">
        <v>8328</v>
      </c>
      <c r="S2961" s="15">
        <f t="shared" si="186"/>
        <v>42603.870520833334</v>
      </c>
      <c r="T2961" s="15">
        <f t="shared" si="187"/>
        <v>42628.870520833334</v>
      </c>
    </row>
    <row r="2962" spans="1:20" ht="42.75" hidden="1" x14ac:dyDescent="0.45">
      <c r="A2962">
        <v>3870</v>
      </c>
      <c r="B2962" s="9" t="s">
        <v>3867</v>
      </c>
      <c r="C2962" s="3" t="s">
        <v>7979</v>
      </c>
      <c r="D2962" s="5">
        <v>10000</v>
      </c>
      <c r="E2962" s="7">
        <v>1500</v>
      </c>
      <c r="F2962" t="s">
        <v>8219</v>
      </c>
      <c r="G2962" t="s">
        <v>8223</v>
      </c>
      <c r="H2962" t="s">
        <v>8245</v>
      </c>
      <c r="I2962">
        <v>1404360478</v>
      </c>
      <c r="J2962">
        <v>1401768478</v>
      </c>
      <c r="K2962" t="b">
        <v>0</v>
      </c>
      <c r="L2962">
        <v>10</v>
      </c>
      <c r="M2962" t="b">
        <v>0</v>
      </c>
      <c r="N2962" t="s">
        <v>8303</v>
      </c>
      <c r="O2962">
        <f t="shared" si="184"/>
        <v>15</v>
      </c>
      <c r="P2962">
        <f t="shared" si="185"/>
        <v>150</v>
      </c>
      <c r="Q2962" s="11" t="s">
        <v>8323</v>
      </c>
      <c r="R2962" t="s">
        <v>8335</v>
      </c>
      <c r="S2962" s="15">
        <f t="shared" si="186"/>
        <v>41793.17219907407</v>
      </c>
      <c r="T2962" s="15">
        <f t="shared" si="187"/>
        <v>41823.17219907407</v>
      </c>
    </row>
    <row r="2963" spans="1:20" ht="28.5" hidden="1" x14ac:dyDescent="0.45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1" t="s">
        <v>8313</v>
      </c>
      <c r="R2963" t="s">
        <v>8351</v>
      </c>
      <c r="S2963" s="15">
        <f t="shared" si="186"/>
        <v>42445.712754629625</v>
      </c>
      <c r="T2963" s="15">
        <f t="shared" si="187"/>
        <v>42505.681249999994</v>
      </c>
    </row>
    <row r="2964" spans="1:20" ht="42.75" x14ac:dyDescent="0.4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1" t="s">
        <v>8323</v>
      </c>
      <c r="R2964" t="s">
        <v>8326</v>
      </c>
      <c r="S2964" s="15">
        <f t="shared" si="186"/>
        <v>41990.506377314814</v>
      </c>
      <c r="T2964" s="15">
        <f t="shared" si="187"/>
        <v>42020.506377314814</v>
      </c>
    </row>
    <row r="2965" spans="1:20" ht="42.75" hidden="1" x14ac:dyDescent="0.4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1" t="s">
        <v>8321</v>
      </c>
      <c r="R2965" t="s">
        <v>8339</v>
      </c>
      <c r="S2965" s="15">
        <f t="shared" si="186"/>
        <v>40934.376145833332</v>
      </c>
      <c r="T2965" s="15">
        <f t="shared" si="187"/>
        <v>40994.334479166668</v>
      </c>
    </row>
    <row r="2966" spans="1:20" ht="42.75" hidden="1" x14ac:dyDescent="0.45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1" t="s">
        <v>8319</v>
      </c>
      <c r="R2966" t="s">
        <v>8345</v>
      </c>
      <c r="S2966" s="15">
        <f t="shared" si="186"/>
        <v>42399.882615740738</v>
      </c>
      <c r="T2966" s="15">
        <f t="shared" si="187"/>
        <v>42459.840949074074</v>
      </c>
    </row>
    <row r="2967" spans="1:20" x14ac:dyDescent="0.45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1" t="s">
        <v>8323</v>
      </c>
      <c r="R2967" t="s">
        <v>8326</v>
      </c>
      <c r="S2967" s="15">
        <f t="shared" si="186"/>
        <v>42621.389340277776</v>
      </c>
      <c r="T2967" s="15">
        <f t="shared" si="187"/>
        <v>42651.389340277776</v>
      </c>
    </row>
    <row r="2968" spans="1:20" ht="42.75" hidden="1" x14ac:dyDescent="0.4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1" t="s">
        <v>8319</v>
      </c>
      <c r="R2968" t="s">
        <v>8345</v>
      </c>
      <c r="S2968" s="15">
        <f t="shared" si="186"/>
        <v>42374.822870370372</v>
      </c>
      <c r="T2968" s="15">
        <f t="shared" si="187"/>
        <v>42434.822870370372</v>
      </c>
    </row>
    <row r="2969" spans="1:20" ht="42.75" x14ac:dyDescent="0.45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1" t="s">
        <v>8323</v>
      </c>
      <c r="R2969" t="s">
        <v>8326</v>
      </c>
      <c r="S2969" s="15">
        <f t="shared" si="186"/>
        <v>42101.828819444447</v>
      </c>
      <c r="T2969" s="15">
        <f t="shared" si="187"/>
        <v>42123.958333333328</v>
      </c>
    </row>
    <row r="2970" spans="1:20" ht="42.75" x14ac:dyDescent="0.45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1" t="s">
        <v>8323</v>
      </c>
      <c r="R2970" t="s">
        <v>8326</v>
      </c>
      <c r="S2970" s="15">
        <f t="shared" si="186"/>
        <v>42020.587349537032</v>
      </c>
      <c r="T2970" s="15">
        <f t="shared" si="187"/>
        <v>42050.587349537032</v>
      </c>
    </row>
    <row r="2971" spans="1:20" ht="28.5" hidden="1" x14ac:dyDescent="0.45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1" t="s">
        <v>8321</v>
      </c>
      <c r="R2971" t="s">
        <v>8325</v>
      </c>
      <c r="S2971" s="15">
        <f t="shared" si="186"/>
        <v>42403.080497685187</v>
      </c>
      <c r="T2971" s="15">
        <f t="shared" si="187"/>
        <v>42433.080497685187</v>
      </c>
    </row>
    <row r="2972" spans="1:20" ht="28.5" hidden="1" x14ac:dyDescent="0.45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1" t="s">
        <v>8308</v>
      </c>
      <c r="R2972" t="s">
        <v>8342</v>
      </c>
      <c r="S2972" s="15">
        <f t="shared" si="186"/>
        <v>42345.860150462962</v>
      </c>
      <c r="T2972" s="15">
        <f t="shared" si="187"/>
        <v>42375.860150462962</v>
      </c>
    </row>
    <row r="2973" spans="1:20" ht="42.75" hidden="1" x14ac:dyDescent="0.45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1" t="s">
        <v>8327</v>
      </c>
      <c r="R2973" t="s">
        <v>8328</v>
      </c>
      <c r="S2973" s="15">
        <f t="shared" si="186"/>
        <v>42065.897719907407</v>
      </c>
      <c r="T2973" s="15">
        <f t="shared" si="187"/>
        <v>42095.856053240743</v>
      </c>
    </row>
    <row r="2974" spans="1:20" ht="42.75" hidden="1" x14ac:dyDescent="0.45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1" t="s">
        <v>8311</v>
      </c>
      <c r="R2974" t="s">
        <v>8333</v>
      </c>
      <c r="S2974" s="15">
        <f t="shared" si="186"/>
        <v>42396.8440625</v>
      </c>
      <c r="T2974" s="15">
        <f t="shared" si="187"/>
        <v>42415.332638888889</v>
      </c>
    </row>
    <row r="2975" spans="1:20" ht="42.75" hidden="1" x14ac:dyDescent="0.45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1" t="s">
        <v>8311</v>
      </c>
      <c r="R2975" t="s">
        <v>8348</v>
      </c>
      <c r="S2975" s="15">
        <f t="shared" si="186"/>
        <v>42013.915613425925</v>
      </c>
      <c r="T2975" s="15">
        <f t="shared" si="187"/>
        <v>42043.915613425925</v>
      </c>
    </row>
    <row r="2976" spans="1:20" ht="42.75" hidden="1" x14ac:dyDescent="0.45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1" t="s">
        <v>8323</v>
      </c>
      <c r="R2976" t="s">
        <v>8324</v>
      </c>
      <c r="S2976" s="15">
        <f t="shared" si="186"/>
        <v>42226.938414351855</v>
      </c>
      <c r="T2976" s="15">
        <f t="shared" si="187"/>
        <v>42256.938414351855</v>
      </c>
    </row>
    <row r="2977" spans="1:20" ht="42.75" x14ac:dyDescent="0.45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1" t="s">
        <v>8323</v>
      </c>
      <c r="R2977" t="s">
        <v>8326</v>
      </c>
      <c r="S2977" s="15">
        <f t="shared" si="186"/>
        <v>42467.144166666665</v>
      </c>
      <c r="T2977" s="15">
        <f t="shared" si="187"/>
        <v>42477.979166666672</v>
      </c>
    </row>
    <row r="2978" spans="1:20" ht="42.75" x14ac:dyDescent="0.45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1" t="s">
        <v>8323</v>
      </c>
      <c r="R2978" t="s">
        <v>8326</v>
      </c>
      <c r="S2978" s="15">
        <f t="shared" si="186"/>
        <v>42067.947337962964</v>
      </c>
      <c r="T2978" s="15">
        <f t="shared" si="187"/>
        <v>42097.905671296292</v>
      </c>
    </row>
    <row r="2979" spans="1:20" ht="42.75" hidden="1" x14ac:dyDescent="0.4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1" t="s">
        <v>8308</v>
      </c>
      <c r="R2979" t="s">
        <v>8310</v>
      </c>
      <c r="S2979" s="15">
        <f t="shared" si="186"/>
        <v>42496.529305555552</v>
      </c>
      <c r="T2979" s="15">
        <f t="shared" si="187"/>
        <v>42526.529305555552</v>
      </c>
    </row>
    <row r="2980" spans="1:20" ht="42.75" hidden="1" x14ac:dyDescent="0.4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1" t="s">
        <v>8327</v>
      </c>
      <c r="R2980" t="s">
        <v>8350</v>
      </c>
      <c r="S2980" s="15">
        <f t="shared" si="186"/>
        <v>40507.239884259259</v>
      </c>
      <c r="T2980" s="15">
        <f t="shared" si="187"/>
        <v>40567.239884259259</v>
      </c>
    </row>
    <row r="2981" spans="1:20" ht="42.75" hidden="1" x14ac:dyDescent="0.4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1" t="s">
        <v>8327</v>
      </c>
      <c r="R2981" t="s">
        <v>8350</v>
      </c>
      <c r="S2981" s="15">
        <f t="shared" si="186"/>
        <v>41944.916215277779</v>
      </c>
      <c r="T2981" s="15">
        <f t="shared" si="187"/>
        <v>41974.957881944443</v>
      </c>
    </row>
    <row r="2982" spans="1:20" ht="42.75" hidden="1" x14ac:dyDescent="0.4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1" t="s">
        <v>8327</v>
      </c>
      <c r="R2982" t="s">
        <v>8328</v>
      </c>
      <c r="S2982" s="15">
        <f t="shared" si="186"/>
        <v>40431.127650462964</v>
      </c>
      <c r="T2982" s="15">
        <f t="shared" si="187"/>
        <v>40476.127650462964</v>
      </c>
    </row>
    <row r="2983" spans="1:20" ht="42.75" x14ac:dyDescent="0.45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1" t="s">
        <v>8323</v>
      </c>
      <c r="R2983" t="s">
        <v>8326</v>
      </c>
      <c r="S2983" s="15">
        <f t="shared" si="186"/>
        <v>42662.021539351852</v>
      </c>
      <c r="T2983" s="15">
        <f t="shared" si="187"/>
        <v>42676.021539351852</v>
      </c>
    </row>
    <row r="2984" spans="1:20" ht="28.5" x14ac:dyDescent="0.45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1" t="s">
        <v>8323</v>
      </c>
      <c r="R2984" t="s">
        <v>8326</v>
      </c>
      <c r="S2984" s="15">
        <f t="shared" si="186"/>
        <v>42031.833587962959</v>
      </c>
      <c r="T2984" s="15">
        <f t="shared" si="187"/>
        <v>42063.333333333328</v>
      </c>
    </row>
    <row r="2985" spans="1:20" ht="42.75" hidden="1" x14ac:dyDescent="0.4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1" t="s">
        <v>8308</v>
      </c>
      <c r="R2985" t="s">
        <v>8310</v>
      </c>
      <c r="S2985" s="15">
        <f t="shared" si="186"/>
        <v>42409.040231481486</v>
      </c>
      <c r="T2985" s="15">
        <f t="shared" si="187"/>
        <v>42423.040231481486</v>
      </c>
    </row>
    <row r="2986" spans="1:20" ht="42.75" hidden="1" x14ac:dyDescent="0.45">
      <c r="A2986">
        <v>633</v>
      </c>
      <c r="B2986" s="9" t="s">
        <v>634</v>
      </c>
      <c r="C2986" s="3" t="s">
        <v>4743</v>
      </c>
      <c r="D2986" s="5">
        <v>10000</v>
      </c>
      <c r="E2986" s="7">
        <v>1245</v>
      </c>
      <c r="F2986" t="s">
        <v>8219</v>
      </c>
      <c r="G2986" t="s">
        <v>8223</v>
      </c>
      <c r="H2986" t="s">
        <v>8245</v>
      </c>
      <c r="I2986">
        <v>1466204400</v>
      </c>
      <c r="J2986">
        <v>1463469062</v>
      </c>
      <c r="K2986" t="b">
        <v>0</v>
      </c>
      <c r="L2986">
        <v>25</v>
      </c>
      <c r="M2986" t="b">
        <v>0</v>
      </c>
      <c r="N2986" t="s">
        <v>8270</v>
      </c>
      <c r="O2986">
        <f t="shared" si="184"/>
        <v>12</v>
      </c>
      <c r="P2986">
        <f t="shared" si="185"/>
        <v>49.8</v>
      </c>
      <c r="Q2986" s="11" t="s">
        <v>8308</v>
      </c>
      <c r="R2986" t="s">
        <v>8342</v>
      </c>
      <c r="S2986" s="15">
        <f t="shared" si="186"/>
        <v>42507.29932870371</v>
      </c>
      <c r="T2986" s="15">
        <f t="shared" si="187"/>
        <v>42538.958333333328</v>
      </c>
    </row>
    <row r="2987" spans="1:20" ht="28.5" hidden="1" x14ac:dyDescent="0.45">
      <c r="A2987">
        <v>1308</v>
      </c>
      <c r="B2987" s="9" t="s">
        <v>1309</v>
      </c>
      <c r="C2987" s="3" t="s">
        <v>5418</v>
      </c>
      <c r="D2987" s="5">
        <v>10000</v>
      </c>
      <c r="E2987" s="7">
        <v>1136</v>
      </c>
      <c r="F2987" t="s">
        <v>8219</v>
      </c>
      <c r="G2987" t="s">
        <v>8223</v>
      </c>
      <c r="H2987" t="s">
        <v>8245</v>
      </c>
      <c r="I2987">
        <v>1475937812</v>
      </c>
      <c r="J2987">
        <v>1472481812</v>
      </c>
      <c r="K2987" t="b">
        <v>0</v>
      </c>
      <c r="L2987">
        <v>38</v>
      </c>
      <c r="M2987" t="b">
        <v>0</v>
      </c>
      <c r="N2987" t="s">
        <v>8271</v>
      </c>
      <c r="O2987">
        <f t="shared" si="184"/>
        <v>11</v>
      </c>
      <c r="P2987">
        <f t="shared" si="185"/>
        <v>29.89</v>
      </c>
      <c r="Q2987" s="11" t="s">
        <v>8308</v>
      </c>
      <c r="R2987" t="s">
        <v>8310</v>
      </c>
      <c r="S2987" s="15">
        <f t="shared" si="186"/>
        <v>42611.613564814819</v>
      </c>
      <c r="T2987" s="15">
        <f t="shared" si="187"/>
        <v>42651.613564814819</v>
      </c>
    </row>
    <row r="2988" spans="1:20" ht="42.75" x14ac:dyDescent="0.4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1" t="s">
        <v>8323</v>
      </c>
      <c r="R2988" t="s">
        <v>8326</v>
      </c>
      <c r="S2988" s="15">
        <f t="shared" si="186"/>
        <v>41885.221550925926</v>
      </c>
      <c r="T2988" s="15">
        <f t="shared" si="187"/>
        <v>41916.290972222225</v>
      </c>
    </row>
    <row r="2989" spans="1:20" ht="42.75" hidden="1" x14ac:dyDescent="0.4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1" t="s">
        <v>8319</v>
      </c>
      <c r="R2989" t="s">
        <v>8345</v>
      </c>
      <c r="S2989" s="15">
        <f t="shared" si="186"/>
        <v>41835.763981481483</v>
      </c>
      <c r="T2989" s="15">
        <f t="shared" si="187"/>
        <v>41865.763981481483</v>
      </c>
    </row>
    <row r="2990" spans="1:20" ht="42.75" hidden="1" x14ac:dyDescent="0.4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1" t="s">
        <v>8313</v>
      </c>
      <c r="R2990" t="s">
        <v>8314</v>
      </c>
      <c r="S2990" s="15">
        <f t="shared" si="186"/>
        <v>41849.560694444444</v>
      </c>
      <c r="T2990" s="15">
        <f t="shared" si="187"/>
        <v>41909.560694444444</v>
      </c>
    </row>
    <row r="2991" spans="1:20" ht="42.75" hidden="1" x14ac:dyDescent="0.4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1" t="s">
        <v>8316</v>
      </c>
      <c r="R2991" t="s">
        <v>8344</v>
      </c>
      <c r="S2991" s="15">
        <f t="shared" si="186"/>
        <v>42325.19358796296</v>
      </c>
      <c r="T2991" s="15">
        <f t="shared" si="187"/>
        <v>42355.19358796296</v>
      </c>
    </row>
    <row r="2992" spans="1:20" ht="28.5" x14ac:dyDescent="0.4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1" t="s">
        <v>8323</v>
      </c>
      <c r="R2992" t="s">
        <v>8326</v>
      </c>
      <c r="S2992" s="15">
        <f t="shared" si="186"/>
        <v>41948.727256944447</v>
      </c>
      <c r="T2992" s="15">
        <f t="shared" si="187"/>
        <v>41978.727256944447</v>
      </c>
    </row>
    <row r="2993" spans="1:20" ht="42.75" x14ac:dyDescent="0.4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1" t="s">
        <v>8323</v>
      </c>
      <c r="R2993" t="s">
        <v>8326</v>
      </c>
      <c r="S2993" s="15">
        <f t="shared" si="186"/>
        <v>42224.756909722222</v>
      </c>
      <c r="T2993" s="15">
        <f t="shared" si="187"/>
        <v>42254.756909722222</v>
      </c>
    </row>
    <row r="2994" spans="1:20" ht="28.5" hidden="1" x14ac:dyDescent="0.45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1" t="s">
        <v>8321</v>
      </c>
      <c r="R2994" t="s">
        <v>8325</v>
      </c>
      <c r="S2994" s="15">
        <f t="shared" si="186"/>
        <v>42070.047754629632</v>
      </c>
      <c r="T2994" s="15">
        <f t="shared" si="187"/>
        <v>42087.00608796296</v>
      </c>
    </row>
    <row r="2995" spans="1:20" ht="42.75" hidden="1" x14ac:dyDescent="0.4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1" t="s">
        <v>8311</v>
      </c>
      <c r="R2995" t="s">
        <v>8348</v>
      </c>
      <c r="S2995" s="15">
        <f t="shared" si="186"/>
        <v>42040.829872685179</v>
      </c>
      <c r="T2995" s="15">
        <f t="shared" si="187"/>
        <v>42070.829872685179</v>
      </c>
    </row>
    <row r="2996" spans="1:20" ht="28.5" hidden="1" x14ac:dyDescent="0.45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1" t="s">
        <v>8327</v>
      </c>
      <c r="R2996" t="s">
        <v>8331</v>
      </c>
      <c r="S2996" s="15">
        <f t="shared" si="186"/>
        <v>41153.066400462965</v>
      </c>
      <c r="T2996" s="15">
        <f t="shared" si="187"/>
        <v>41167.066400462965</v>
      </c>
    </row>
    <row r="2997" spans="1:20" ht="42.75" hidden="1" x14ac:dyDescent="0.45">
      <c r="A2997">
        <v>1574</v>
      </c>
      <c r="B2997" s="9" t="s">
        <v>1575</v>
      </c>
      <c r="C2997" s="3" t="s">
        <v>5684</v>
      </c>
      <c r="D2997" s="5">
        <v>10000</v>
      </c>
      <c r="E2997" s="7">
        <v>506</v>
      </c>
      <c r="F2997" t="s">
        <v>8219</v>
      </c>
      <c r="G2997" t="s">
        <v>8223</v>
      </c>
      <c r="H2997" t="s">
        <v>8245</v>
      </c>
      <c r="I2997">
        <v>1424211329</v>
      </c>
      <c r="J2997">
        <v>1421187329</v>
      </c>
      <c r="K2997" t="b">
        <v>0</v>
      </c>
      <c r="L2997">
        <v>6</v>
      </c>
      <c r="M2997" t="b">
        <v>0</v>
      </c>
      <c r="N2997" t="s">
        <v>8288</v>
      </c>
      <c r="O2997">
        <f t="shared" si="184"/>
        <v>5</v>
      </c>
      <c r="P2997">
        <f t="shared" si="185"/>
        <v>84.33</v>
      </c>
      <c r="Q2997" s="11" t="s">
        <v>8311</v>
      </c>
      <c r="R2997" t="s">
        <v>8349</v>
      </c>
      <c r="S2997" s="15">
        <f t="shared" si="186"/>
        <v>42017.927418981482</v>
      </c>
      <c r="T2997" s="15">
        <f t="shared" si="187"/>
        <v>42052.927418981482</v>
      </c>
    </row>
    <row r="2998" spans="1:20" ht="42.75" x14ac:dyDescent="0.4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1" t="s">
        <v>8323</v>
      </c>
      <c r="R2998" t="s">
        <v>8326</v>
      </c>
      <c r="S2998" s="15">
        <f t="shared" si="186"/>
        <v>42477.729780092588</v>
      </c>
      <c r="T2998" s="15">
        <f t="shared" si="187"/>
        <v>42500.875</v>
      </c>
    </row>
    <row r="2999" spans="1:20" ht="28.5" hidden="1" x14ac:dyDescent="0.4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1" t="s">
        <v>8316</v>
      </c>
      <c r="R2999" t="s">
        <v>8334</v>
      </c>
      <c r="S2999" s="15">
        <f t="shared" si="186"/>
        <v>41009.847314814811</v>
      </c>
      <c r="T2999" s="15">
        <f t="shared" si="187"/>
        <v>41069.847314814811</v>
      </c>
    </row>
    <row r="3000" spans="1:20" ht="42.75" hidden="1" x14ac:dyDescent="0.45">
      <c r="A3000">
        <v>2383</v>
      </c>
      <c r="B3000" s="9" t="s">
        <v>2384</v>
      </c>
      <c r="C3000" s="3" t="s">
        <v>6493</v>
      </c>
      <c r="D3000" s="5">
        <v>10000</v>
      </c>
      <c r="E3000" s="7">
        <v>435</v>
      </c>
      <c r="F3000" t="s">
        <v>8219</v>
      </c>
      <c r="G3000" t="s">
        <v>8227</v>
      </c>
      <c r="H3000" t="s">
        <v>8249</v>
      </c>
      <c r="I3000">
        <v>1424568107</v>
      </c>
      <c r="J3000">
        <v>1421976107</v>
      </c>
      <c r="K3000" t="b">
        <v>0</v>
      </c>
      <c r="L3000">
        <v>3</v>
      </c>
      <c r="M3000" t="b">
        <v>0</v>
      </c>
      <c r="N3000" t="s">
        <v>8270</v>
      </c>
      <c r="O3000">
        <f t="shared" si="184"/>
        <v>4</v>
      </c>
      <c r="P3000">
        <f t="shared" si="185"/>
        <v>145</v>
      </c>
      <c r="Q3000" s="11" t="s">
        <v>8308</v>
      </c>
      <c r="R3000" t="s">
        <v>8342</v>
      </c>
      <c r="S3000" s="15">
        <f t="shared" si="186"/>
        <v>42027.056793981479</v>
      </c>
      <c r="T3000" s="15">
        <f t="shared" si="187"/>
        <v>42057.056793981479</v>
      </c>
    </row>
    <row r="3001" spans="1:20" ht="57" hidden="1" x14ac:dyDescent="0.45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1" t="s">
        <v>8311</v>
      </c>
      <c r="R3001" t="s">
        <v>8352</v>
      </c>
      <c r="S3001" s="15">
        <f t="shared" si="186"/>
        <v>42115.143634259264</v>
      </c>
      <c r="T3001" s="15">
        <f t="shared" si="187"/>
        <v>42145.143634259264</v>
      </c>
    </row>
    <row r="3002" spans="1:20" ht="57" x14ac:dyDescent="0.45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1" t="s">
        <v>8323</v>
      </c>
      <c r="R3002" t="s">
        <v>8326</v>
      </c>
      <c r="S3002" s="15">
        <f t="shared" si="186"/>
        <v>42540.593530092592</v>
      </c>
      <c r="T3002" s="15">
        <f t="shared" si="187"/>
        <v>42570.593530092592</v>
      </c>
    </row>
    <row r="3003" spans="1:20" ht="28.5" hidden="1" x14ac:dyDescent="0.45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1" t="s">
        <v>8308</v>
      </c>
      <c r="R3003" t="s">
        <v>8342</v>
      </c>
      <c r="S3003" s="15">
        <f t="shared" si="186"/>
        <v>41968.852118055554</v>
      </c>
      <c r="T3003" s="15">
        <f t="shared" si="187"/>
        <v>41998.852118055554</v>
      </c>
    </row>
    <row r="3004" spans="1:20" ht="42.75" hidden="1" x14ac:dyDescent="0.45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1" t="s">
        <v>8323</v>
      </c>
      <c r="R3004" t="s">
        <v>8324</v>
      </c>
      <c r="S3004" s="15">
        <f t="shared" si="186"/>
        <v>42263.691574074073</v>
      </c>
      <c r="T3004" s="15">
        <f t="shared" si="187"/>
        <v>42293.691574074073</v>
      </c>
    </row>
    <row r="3005" spans="1:20" ht="42.75" x14ac:dyDescent="0.4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1" t="s">
        <v>8323</v>
      </c>
      <c r="R3005" t="s">
        <v>8326</v>
      </c>
      <c r="S3005" s="15">
        <f t="shared" si="186"/>
        <v>42124.623877314814</v>
      </c>
      <c r="T3005" s="15">
        <f t="shared" si="187"/>
        <v>42166.958333333328</v>
      </c>
    </row>
    <row r="3006" spans="1:20" ht="42.75" hidden="1" x14ac:dyDescent="0.45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1" t="s">
        <v>8311</v>
      </c>
      <c r="R3006" t="s">
        <v>8352</v>
      </c>
      <c r="S3006" s="15">
        <f t="shared" si="186"/>
        <v>40863.060127314813</v>
      </c>
      <c r="T3006" s="15">
        <f t="shared" si="187"/>
        <v>40893.060127314813</v>
      </c>
    </row>
    <row r="3007" spans="1:20" ht="42.75" hidden="1" x14ac:dyDescent="0.45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1" t="s">
        <v>8327</v>
      </c>
      <c r="R3007" t="s">
        <v>8350</v>
      </c>
      <c r="S3007" s="15">
        <f t="shared" si="186"/>
        <v>41559.5549537037</v>
      </c>
      <c r="T3007" s="15">
        <f t="shared" si="187"/>
        <v>41589.596620370372</v>
      </c>
    </row>
    <row r="3008" spans="1:20" ht="42.75" hidden="1" x14ac:dyDescent="0.45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1" t="s">
        <v>8313</v>
      </c>
      <c r="R3008" t="s">
        <v>8355</v>
      </c>
      <c r="S3008" s="15">
        <f t="shared" si="186"/>
        <v>42281.136099537034</v>
      </c>
      <c r="T3008" s="15">
        <f t="shared" si="187"/>
        <v>42311.177766203706</v>
      </c>
    </row>
    <row r="3009" spans="1:20" ht="42.75" x14ac:dyDescent="0.45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1" t="s">
        <v>8323</v>
      </c>
      <c r="R3009" t="s">
        <v>8326</v>
      </c>
      <c r="S3009" s="15">
        <f t="shared" si="186"/>
        <v>41793.191875000004</v>
      </c>
      <c r="T3009" s="15">
        <f t="shared" si="187"/>
        <v>41807.191875000004</v>
      </c>
    </row>
    <row r="3010" spans="1:20" ht="57" x14ac:dyDescent="0.45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188">ROUND(E3010/D3010*100,0)</f>
        <v>20</v>
      </c>
      <c r="P3010">
        <f t="shared" ref="P3010:P3073" si="189">IFERROR(ROUND(E3010/L3010,2),0)</f>
        <v>34</v>
      </c>
      <c r="Q3010" s="11" t="s">
        <v>8323</v>
      </c>
      <c r="R3010" t="s">
        <v>8326</v>
      </c>
      <c r="S3010" s="15">
        <f t="shared" ref="S3010:S3073" si="190">(((J3010/60)/60)/24)+DATE(1970,1,1)</f>
        <v>42132.809953703705</v>
      </c>
      <c r="T3010" s="15">
        <f t="shared" ref="T3010:T3073" si="191">(((I3010/60)/60)/24)+DATE(1970,1,1)</f>
        <v>42192.809953703705</v>
      </c>
    </row>
    <row r="3011" spans="1:20" ht="42.75" hidden="1" x14ac:dyDescent="0.45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188"/>
        <v>41</v>
      </c>
      <c r="P3011">
        <f t="shared" si="189"/>
        <v>23.57</v>
      </c>
      <c r="Q3011" s="11" t="s">
        <v>8316</v>
      </c>
      <c r="R3011" t="s">
        <v>8334</v>
      </c>
      <c r="S3011" s="15">
        <f t="shared" si="190"/>
        <v>40973.740451388891</v>
      </c>
      <c r="T3011" s="15">
        <f t="shared" si="191"/>
        <v>41003.698784722219</v>
      </c>
    </row>
    <row r="3012" spans="1:20" ht="28.5" x14ac:dyDescent="0.45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1" t="s">
        <v>8323</v>
      </c>
      <c r="R3012" t="s">
        <v>8326</v>
      </c>
      <c r="S3012" s="15">
        <f t="shared" si="190"/>
        <v>42031.666898148149</v>
      </c>
      <c r="T3012" s="15">
        <f t="shared" si="191"/>
        <v>42064.125</v>
      </c>
    </row>
    <row r="3013" spans="1:20" ht="42.75" x14ac:dyDescent="0.4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1" t="s">
        <v>8323</v>
      </c>
      <c r="R3013" t="s">
        <v>8326</v>
      </c>
      <c r="S3013" s="15">
        <f t="shared" si="190"/>
        <v>42807.151863425926</v>
      </c>
      <c r="T3013" s="15">
        <f t="shared" si="191"/>
        <v>42829.151863425926</v>
      </c>
    </row>
    <row r="3014" spans="1:20" ht="42.75" hidden="1" x14ac:dyDescent="0.45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1" t="s">
        <v>8327</v>
      </c>
      <c r="R3014" t="s">
        <v>8350</v>
      </c>
      <c r="S3014" s="15">
        <f t="shared" si="190"/>
        <v>41149.796064814815</v>
      </c>
      <c r="T3014" s="15">
        <f t="shared" si="191"/>
        <v>41175.100694444445</v>
      </c>
    </row>
    <row r="3015" spans="1:20" ht="42.75" hidden="1" x14ac:dyDescent="0.45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1" t="s">
        <v>8327</v>
      </c>
      <c r="R3015" t="s">
        <v>8350</v>
      </c>
      <c r="S3015" s="15">
        <f t="shared" si="190"/>
        <v>41575.880914351852</v>
      </c>
      <c r="T3015" s="15">
        <f t="shared" si="191"/>
        <v>41605.922581018516</v>
      </c>
    </row>
    <row r="3016" spans="1:20" ht="42.75" hidden="1" x14ac:dyDescent="0.4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1" t="s">
        <v>8308</v>
      </c>
      <c r="R3016" t="s">
        <v>8310</v>
      </c>
      <c r="S3016" s="15">
        <f t="shared" si="190"/>
        <v>41990.438043981485</v>
      </c>
      <c r="T3016" s="15">
        <f t="shared" si="191"/>
        <v>42020.438043981485</v>
      </c>
    </row>
    <row r="3017" spans="1:20" ht="28.5" hidden="1" x14ac:dyDescent="0.4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1" t="s">
        <v>8313</v>
      </c>
      <c r="R3017" t="s">
        <v>8314</v>
      </c>
      <c r="S3017" s="15">
        <f t="shared" si="190"/>
        <v>42209.567824074074</v>
      </c>
      <c r="T3017" s="15">
        <f t="shared" si="191"/>
        <v>42259.567824074074</v>
      </c>
    </row>
    <row r="3018" spans="1:20" ht="42.75" hidden="1" x14ac:dyDescent="0.4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1" t="s">
        <v>8321</v>
      </c>
      <c r="R3018" t="s">
        <v>8339</v>
      </c>
      <c r="S3018" s="15">
        <f t="shared" si="190"/>
        <v>41400.92627314815</v>
      </c>
      <c r="T3018" s="15">
        <f t="shared" si="191"/>
        <v>41430.92627314815</v>
      </c>
    </row>
    <row r="3019" spans="1:20" ht="42.75" hidden="1" x14ac:dyDescent="0.45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1" t="s">
        <v>8327</v>
      </c>
      <c r="R3019" t="s">
        <v>8331</v>
      </c>
      <c r="S3019" s="15">
        <f t="shared" si="190"/>
        <v>42793.700821759259</v>
      </c>
      <c r="T3019" s="15">
        <f t="shared" si="191"/>
        <v>42796.700821759259</v>
      </c>
    </row>
    <row r="3020" spans="1:20" ht="28.5" x14ac:dyDescent="0.45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1" t="s">
        <v>8323</v>
      </c>
      <c r="R3020" t="s">
        <v>8326</v>
      </c>
      <c r="S3020" s="15">
        <f t="shared" si="190"/>
        <v>41906.819513888891</v>
      </c>
      <c r="T3020" s="15">
        <f t="shared" si="191"/>
        <v>41938.838888888888</v>
      </c>
    </row>
    <row r="3021" spans="1:20" ht="42.75" hidden="1" x14ac:dyDescent="0.45">
      <c r="A3021">
        <v>2343</v>
      </c>
      <c r="B3021" s="9" t="s">
        <v>2344</v>
      </c>
      <c r="C3021" s="3" t="s">
        <v>6453</v>
      </c>
      <c r="D3021" s="5">
        <v>10000</v>
      </c>
      <c r="E3021" s="7">
        <v>300</v>
      </c>
      <c r="F3021" t="s">
        <v>8219</v>
      </c>
      <c r="G3021" t="s">
        <v>8223</v>
      </c>
      <c r="H3021" t="s">
        <v>8245</v>
      </c>
      <c r="I3021">
        <v>1452282420</v>
      </c>
      <c r="J3021">
        <v>1447962505</v>
      </c>
      <c r="K3021" t="b">
        <v>0</v>
      </c>
      <c r="L3021">
        <v>1</v>
      </c>
      <c r="M3021" t="b">
        <v>0</v>
      </c>
      <c r="N3021" t="s">
        <v>8270</v>
      </c>
      <c r="O3021">
        <f t="shared" si="188"/>
        <v>3</v>
      </c>
      <c r="P3021">
        <f t="shared" si="189"/>
        <v>300</v>
      </c>
      <c r="Q3021" s="11" t="s">
        <v>8308</v>
      </c>
      <c r="R3021" t="s">
        <v>8342</v>
      </c>
      <c r="S3021" s="15">
        <f t="shared" si="190"/>
        <v>42327.825289351851</v>
      </c>
      <c r="T3021" s="15">
        <f t="shared" si="191"/>
        <v>42377.82430555555</v>
      </c>
    </row>
    <row r="3022" spans="1:20" ht="42.75" hidden="1" x14ac:dyDescent="0.4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1" t="s">
        <v>8327</v>
      </c>
      <c r="R3022" t="s">
        <v>8350</v>
      </c>
      <c r="S3022" s="15">
        <f t="shared" si="190"/>
        <v>42342.080289351856</v>
      </c>
      <c r="T3022" s="15">
        <f t="shared" si="191"/>
        <v>42372.080289351856</v>
      </c>
    </row>
    <row r="3023" spans="1:20" ht="42.75" hidden="1" x14ac:dyDescent="0.45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1" t="s">
        <v>8319</v>
      </c>
      <c r="R3023" t="s">
        <v>8345</v>
      </c>
      <c r="S3023" s="15">
        <f t="shared" si="190"/>
        <v>41918.628240740742</v>
      </c>
      <c r="T3023" s="15">
        <f t="shared" si="191"/>
        <v>41978.669907407413</v>
      </c>
    </row>
    <row r="3024" spans="1:20" ht="42.75" hidden="1" x14ac:dyDescent="0.45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1" t="s">
        <v>8319</v>
      </c>
      <c r="R3024" t="s">
        <v>8345</v>
      </c>
      <c r="S3024" s="15">
        <f t="shared" si="190"/>
        <v>42211.732430555552</v>
      </c>
      <c r="T3024" s="15">
        <f t="shared" si="191"/>
        <v>42241.732430555552</v>
      </c>
    </row>
    <row r="3025" spans="1:20" ht="42.75" hidden="1" x14ac:dyDescent="0.4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1" t="s">
        <v>8323</v>
      </c>
      <c r="R3025" t="s">
        <v>8335</v>
      </c>
      <c r="S3025" s="15">
        <f t="shared" si="190"/>
        <v>42538.755428240736</v>
      </c>
      <c r="T3025" s="15">
        <f t="shared" si="191"/>
        <v>42598.755428240736</v>
      </c>
    </row>
    <row r="3026" spans="1:20" ht="42.75" x14ac:dyDescent="0.4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1" t="s">
        <v>8323</v>
      </c>
      <c r="R3026" t="s">
        <v>8326</v>
      </c>
      <c r="S3026" s="15">
        <f t="shared" si="190"/>
        <v>41765.92465277778</v>
      </c>
      <c r="T3026" s="15">
        <f t="shared" si="191"/>
        <v>41775.92465277778</v>
      </c>
    </row>
    <row r="3027" spans="1:20" ht="42.75" hidden="1" x14ac:dyDescent="0.45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1" t="s">
        <v>8321</v>
      </c>
      <c r="R3027" t="s">
        <v>8339</v>
      </c>
      <c r="S3027" s="15">
        <f t="shared" si="190"/>
        <v>41340.303032407406</v>
      </c>
      <c r="T3027" s="15">
        <f t="shared" si="191"/>
        <v>41370.261365740742</v>
      </c>
    </row>
    <row r="3028" spans="1:20" ht="42.75" hidden="1" x14ac:dyDescent="0.45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1" t="s">
        <v>8311</v>
      </c>
      <c r="R3028" t="s">
        <v>8352</v>
      </c>
      <c r="S3028" s="15">
        <f t="shared" si="190"/>
        <v>42130.795983796299</v>
      </c>
      <c r="T3028" s="15">
        <f t="shared" si="191"/>
        <v>42175.795983796299</v>
      </c>
    </row>
    <row r="3029" spans="1:20" ht="42.75" hidden="1" x14ac:dyDescent="0.45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1" t="s">
        <v>8327</v>
      </c>
      <c r="R3029" t="s">
        <v>8330</v>
      </c>
      <c r="S3029" s="15">
        <f t="shared" si="190"/>
        <v>42673.577534722222</v>
      </c>
      <c r="T3029" s="15">
        <f t="shared" si="191"/>
        <v>42713.619201388887</v>
      </c>
    </row>
    <row r="3030" spans="1:20" ht="42.75" hidden="1" x14ac:dyDescent="0.45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1" t="s">
        <v>8311</v>
      </c>
      <c r="R3030" t="s">
        <v>8356</v>
      </c>
      <c r="S3030" s="15">
        <f t="shared" si="190"/>
        <v>40863.013356481482</v>
      </c>
      <c r="T3030" s="15">
        <f t="shared" si="191"/>
        <v>40893.013356481482</v>
      </c>
    </row>
    <row r="3031" spans="1:20" ht="28.5" x14ac:dyDescent="0.4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1" t="s">
        <v>8323</v>
      </c>
      <c r="R3031" t="s">
        <v>8326</v>
      </c>
      <c r="S3031" s="15">
        <f t="shared" si="190"/>
        <v>42297.691006944442</v>
      </c>
      <c r="T3031" s="15">
        <f t="shared" si="191"/>
        <v>42320.290972222225</v>
      </c>
    </row>
    <row r="3032" spans="1:20" ht="57" hidden="1" x14ac:dyDescent="0.4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1" t="s">
        <v>8321</v>
      </c>
      <c r="R3032" t="s">
        <v>8339</v>
      </c>
      <c r="S3032" s="15">
        <f t="shared" si="190"/>
        <v>42272.93949074074</v>
      </c>
      <c r="T3032" s="15">
        <f t="shared" si="191"/>
        <v>42313.981157407412</v>
      </c>
    </row>
    <row r="3033" spans="1:20" ht="42.75" x14ac:dyDescent="0.4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1" t="s">
        <v>8323</v>
      </c>
      <c r="R3033" t="s">
        <v>8326</v>
      </c>
      <c r="S3033" s="15">
        <f t="shared" si="190"/>
        <v>42165.037581018521</v>
      </c>
      <c r="T3033" s="15">
        <f t="shared" si="191"/>
        <v>42224.898611111115</v>
      </c>
    </row>
    <row r="3034" spans="1:20" ht="42.75" hidden="1" x14ac:dyDescent="0.45">
      <c r="A3034">
        <v>1045</v>
      </c>
      <c r="B3034" s="9" t="s">
        <v>1046</v>
      </c>
      <c r="C3034" s="3" t="s">
        <v>5155</v>
      </c>
      <c r="D3034" s="5">
        <v>10000</v>
      </c>
      <c r="E3034" s="7">
        <v>266</v>
      </c>
      <c r="F3034" t="s">
        <v>8219</v>
      </c>
      <c r="G3034" t="s">
        <v>8223</v>
      </c>
      <c r="H3034" t="s">
        <v>8245</v>
      </c>
      <c r="I3034">
        <v>1408827550</v>
      </c>
      <c r="J3034">
        <v>1406235550</v>
      </c>
      <c r="K3034" t="b">
        <v>0</v>
      </c>
      <c r="L3034">
        <v>8</v>
      </c>
      <c r="M3034" t="b">
        <v>0</v>
      </c>
      <c r="N3034" t="s">
        <v>8279</v>
      </c>
      <c r="O3034">
        <f t="shared" si="188"/>
        <v>3</v>
      </c>
      <c r="P3034">
        <f t="shared" si="189"/>
        <v>33.25</v>
      </c>
      <c r="Q3034" s="11" t="s">
        <v>8346</v>
      </c>
      <c r="R3034" t="s">
        <v>8347</v>
      </c>
      <c r="S3034" s="15">
        <f t="shared" si="190"/>
        <v>41844.874421296299</v>
      </c>
      <c r="T3034" s="15">
        <f t="shared" si="191"/>
        <v>41874.874421296299</v>
      </c>
    </row>
    <row r="3035" spans="1:20" ht="42.75" hidden="1" x14ac:dyDescent="0.45">
      <c r="A3035">
        <v>601</v>
      </c>
      <c r="B3035" s="9" t="s">
        <v>602</v>
      </c>
      <c r="C3035" s="3" t="s">
        <v>4711</v>
      </c>
      <c r="D3035" s="5">
        <v>10000</v>
      </c>
      <c r="E3035" s="7">
        <v>140</v>
      </c>
      <c r="F3035" t="s">
        <v>8219</v>
      </c>
      <c r="G3035" t="s">
        <v>8228</v>
      </c>
      <c r="H3035" t="s">
        <v>8250</v>
      </c>
      <c r="I3035">
        <v>1419626139</v>
      </c>
      <c r="J3035">
        <v>1417034139</v>
      </c>
      <c r="K3035" t="b">
        <v>0</v>
      </c>
      <c r="L3035">
        <v>6</v>
      </c>
      <c r="M3035" t="b">
        <v>0</v>
      </c>
      <c r="N3035" t="s">
        <v>8270</v>
      </c>
      <c r="O3035">
        <f t="shared" si="188"/>
        <v>1</v>
      </c>
      <c r="P3035">
        <f t="shared" si="189"/>
        <v>23.33</v>
      </c>
      <c r="Q3035" s="11" t="s">
        <v>8308</v>
      </c>
      <c r="R3035" t="s">
        <v>8342</v>
      </c>
      <c r="S3035" s="15">
        <f t="shared" si="190"/>
        <v>41969.858090277776</v>
      </c>
      <c r="T3035" s="15">
        <f t="shared" si="191"/>
        <v>41999.858090277776</v>
      </c>
    </row>
    <row r="3036" spans="1:20" ht="42.75" x14ac:dyDescent="0.4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1" t="s">
        <v>8323</v>
      </c>
      <c r="R3036" t="s">
        <v>8326</v>
      </c>
      <c r="S3036" s="15">
        <f t="shared" si="190"/>
        <v>41755.476724537039</v>
      </c>
      <c r="T3036" s="15">
        <f t="shared" si="191"/>
        <v>41778.476724537039</v>
      </c>
    </row>
    <row r="3037" spans="1:20" ht="28.5" hidden="1" x14ac:dyDescent="0.4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1" t="s">
        <v>8308</v>
      </c>
      <c r="R3037" t="s">
        <v>8342</v>
      </c>
      <c r="S3037" s="15">
        <f t="shared" si="190"/>
        <v>42388.798252314817</v>
      </c>
      <c r="T3037" s="15">
        <f t="shared" si="191"/>
        <v>42418.798252314817</v>
      </c>
    </row>
    <row r="3038" spans="1:20" ht="42.75" hidden="1" x14ac:dyDescent="0.45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1" t="s">
        <v>8321</v>
      </c>
      <c r="R3038" t="s">
        <v>8339</v>
      </c>
      <c r="S3038" s="15">
        <f t="shared" si="190"/>
        <v>41844.922662037039</v>
      </c>
      <c r="T3038" s="15">
        <f t="shared" si="191"/>
        <v>41874.922662037039</v>
      </c>
    </row>
    <row r="3039" spans="1:20" ht="42.75" hidden="1" x14ac:dyDescent="0.45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1" t="s">
        <v>8323</v>
      </c>
      <c r="R3039" t="s">
        <v>8324</v>
      </c>
      <c r="S3039" s="15">
        <f t="shared" si="190"/>
        <v>41957.833726851852</v>
      </c>
      <c r="T3039" s="15">
        <f t="shared" si="191"/>
        <v>41987.833726851852</v>
      </c>
    </row>
    <row r="3040" spans="1:20" ht="42.75" hidden="1" x14ac:dyDescent="0.45">
      <c r="A3040">
        <v>2565</v>
      </c>
      <c r="B3040" s="9" t="s">
        <v>2565</v>
      </c>
      <c r="C3040" s="3" t="s">
        <v>6675</v>
      </c>
      <c r="D3040" s="5">
        <v>10000</v>
      </c>
      <c r="E3040" s="7">
        <v>100</v>
      </c>
      <c r="F3040" t="s">
        <v>8219</v>
      </c>
      <c r="G3040" t="s">
        <v>8223</v>
      </c>
      <c r="H3040" t="s">
        <v>8245</v>
      </c>
      <c r="I3040">
        <v>1462827000</v>
      </c>
      <c r="J3040">
        <v>1457710589</v>
      </c>
      <c r="K3040" t="b">
        <v>0</v>
      </c>
      <c r="L3040">
        <v>1</v>
      </c>
      <c r="M3040" t="b">
        <v>0</v>
      </c>
      <c r="N3040" t="s">
        <v>8282</v>
      </c>
      <c r="O3040">
        <f t="shared" si="188"/>
        <v>1</v>
      </c>
      <c r="P3040">
        <f t="shared" si="189"/>
        <v>100</v>
      </c>
      <c r="Q3040" s="11" t="s">
        <v>8319</v>
      </c>
      <c r="R3040" t="s">
        <v>8345</v>
      </c>
      <c r="S3040" s="15">
        <f t="shared" si="190"/>
        <v>42440.650335648148</v>
      </c>
      <c r="T3040" s="15">
        <f t="shared" si="191"/>
        <v>42499.868055555555</v>
      </c>
    </row>
    <row r="3041" spans="1:20" ht="42.75" hidden="1" x14ac:dyDescent="0.45">
      <c r="A3041">
        <v>149</v>
      </c>
      <c r="B3041" s="9" t="s">
        <v>151</v>
      </c>
      <c r="C3041" s="3" t="s">
        <v>4259</v>
      </c>
      <c r="D3041" s="5">
        <v>10000</v>
      </c>
      <c r="E3041" s="7">
        <v>92</v>
      </c>
      <c r="F3041" t="s">
        <v>8219</v>
      </c>
      <c r="G3041" t="s">
        <v>8223</v>
      </c>
      <c r="H3041" t="s">
        <v>8245</v>
      </c>
      <c r="I3041">
        <v>1419494400</v>
      </c>
      <c r="J3041">
        <v>1416888470</v>
      </c>
      <c r="K3041" t="b">
        <v>0</v>
      </c>
      <c r="L3041">
        <v>6</v>
      </c>
      <c r="M3041" t="b">
        <v>0</v>
      </c>
      <c r="N3041" t="s">
        <v>8265</v>
      </c>
      <c r="O3041">
        <f t="shared" si="188"/>
        <v>1</v>
      </c>
      <c r="P3041">
        <f t="shared" si="189"/>
        <v>15.33</v>
      </c>
      <c r="Q3041" s="11" t="s">
        <v>8321</v>
      </c>
      <c r="R3041" t="s">
        <v>8337</v>
      </c>
      <c r="S3041" s="15">
        <f t="shared" si="190"/>
        <v>41968.172106481477</v>
      </c>
      <c r="T3041" s="15">
        <f t="shared" si="191"/>
        <v>41998.333333333328</v>
      </c>
    </row>
    <row r="3042" spans="1:20" ht="28.5" hidden="1" x14ac:dyDescent="0.4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1" t="s">
        <v>8313</v>
      </c>
      <c r="R3042" t="s">
        <v>8353</v>
      </c>
      <c r="S3042" s="15">
        <f t="shared" si="190"/>
        <v>42167.89335648148</v>
      </c>
      <c r="T3042" s="15">
        <f t="shared" si="191"/>
        <v>42188.89335648148</v>
      </c>
    </row>
    <row r="3043" spans="1:20" ht="42.75" hidden="1" x14ac:dyDescent="0.4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1" t="s">
        <v>8311</v>
      </c>
      <c r="R3043" t="s">
        <v>8356</v>
      </c>
      <c r="S3043" s="15">
        <f t="shared" si="190"/>
        <v>41044.64811342593</v>
      </c>
      <c r="T3043" s="15">
        <f t="shared" si="191"/>
        <v>41076.131944444445</v>
      </c>
    </row>
    <row r="3044" spans="1:20" hidden="1" x14ac:dyDescent="0.4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1" t="s">
        <v>8321</v>
      </c>
      <c r="R3044" t="s">
        <v>8339</v>
      </c>
      <c r="S3044" s="15">
        <f t="shared" si="190"/>
        <v>41801.120069444441</v>
      </c>
      <c r="T3044" s="15">
        <f t="shared" si="191"/>
        <v>41817.120069444441</v>
      </c>
    </row>
    <row r="3045" spans="1:20" ht="42.75" x14ac:dyDescent="0.4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1" t="s">
        <v>8323</v>
      </c>
      <c r="R3045" t="s">
        <v>8326</v>
      </c>
      <c r="S3045" s="15">
        <f t="shared" si="190"/>
        <v>42475.848067129627</v>
      </c>
      <c r="T3045" s="15">
        <f t="shared" si="191"/>
        <v>42505.848067129627</v>
      </c>
    </row>
    <row r="3046" spans="1:20" ht="42.75" x14ac:dyDescent="0.4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1" t="s">
        <v>8323</v>
      </c>
      <c r="R3046" t="s">
        <v>8326</v>
      </c>
      <c r="S3046" s="15">
        <f t="shared" si="190"/>
        <v>41811.536180555559</v>
      </c>
      <c r="T3046" s="15">
        <f t="shared" si="191"/>
        <v>41841.536180555559</v>
      </c>
    </row>
    <row r="3047" spans="1:20" ht="28.5" x14ac:dyDescent="0.45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1" t="s">
        <v>8323</v>
      </c>
      <c r="R3047" t="s">
        <v>8326</v>
      </c>
      <c r="S3047" s="15">
        <f t="shared" si="190"/>
        <v>42136.092488425929</v>
      </c>
      <c r="T3047" s="15">
        <f t="shared" si="191"/>
        <v>42166.092488425929</v>
      </c>
    </row>
    <row r="3048" spans="1:20" ht="42.75" x14ac:dyDescent="0.45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1" t="s">
        <v>8323</v>
      </c>
      <c r="R3048" t="s">
        <v>8326</v>
      </c>
      <c r="S3048" s="15">
        <f t="shared" si="190"/>
        <v>41863.359282407408</v>
      </c>
      <c r="T3048" s="15">
        <f t="shared" si="191"/>
        <v>41893.359282407408</v>
      </c>
    </row>
    <row r="3049" spans="1:20" ht="42.75" x14ac:dyDescent="0.45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1" t="s">
        <v>8323</v>
      </c>
      <c r="R3049" t="s">
        <v>8326</v>
      </c>
      <c r="S3049" s="15">
        <f t="shared" si="190"/>
        <v>42657.38726851852</v>
      </c>
      <c r="T3049" s="15">
        <f t="shared" si="191"/>
        <v>42687.428935185191</v>
      </c>
    </row>
    <row r="3050" spans="1:20" ht="42.75" x14ac:dyDescent="0.45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1" t="s">
        <v>8323</v>
      </c>
      <c r="R3050" t="s">
        <v>8326</v>
      </c>
      <c r="S3050" s="15">
        <f t="shared" si="190"/>
        <v>41787.681527777779</v>
      </c>
      <c r="T3050" s="15">
        <f t="shared" si="191"/>
        <v>41817.681527777779</v>
      </c>
    </row>
    <row r="3051" spans="1:20" ht="42.75" hidden="1" x14ac:dyDescent="0.4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1" t="s">
        <v>8321</v>
      </c>
      <c r="R3051" t="s">
        <v>8339</v>
      </c>
      <c r="S3051" s="15">
        <f t="shared" si="190"/>
        <v>42400.711967592593</v>
      </c>
      <c r="T3051" s="15">
        <f t="shared" si="191"/>
        <v>42430.711967592593</v>
      </c>
    </row>
    <row r="3052" spans="1:20" ht="57" hidden="1" x14ac:dyDescent="0.45">
      <c r="A3052">
        <v>2562</v>
      </c>
      <c r="B3052" s="9" t="s">
        <v>2562</v>
      </c>
      <c r="C3052" s="3" t="s">
        <v>6672</v>
      </c>
      <c r="D3052" s="5">
        <v>10000</v>
      </c>
      <c r="E3052" s="7">
        <v>75</v>
      </c>
      <c r="F3052" t="s">
        <v>8219</v>
      </c>
      <c r="G3052" t="s">
        <v>8235</v>
      </c>
      <c r="H3052" t="s">
        <v>8248</v>
      </c>
      <c r="I3052">
        <v>1476189339</v>
      </c>
      <c r="J3052">
        <v>1471005339</v>
      </c>
      <c r="K3052" t="b">
        <v>0</v>
      </c>
      <c r="L3052">
        <v>3</v>
      </c>
      <c r="M3052" t="b">
        <v>0</v>
      </c>
      <c r="N3052" t="s">
        <v>8282</v>
      </c>
      <c r="O3052">
        <f t="shared" si="188"/>
        <v>1</v>
      </c>
      <c r="P3052">
        <f t="shared" si="189"/>
        <v>25</v>
      </c>
      <c r="Q3052" s="11" t="s">
        <v>8319</v>
      </c>
      <c r="R3052" t="s">
        <v>8345</v>
      </c>
      <c r="S3052" s="15">
        <f t="shared" si="190"/>
        <v>42594.524756944447</v>
      </c>
      <c r="T3052" s="15">
        <f t="shared" si="191"/>
        <v>42654.524756944447</v>
      </c>
    </row>
    <row r="3053" spans="1:20" ht="42.75" hidden="1" x14ac:dyDescent="0.45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1" t="s">
        <v>8308</v>
      </c>
      <c r="R3053" t="s">
        <v>8340</v>
      </c>
      <c r="S3053" s="15">
        <f t="shared" si="190"/>
        <v>42033.001087962963</v>
      </c>
      <c r="T3053" s="15">
        <f t="shared" si="191"/>
        <v>42063.001087962963</v>
      </c>
    </row>
    <row r="3054" spans="1:20" ht="42.75" hidden="1" x14ac:dyDescent="0.45">
      <c r="A3054">
        <v>1561</v>
      </c>
      <c r="B3054" s="9" t="s">
        <v>1562</v>
      </c>
      <c r="C3054" s="3" t="s">
        <v>5671</v>
      </c>
      <c r="D3054" s="5">
        <v>10000</v>
      </c>
      <c r="E3054" s="7">
        <v>67</v>
      </c>
      <c r="F3054" t="s">
        <v>8219</v>
      </c>
      <c r="G3054" t="s">
        <v>8223</v>
      </c>
      <c r="H3054" t="s">
        <v>8245</v>
      </c>
      <c r="I3054">
        <v>1383789603</v>
      </c>
      <c r="J3054">
        <v>1381194003</v>
      </c>
      <c r="K3054" t="b">
        <v>0</v>
      </c>
      <c r="L3054">
        <v>1</v>
      </c>
      <c r="M3054" t="b">
        <v>0</v>
      </c>
      <c r="N3054" t="s">
        <v>8288</v>
      </c>
      <c r="O3054">
        <f t="shared" si="188"/>
        <v>1</v>
      </c>
      <c r="P3054">
        <f t="shared" si="189"/>
        <v>67</v>
      </c>
      <c r="Q3054" s="11" t="s">
        <v>8311</v>
      </c>
      <c r="R3054" t="s">
        <v>8349</v>
      </c>
      <c r="S3054" s="15">
        <f t="shared" si="190"/>
        <v>41555.041701388887</v>
      </c>
      <c r="T3054" s="15">
        <f t="shared" si="191"/>
        <v>41585.083368055559</v>
      </c>
    </row>
    <row r="3055" spans="1:20" ht="42.75" hidden="1" x14ac:dyDescent="0.4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1" t="s">
        <v>8327</v>
      </c>
      <c r="R3055" t="s">
        <v>8350</v>
      </c>
      <c r="S3055" s="15">
        <f t="shared" si="190"/>
        <v>41680.359976851854</v>
      </c>
      <c r="T3055" s="15">
        <f t="shared" si="191"/>
        <v>41714.916666666664</v>
      </c>
    </row>
    <row r="3056" spans="1:20" ht="42.75" x14ac:dyDescent="0.4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1" t="s">
        <v>8323</v>
      </c>
      <c r="R3056" t="s">
        <v>8326</v>
      </c>
      <c r="S3056" s="15">
        <f t="shared" si="190"/>
        <v>41968.677465277782</v>
      </c>
      <c r="T3056" s="15">
        <f t="shared" si="191"/>
        <v>42028.5</v>
      </c>
    </row>
    <row r="3057" spans="1:20" ht="42.75" hidden="1" x14ac:dyDescent="0.45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1" t="s">
        <v>8321</v>
      </c>
      <c r="R3057" t="s">
        <v>8325</v>
      </c>
      <c r="S3057" s="15">
        <f t="shared" si="190"/>
        <v>42031.769884259258</v>
      </c>
      <c r="T3057" s="15">
        <f t="shared" si="191"/>
        <v>42090.110416666663</v>
      </c>
    </row>
    <row r="3058" spans="1:20" ht="42.75" hidden="1" x14ac:dyDescent="0.45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1" t="s">
        <v>8316</v>
      </c>
      <c r="R3058" t="s">
        <v>8334</v>
      </c>
      <c r="S3058" s="15">
        <f t="shared" si="190"/>
        <v>41599.855682870373</v>
      </c>
      <c r="T3058" s="15">
        <f t="shared" si="191"/>
        <v>41629.855682870373</v>
      </c>
    </row>
    <row r="3059" spans="1:20" ht="28.5" x14ac:dyDescent="0.45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1" t="s">
        <v>8323</v>
      </c>
      <c r="R3059" t="s">
        <v>8326</v>
      </c>
      <c r="S3059" s="15">
        <f t="shared" si="190"/>
        <v>42047.07640046296</v>
      </c>
      <c r="T3059" s="15">
        <f t="shared" si="191"/>
        <v>42077.034733796296</v>
      </c>
    </row>
    <row r="3060" spans="1:20" ht="42.75" hidden="1" x14ac:dyDescent="0.45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1" t="s">
        <v>8323</v>
      </c>
      <c r="R3060" t="s">
        <v>8335</v>
      </c>
      <c r="S3060" s="15">
        <f t="shared" si="190"/>
        <v>42144.415532407409</v>
      </c>
      <c r="T3060" s="15">
        <f t="shared" si="191"/>
        <v>42165.415532407409</v>
      </c>
    </row>
    <row r="3061" spans="1:20" ht="28.5" x14ac:dyDescent="0.45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1" t="s">
        <v>8323</v>
      </c>
      <c r="R3061" t="s">
        <v>8326</v>
      </c>
      <c r="S3061" s="15">
        <f t="shared" si="190"/>
        <v>42620.91097222222</v>
      </c>
      <c r="T3061" s="15">
        <f t="shared" si="191"/>
        <v>42650.91097222222</v>
      </c>
    </row>
    <row r="3062" spans="1:20" ht="28.5" hidden="1" x14ac:dyDescent="0.4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1" t="s">
        <v>8323</v>
      </c>
      <c r="R3062" t="s">
        <v>8335</v>
      </c>
      <c r="S3062" s="15">
        <f t="shared" si="190"/>
        <v>41877.886620370373</v>
      </c>
      <c r="T3062" s="15">
        <f t="shared" si="191"/>
        <v>41907.886620370373</v>
      </c>
    </row>
    <row r="3063" spans="1:20" ht="28.5" hidden="1" x14ac:dyDescent="0.45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1" t="s">
        <v>8316</v>
      </c>
      <c r="R3063" t="s">
        <v>8334</v>
      </c>
      <c r="S3063" s="15">
        <f t="shared" si="190"/>
        <v>41557.013182870374</v>
      </c>
      <c r="T3063" s="15">
        <f t="shared" si="191"/>
        <v>41587.054849537039</v>
      </c>
    </row>
    <row r="3064" spans="1:20" ht="42.75" hidden="1" x14ac:dyDescent="0.45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1" t="s">
        <v>8323</v>
      </c>
      <c r="R3064" t="s">
        <v>8324</v>
      </c>
      <c r="S3064" s="15">
        <f t="shared" si="190"/>
        <v>42435.942083333335</v>
      </c>
      <c r="T3064" s="15">
        <f t="shared" si="191"/>
        <v>42495.900416666671</v>
      </c>
    </row>
    <row r="3065" spans="1:20" ht="42.75" hidden="1" x14ac:dyDescent="0.45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1" t="s">
        <v>8308</v>
      </c>
      <c r="R3065" t="s">
        <v>8310</v>
      </c>
      <c r="S3065" s="15">
        <f t="shared" si="190"/>
        <v>41999.164340277777</v>
      </c>
      <c r="T3065" s="15">
        <f t="shared" si="191"/>
        <v>42029.164340277777</v>
      </c>
    </row>
    <row r="3066" spans="1:20" ht="42.75" hidden="1" x14ac:dyDescent="0.45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1" t="s">
        <v>8323</v>
      </c>
      <c r="R3066" t="s">
        <v>8324</v>
      </c>
      <c r="S3066" s="15">
        <f t="shared" si="190"/>
        <v>41981.57230324074</v>
      </c>
      <c r="T3066" s="15">
        <f t="shared" si="191"/>
        <v>42012.570138888885</v>
      </c>
    </row>
    <row r="3067" spans="1:20" ht="42.75" x14ac:dyDescent="0.4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1" t="s">
        <v>8323</v>
      </c>
      <c r="R3067" t="s">
        <v>8326</v>
      </c>
      <c r="S3067" s="15">
        <f t="shared" si="190"/>
        <v>42053.722060185188</v>
      </c>
      <c r="T3067" s="15">
        <f t="shared" si="191"/>
        <v>42113.680393518516</v>
      </c>
    </row>
    <row r="3068" spans="1:20" ht="42.75" hidden="1" x14ac:dyDescent="0.45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1" t="s">
        <v>8321</v>
      </c>
      <c r="R3068" t="s">
        <v>8339</v>
      </c>
      <c r="S3068" s="15">
        <f t="shared" si="190"/>
        <v>41576.834513888891</v>
      </c>
      <c r="T3068" s="15">
        <f t="shared" si="191"/>
        <v>41609.876180555555</v>
      </c>
    </row>
    <row r="3069" spans="1:20" ht="42.75" hidden="1" x14ac:dyDescent="0.45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1" t="s">
        <v>8327</v>
      </c>
      <c r="R3069" t="s">
        <v>8328</v>
      </c>
      <c r="S3069" s="15">
        <f t="shared" si="190"/>
        <v>41569.698831018519</v>
      </c>
      <c r="T3069" s="15">
        <f t="shared" si="191"/>
        <v>41599.740497685183</v>
      </c>
    </row>
    <row r="3070" spans="1:20" ht="42.75" hidden="1" x14ac:dyDescent="0.45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1" t="s">
        <v>8316</v>
      </c>
      <c r="R3070" t="s">
        <v>8344</v>
      </c>
      <c r="S3070" s="15">
        <f t="shared" si="190"/>
        <v>42736.9066087963</v>
      </c>
      <c r="T3070" s="15">
        <f t="shared" si="191"/>
        <v>42756.9066087963</v>
      </c>
    </row>
    <row r="3071" spans="1:20" ht="42.75" hidden="1" x14ac:dyDescent="0.45">
      <c r="A3071">
        <v>1577</v>
      </c>
      <c r="B3071" s="9" t="s">
        <v>1578</v>
      </c>
      <c r="C3071" s="3" t="s">
        <v>5687</v>
      </c>
      <c r="D3071" s="5">
        <v>10000</v>
      </c>
      <c r="E3071" s="7">
        <v>55</v>
      </c>
      <c r="F3071" t="s">
        <v>8219</v>
      </c>
      <c r="G3071" t="s">
        <v>8223</v>
      </c>
      <c r="H3071" t="s">
        <v>8245</v>
      </c>
      <c r="I3071">
        <v>1343161248</v>
      </c>
      <c r="J3071">
        <v>1337977248</v>
      </c>
      <c r="K3071" t="b">
        <v>0</v>
      </c>
      <c r="L3071">
        <v>2</v>
      </c>
      <c r="M3071" t="b">
        <v>0</v>
      </c>
      <c r="N3071" t="s">
        <v>8288</v>
      </c>
      <c r="O3071">
        <f t="shared" si="188"/>
        <v>1</v>
      </c>
      <c r="P3071">
        <f t="shared" si="189"/>
        <v>27.5</v>
      </c>
      <c r="Q3071" s="11" t="s">
        <v>8311</v>
      </c>
      <c r="R3071" t="s">
        <v>8349</v>
      </c>
      <c r="S3071" s="15">
        <f t="shared" si="190"/>
        <v>41054.847777777781</v>
      </c>
      <c r="T3071" s="15">
        <f t="shared" si="191"/>
        <v>41114.847777777781</v>
      </c>
    </row>
    <row r="3072" spans="1:20" ht="42.75" hidden="1" x14ac:dyDescent="0.45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1" t="s">
        <v>8316</v>
      </c>
      <c r="R3072" t="s">
        <v>8344</v>
      </c>
      <c r="S3072" s="15">
        <f t="shared" si="190"/>
        <v>42742.246493055558</v>
      </c>
      <c r="T3072" s="15">
        <f t="shared" si="191"/>
        <v>42795.166666666672</v>
      </c>
    </row>
    <row r="3073" spans="1:20" ht="42.75" hidden="1" x14ac:dyDescent="0.45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1" t="s">
        <v>8323</v>
      </c>
      <c r="R3073" t="s">
        <v>8324</v>
      </c>
      <c r="S3073" s="15">
        <f t="shared" si="190"/>
        <v>42665.150347222225</v>
      </c>
      <c r="T3073" s="15">
        <f t="shared" si="191"/>
        <v>42725.192013888889</v>
      </c>
    </row>
    <row r="3074" spans="1:20" ht="42.75" x14ac:dyDescent="0.45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192">ROUND(E3074/D3074*100,0)</f>
        <v>1</v>
      </c>
      <c r="P3074">
        <f t="shared" ref="P3074:P3137" si="193">IFERROR(ROUND(E3074/L3074,2),0)</f>
        <v>62.5</v>
      </c>
      <c r="Q3074" s="11" t="s">
        <v>8323</v>
      </c>
      <c r="R3074" t="s">
        <v>8326</v>
      </c>
      <c r="S3074" s="15">
        <f t="shared" ref="S3074:S3137" si="194">(((J3074/60)/60)/24)+DATE(1970,1,1)</f>
        <v>41843.775011574071</v>
      </c>
      <c r="T3074" s="15">
        <f t="shared" ref="T3074:T3137" si="195">(((I3074/60)/60)/24)+DATE(1970,1,1)</f>
        <v>41863.775011574071</v>
      </c>
    </row>
    <row r="3075" spans="1:20" ht="42.75" x14ac:dyDescent="0.45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192"/>
        <v>1</v>
      </c>
      <c r="P3075">
        <f t="shared" si="193"/>
        <v>62.5</v>
      </c>
      <c r="Q3075" s="11" t="s">
        <v>8323</v>
      </c>
      <c r="R3075" t="s">
        <v>8326</v>
      </c>
      <c r="S3075" s="15">
        <f t="shared" si="194"/>
        <v>41878.911550925928</v>
      </c>
      <c r="T3075" s="15">
        <f t="shared" si="195"/>
        <v>41938.911550925928</v>
      </c>
    </row>
    <row r="3076" spans="1:20" ht="42.75" hidden="1" x14ac:dyDescent="0.45">
      <c r="A3076">
        <v>2568</v>
      </c>
      <c r="B3076" s="9" t="s">
        <v>2568</v>
      </c>
      <c r="C3076" s="3" t="s">
        <v>6678</v>
      </c>
      <c r="D3076" s="5">
        <v>10000</v>
      </c>
      <c r="E3076" s="7">
        <v>50</v>
      </c>
      <c r="F3076" t="s">
        <v>8219</v>
      </c>
      <c r="G3076" t="s">
        <v>8224</v>
      </c>
      <c r="H3076" t="s">
        <v>8246</v>
      </c>
      <c r="I3076">
        <v>1472745594</v>
      </c>
      <c r="J3076">
        <v>1470153594</v>
      </c>
      <c r="K3076" t="b">
        <v>0</v>
      </c>
      <c r="L3076">
        <v>1</v>
      </c>
      <c r="M3076" t="b">
        <v>0</v>
      </c>
      <c r="N3076" t="s">
        <v>8282</v>
      </c>
      <c r="O3076">
        <f t="shared" si="192"/>
        <v>1</v>
      </c>
      <c r="P3076">
        <f t="shared" si="193"/>
        <v>50</v>
      </c>
      <c r="Q3076" s="11" t="s">
        <v>8319</v>
      </c>
      <c r="R3076" t="s">
        <v>8345</v>
      </c>
      <c r="S3076" s="15">
        <f t="shared" si="194"/>
        <v>42584.666597222225</v>
      </c>
      <c r="T3076" s="15">
        <f t="shared" si="195"/>
        <v>42614.666597222225</v>
      </c>
    </row>
    <row r="3077" spans="1:20" ht="42.75" x14ac:dyDescent="0.4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1" t="s">
        <v>8323</v>
      </c>
      <c r="R3077" t="s">
        <v>8326</v>
      </c>
      <c r="S3077" s="15">
        <f t="shared" si="194"/>
        <v>42067.011643518519</v>
      </c>
      <c r="T3077" s="15">
        <f t="shared" si="195"/>
        <v>42094.957638888889</v>
      </c>
    </row>
    <row r="3078" spans="1:20" ht="42.75" hidden="1" x14ac:dyDescent="0.4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1" t="s">
        <v>8308</v>
      </c>
      <c r="R3078" t="s">
        <v>8342</v>
      </c>
      <c r="S3078" s="15">
        <f t="shared" si="194"/>
        <v>41927.71980324074</v>
      </c>
      <c r="T3078" s="15">
        <f t="shared" si="195"/>
        <v>41957.761469907404</v>
      </c>
    </row>
    <row r="3079" spans="1:20" ht="42.75" hidden="1" x14ac:dyDescent="0.4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1" t="s">
        <v>8327</v>
      </c>
      <c r="R3079" t="s">
        <v>8350</v>
      </c>
      <c r="S3079" s="15">
        <f t="shared" si="194"/>
        <v>42737.545358796298</v>
      </c>
      <c r="T3079" s="15">
        <f t="shared" si="195"/>
        <v>42797.545358796298</v>
      </c>
    </row>
    <row r="3080" spans="1:20" ht="42.75" hidden="1" x14ac:dyDescent="0.45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1" t="s">
        <v>8327</v>
      </c>
      <c r="R3080" t="s">
        <v>8350</v>
      </c>
      <c r="S3080" s="15">
        <f t="shared" si="194"/>
        <v>41711.169085648151</v>
      </c>
      <c r="T3080" s="15">
        <f t="shared" si="195"/>
        <v>41771.169085648151</v>
      </c>
    </row>
    <row r="3081" spans="1:20" ht="42.75" hidden="1" x14ac:dyDescent="0.45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1" t="s">
        <v>8319</v>
      </c>
      <c r="R3081" t="s">
        <v>8320</v>
      </c>
      <c r="S3081" s="15">
        <f t="shared" si="194"/>
        <v>42807.755173611105</v>
      </c>
      <c r="T3081" s="15">
        <f t="shared" si="195"/>
        <v>42814.755173611105</v>
      </c>
    </row>
    <row r="3082" spans="1:20" ht="42.75" hidden="1" x14ac:dyDescent="0.45">
      <c r="A3082">
        <v>1564</v>
      </c>
      <c r="B3082" s="9" t="s">
        <v>1565</v>
      </c>
      <c r="C3082" s="3" t="s">
        <v>5674</v>
      </c>
      <c r="D3082" s="5">
        <v>10000</v>
      </c>
      <c r="E3082" s="7">
        <v>10</v>
      </c>
      <c r="F3082" t="s">
        <v>8219</v>
      </c>
      <c r="G3082" t="s">
        <v>8223</v>
      </c>
      <c r="H3082" t="s">
        <v>8245</v>
      </c>
      <c r="I3082">
        <v>1432843500</v>
      </c>
      <c r="J3082">
        <v>1430124509</v>
      </c>
      <c r="K3082" t="b">
        <v>0</v>
      </c>
      <c r="L3082">
        <v>1</v>
      </c>
      <c r="M3082" t="b">
        <v>0</v>
      </c>
      <c r="N3082" t="s">
        <v>8288</v>
      </c>
      <c r="O3082">
        <f t="shared" si="192"/>
        <v>0</v>
      </c>
      <c r="P3082">
        <f t="shared" si="193"/>
        <v>10</v>
      </c>
      <c r="Q3082" s="11" t="s">
        <v>8311</v>
      </c>
      <c r="R3082" t="s">
        <v>8349</v>
      </c>
      <c r="S3082" s="15">
        <f t="shared" si="194"/>
        <v>42121.367002314815</v>
      </c>
      <c r="T3082" s="15">
        <f t="shared" si="195"/>
        <v>42152.836805555555</v>
      </c>
    </row>
    <row r="3083" spans="1:20" ht="28.5" hidden="1" x14ac:dyDescent="0.45">
      <c r="A3083">
        <v>612</v>
      </c>
      <c r="B3083" s="9" t="s">
        <v>613</v>
      </c>
      <c r="C3083" s="3" t="s">
        <v>4722</v>
      </c>
      <c r="D3083" s="5">
        <v>10000</v>
      </c>
      <c r="E3083" s="7">
        <v>0</v>
      </c>
      <c r="F3083" t="s">
        <v>8219</v>
      </c>
      <c r="G3083" t="s">
        <v>8236</v>
      </c>
      <c r="H3083" t="s">
        <v>8248</v>
      </c>
      <c r="I3083">
        <v>1472777146</v>
      </c>
      <c r="J3083">
        <v>1470185146</v>
      </c>
      <c r="K3083" t="b">
        <v>0</v>
      </c>
      <c r="L3083">
        <v>0</v>
      </c>
      <c r="M3083" t="b">
        <v>0</v>
      </c>
      <c r="N3083" t="s">
        <v>8270</v>
      </c>
      <c r="O3083">
        <f t="shared" si="192"/>
        <v>0</v>
      </c>
      <c r="P3083">
        <f t="shared" si="193"/>
        <v>0</v>
      </c>
      <c r="Q3083" s="11" t="s">
        <v>8308</v>
      </c>
      <c r="R3083" t="s">
        <v>8342</v>
      </c>
      <c r="S3083" s="15">
        <f t="shared" si="194"/>
        <v>42585.031782407401</v>
      </c>
      <c r="T3083" s="15">
        <f t="shared" si="195"/>
        <v>42615.031782407401</v>
      </c>
    </row>
    <row r="3084" spans="1:20" ht="42.75" x14ac:dyDescent="0.45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1" t="s">
        <v>8323</v>
      </c>
      <c r="R3084" t="s">
        <v>8326</v>
      </c>
      <c r="S3084" s="15">
        <f t="shared" si="194"/>
        <v>42425.730671296296</v>
      </c>
      <c r="T3084" s="15">
        <f t="shared" si="195"/>
        <v>42442.5</v>
      </c>
    </row>
    <row r="3085" spans="1:20" ht="42.75" x14ac:dyDescent="0.45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1" t="s">
        <v>8323</v>
      </c>
      <c r="R3085" t="s">
        <v>8326</v>
      </c>
      <c r="S3085" s="15">
        <f t="shared" si="194"/>
        <v>41843.664618055554</v>
      </c>
      <c r="T3085" s="15">
        <f t="shared" si="195"/>
        <v>41855.666666666664</v>
      </c>
    </row>
    <row r="3086" spans="1:20" ht="42.75" hidden="1" x14ac:dyDescent="0.4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1" t="s">
        <v>8316</v>
      </c>
      <c r="R3086" t="s">
        <v>8334</v>
      </c>
      <c r="S3086" s="15">
        <f t="shared" si="194"/>
        <v>42520.847384259265</v>
      </c>
      <c r="T3086" s="15">
        <f t="shared" si="195"/>
        <v>42550.847384259265</v>
      </c>
    </row>
    <row r="3087" spans="1:20" ht="42.75" x14ac:dyDescent="0.4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1" t="s">
        <v>8323</v>
      </c>
      <c r="R3087" t="s">
        <v>8326</v>
      </c>
      <c r="S3087" s="15">
        <f t="shared" si="194"/>
        <v>41977.004976851851</v>
      </c>
      <c r="T3087" s="15">
        <f t="shared" si="195"/>
        <v>42008.976388888885</v>
      </c>
    </row>
    <row r="3088" spans="1:20" ht="42.75" hidden="1" x14ac:dyDescent="0.45">
      <c r="A3088">
        <v>614</v>
      </c>
      <c r="B3088" s="9" t="s">
        <v>615</v>
      </c>
      <c r="C3088" s="3" t="s">
        <v>4724</v>
      </c>
      <c r="D3088" s="5">
        <v>10000</v>
      </c>
      <c r="E3088" s="7">
        <v>0</v>
      </c>
      <c r="F3088" t="s">
        <v>8219</v>
      </c>
      <c r="G3088" t="s">
        <v>8223</v>
      </c>
      <c r="H3088" t="s">
        <v>8245</v>
      </c>
      <c r="I3088">
        <v>1466731740</v>
      </c>
      <c r="J3088">
        <v>1464139740</v>
      </c>
      <c r="K3088" t="b">
        <v>0</v>
      </c>
      <c r="L3088">
        <v>0</v>
      </c>
      <c r="M3088" t="b">
        <v>0</v>
      </c>
      <c r="N3088" t="s">
        <v>8270</v>
      </c>
      <c r="O3088">
        <f t="shared" si="192"/>
        <v>0</v>
      </c>
      <c r="P3088">
        <f t="shared" si="193"/>
        <v>0</v>
      </c>
      <c r="Q3088" s="11" t="s">
        <v>8308</v>
      </c>
      <c r="R3088" t="s">
        <v>8342</v>
      </c>
      <c r="S3088" s="15">
        <f t="shared" si="194"/>
        <v>42515.061805555553</v>
      </c>
      <c r="T3088" s="15">
        <f t="shared" si="195"/>
        <v>42545.061805555553</v>
      </c>
    </row>
    <row r="3089" spans="1:20" ht="42.75" hidden="1" x14ac:dyDescent="0.45">
      <c r="A3089">
        <v>1056</v>
      </c>
      <c r="B3089" s="9" t="s">
        <v>1057</v>
      </c>
      <c r="C3089" s="3" t="s">
        <v>5166</v>
      </c>
      <c r="D3089" s="5">
        <v>10000</v>
      </c>
      <c r="E3089" s="7">
        <v>0</v>
      </c>
      <c r="F3089" t="s">
        <v>8219</v>
      </c>
      <c r="G3089" t="s">
        <v>8223</v>
      </c>
      <c r="H3089" t="s">
        <v>8245</v>
      </c>
      <c r="I3089">
        <v>1429892177</v>
      </c>
      <c r="J3089">
        <v>1424711777</v>
      </c>
      <c r="K3089" t="b">
        <v>0</v>
      </c>
      <c r="L3089">
        <v>0</v>
      </c>
      <c r="M3089" t="b">
        <v>0</v>
      </c>
      <c r="N3089" t="s">
        <v>8279</v>
      </c>
      <c r="O3089">
        <f t="shared" si="192"/>
        <v>0</v>
      </c>
      <c r="P3089">
        <f t="shared" si="193"/>
        <v>0</v>
      </c>
      <c r="Q3089" s="11" t="s">
        <v>8346</v>
      </c>
      <c r="R3089" t="s">
        <v>8347</v>
      </c>
      <c r="S3089" s="15">
        <f t="shared" si="194"/>
        <v>42058.719641203701</v>
      </c>
      <c r="T3089" s="15">
        <f t="shared" si="195"/>
        <v>42118.677974537044</v>
      </c>
    </row>
    <row r="3090" spans="1:20" ht="42.75" hidden="1" x14ac:dyDescent="0.45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1" t="s">
        <v>8323</v>
      </c>
      <c r="R3090" t="s">
        <v>8335</v>
      </c>
      <c r="S3090" s="15">
        <f t="shared" si="194"/>
        <v>42138.798819444448</v>
      </c>
      <c r="T3090" s="15">
        <f t="shared" si="195"/>
        <v>42170.798819444448</v>
      </c>
    </row>
    <row r="3091" spans="1:20" ht="42.75" hidden="1" x14ac:dyDescent="0.45">
      <c r="A3091">
        <v>1057</v>
      </c>
      <c r="B3091" s="9" t="s">
        <v>1058</v>
      </c>
      <c r="C3091" s="3" t="s">
        <v>5167</v>
      </c>
      <c r="D3091" s="5">
        <v>10000</v>
      </c>
      <c r="E3091" s="7">
        <v>0</v>
      </c>
      <c r="F3091" t="s">
        <v>8219</v>
      </c>
      <c r="G3091" t="s">
        <v>8223</v>
      </c>
      <c r="H3091" t="s">
        <v>8245</v>
      </c>
      <c r="I3091">
        <v>1480888483</v>
      </c>
      <c r="J3091">
        <v>1478292883</v>
      </c>
      <c r="K3091" t="b">
        <v>0</v>
      </c>
      <c r="L3091">
        <v>0</v>
      </c>
      <c r="M3091" t="b">
        <v>0</v>
      </c>
      <c r="N3091" t="s">
        <v>8279</v>
      </c>
      <c r="O3091">
        <f t="shared" si="192"/>
        <v>0</v>
      </c>
      <c r="P3091">
        <f t="shared" si="193"/>
        <v>0</v>
      </c>
      <c r="Q3091" s="11" t="s">
        <v>8346</v>
      </c>
      <c r="R3091" t="s">
        <v>8347</v>
      </c>
      <c r="S3091" s="15">
        <f t="shared" si="194"/>
        <v>42678.871331018512</v>
      </c>
      <c r="T3091" s="15">
        <f t="shared" si="195"/>
        <v>42708.912997685184</v>
      </c>
    </row>
    <row r="3092" spans="1:20" ht="57" hidden="1" x14ac:dyDescent="0.45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1" t="s">
        <v>8308</v>
      </c>
      <c r="R3092" t="s">
        <v>8342</v>
      </c>
      <c r="S3092" s="15">
        <f t="shared" si="194"/>
        <v>42070.677604166667</v>
      </c>
      <c r="T3092" s="15">
        <f t="shared" si="195"/>
        <v>42100.635937500003</v>
      </c>
    </row>
    <row r="3093" spans="1:20" ht="42.75" hidden="1" x14ac:dyDescent="0.4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1" t="s">
        <v>8316</v>
      </c>
      <c r="R3093" t="s">
        <v>8334</v>
      </c>
      <c r="S3093" s="15">
        <f t="shared" si="194"/>
        <v>40464.028182870366</v>
      </c>
      <c r="T3093" s="15">
        <f t="shared" si="195"/>
        <v>40512.208333333336</v>
      </c>
    </row>
    <row r="3094" spans="1:20" ht="42.75" hidden="1" x14ac:dyDescent="0.45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1" t="s">
        <v>8316</v>
      </c>
      <c r="R3094" t="s">
        <v>8334</v>
      </c>
      <c r="S3094" s="15">
        <f t="shared" si="194"/>
        <v>42430.747511574074</v>
      </c>
      <c r="T3094" s="15">
        <f t="shared" si="195"/>
        <v>42460.70584490741</v>
      </c>
    </row>
    <row r="3095" spans="1:20" ht="42.75" hidden="1" x14ac:dyDescent="0.4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1" t="s">
        <v>8321</v>
      </c>
      <c r="R3095" t="s">
        <v>8339</v>
      </c>
      <c r="S3095" s="15">
        <f t="shared" si="194"/>
        <v>41991.526655092588</v>
      </c>
      <c r="T3095" s="15">
        <f t="shared" si="195"/>
        <v>42021.526655092588</v>
      </c>
    </row>
    <row r="3096" spans="1:20" ht="42.75" hidden="1" x14ac:dyDescent="0.4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1" t="s">
        <v>8327</v>
      </c>
      <c r="R3096" t="s">
        <v>8328</v>
      </c>
      <c r="S3096" s="15">
        <f t="shared" si="194"/>
        <v>41179.32104166667</v>
      </c>
      <c r="T3096" s="15">
        <f t="shared" si="195"/>
        <v>41212.32104166667</v>
      </c>
    </row>
    <row r="3097" spans="1:20" ht="42.75" hidden="1" x14ac:dyDescent="0.45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1" t="s">
        <v>8321</v>
      </c>
      <c r="R3097" t="s">
        <v>8325</v>
      </c>
      <c r="S3097" s="15">
        <f t="shared" si="194"/>
        <v>42032.82576388889</v>
      </c>
      <c r="T3097" s="15">
        <f t="shared" si="195"/>
        <v>42062.82576388889</v>
      </c>
    </row>
    <row r="3098" spans="1:20" ht="42.75" hidden="1" x14ac:dyDescent="0.45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1" t="s">
        <v>8327</v>
      </c>
      <c r="R3098" t="s">
        <v>8330</v>
      </c>
      <c r="S3098" s="15">
        <f t="shared" si="194"/>
        <v>42559.814178240747</v>
      </c>
      <c r="T3098" s="15">
        <f t="shared" si="195"/>
        <v>42589.814178240747</v>
      </c>
    </row>
    <row r="3099" spans="1:20" ht="28.5" hidden="1" x14ac:dyDescent="0.45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1" t="s">
        <v>8311</v>
      </c>
      <c r="R3099" t="s">
        <v>8356</v>
      </c>
      <c r="S3099" s="15">
        <f t="shared" si="194"/>
        <v>42068.799039351856</v>
      </c>
      <c r="T3099" s="15">
        <f t="shared" si="195"/>
        <v>42098.757372685184</v>
      </c>
    </row>
    <row r="3100" spans="1:20" ht="42.75" hidden="1" x14ac:dyDescent="0.45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1" t="s">
        <v>8323</v>
      </c>
      <c r="R3100" t="s">
        <v>8335</v>
      </c>
      <c r="S3100" s="15">
        <f t="shared" si="194"/>
        <v>42013.424502314811</v>
      </c>
      <c r="T3100" s="15">
        <f t="shared" si="195"/>
        <v>42051.424502314811</v>
      </c>
    </row>
    <row r="3101" spans="1:20" ht="42.75" x14ac:dyDescent="0.45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1" t="s">
        <v>8323</v>
      </c>
      <c r="R3101" t="s">
        <v>8326</v>
      </c>
      <c r="S3101" s="15">
        <f t="shared" si="194"/>
        <v>42069.903437500005</v>
      </c>
      <c r="T3101" s="15">
        <f t="shared" si="195"/>
        <v>42092.833333333328</v>
      </c>
    </row>
    <row r="3102" spans="1:20" ht="42.75" x14ac:dyDescent="0.4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1" t="s">
        <v>8323</v>
      </c>
      <c r="R3102" t="s">
        <v>8326</v>
      </c>
      <c r="S3102" s="15">
        <f t="shared" si="194"/>
        <v>41991.022488425922</v>
      </c>
      <c r="T3102" s="15">
        <f t="shared" si="195"/>
        <v>42015.041666666672</v>
      </c>
    </row>
    <row r="3103" spans="1:20" ht="42.75" x14ac:dyDescent="0.4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1" t="s">
        <v>8323</v>
      </c>
      <c r="R3103" t="s">
        <v>8326</v>
      </c>
      <c r="S3103" s="15">
        <f t="shared" si="194"/>
        <v>41928.690138888887</v>
      </c>
      <c r="T3103" s="15">
        <f t="shared" si="195"/>
        <v>41958.833333333328</v>
      </c>
    </row>
    <row r="3104" spans="1:20" ht="42.75" hidden="1" x14ac:dyDescent="0.4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1" t="s">
        <v>8316</v>
      </c>
      <c r="R3104" t="s">
        <v>8334</v>
      </c>
      <c r="S3104" s="15">
        <f t="shared" si="194"/>
        <v>41704.16642361111</v>
      </c>
      <c r="T3104" s="15">
        <f t="shared" si="195"/>
        <v>41734.124756944446</v>
      </c>
    </row>
    <row r="3105" spans="1:20" ht="42.75" hidden="1" x14ac:dyDescent="0.45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1" t="s">
        <v>8319</v>
      </c>
      <c r="R3105" t="s">
        <v>8320</v>
      </c>
      <c r="S3105" s="15">
        <f t="shared" si="194"/>
        <v>42804.034120370372</v>
      </c>
      <c r="T3105" s="15">
        <f t="shared" si="195"/>
        <v>42855.708333333328</v>
      </c>
    </row>
    <row r="3106" spans="1:20" ht="28.5" hidden="1" x14ac:dyDescent="0.45">
      <c r="A3106">
        <v>2356</v>
      </c>
      <c r="B3106" s="9" t="s">
        <v>2357</v>
      </c>
      <c r="C3106" s="3" t="s">
        <v>6466</v>
      </c>
      <c r="D3106" s="5">
        <v>10000</v>
      </c>
      <c r="E3106" s="7">
        <v>0</v>
      </c>
      <c r="F3106" t="s">
        <v>8219</v>
      </c>
      <c r="G3106" t="s">
        <v>8232</v>
      </c>
      <c r="H3106" t="s">
        <v>8248</v>
      </c>
      <c r="I3106">
        <v>1433530104</v>
      </c>
      <c r="J3106">
        <v>1430938104</v>
      </c>
      <c r="K3106" t="b">
        <v>0</v>
      </c>
      <c r="L3106">
        <v>0</v>
      </c>
      <c r="M3106" t="b">
        <v>0</v>
      </c>
      <c r="N3106" t="s">
        <v>8270</v>
      </c>
      <c r="O3106">
        <f t="shared" si="192"/>
        <v>0</v>
      </c>
      <c r="P3106">
        <f t="shared" si="193"/>
        <v>0</v>
      </c>
      <c r="Q3106" s="11" t="s">
        <v>8308</v>
      </c>
      <c r="R3106" t="s">
        <v>8342</v>
      </c>
      <c r="S3106" s="15">
        <f t="shared" si="194"/>
        <v>42130.78361111111</v>
      </c>
      <c r="T3106" s="15">
        <f t="shared" si="195"/>
        <v>42160.78361111111</v>
      </c>
    </row>
    <row r="3107" spans="1:20" ht="28.5" hidden="1" x14ac:dyDescent="0.4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1" t="s">
        <v>8313</v>
      </c>
      <c r="R3107" t="s">
        <v>8314</v>
      </c>
      <c r="S3107" s="15">
        <f t="shared" si="194"/>
        <v>41973.740335648152</v>
      </c>
      <c r="T3107" s="15">
        <f t="shared" si="195"/>
        <v>42033.740335648152</v>
      </c>
    </row>
    <row r="3108" spans="1:20" ht="42.75" hidden="1" x14ac:dyDescent="0.45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1" t="s">
        <v>8308</v>
      </c>
      <c r="R3108" t="s">
        <v>8342</v>
      </c>
      <c r="S3108" s="15">
        <f t="shared" si="194"/>
        <v>42192.816238425927</v>
      </c>
      <c r="T3108" s="15">
        <f t="shared" si="195"/>
        <v>42212.165972222225</v>
      </c>
    </row>
    <row r="3109" spans="1:20" ht="42.75" hidden="1" x14ac:dyDescent="0.45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1" t="s">
        <v>8308</v>
      </c>
      <c r="R3109" t="s">
        <v>8310</v>
      </c>
      <c r="S3109" s="15">
        <f t="shared" si="194"/>
        <v>41836.847615740742</v>
      </c>
      <c r="T3109" s="15">
        <f t="shared" si="195"/>
        <v>41866.847615740742</v>
      </c>
    </row>
    <row r="3110" spans="1:20" ht="71.25" hidden="1" x14ac:dyDescent="0.45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1" t="s">
        <v>8308</v>
      </c>
      <c r="R3110" t="s">
        <v>8310</v>
      </c>
      <c r="S3110" s="15">
        <f t="shared" si="194"/>
        <v>42061.11583333333</v>
      </c>
      <c r="T3110" s="15">
        <f t="shared" si="195"/>
        <v>42091.074166666673</v>
      </c>
    </row>
    <row r="3111" spans="1:20" ht="42.75" hidden="1" x14ac:dyDescent="0.45">
      <c r="A3111">
        <v>2375</v>
      </c>
      <c r="B3111" s="9" t="s">
        <v>2376</v>
      </c>
      <c r="C3111" s="3" t="s">
        <v>6485</v>
      </c>
      <c r="D3111" s="5">
        <v>10000</v>
      </c>
      <c r="E3111" s="7">
        <v>0</v>
      </c>
      <c r="F3111" t="s">
        <v>8219</v>
      </c>
      <c r="G3111" t="s">
        <v>8223</v>
      </c>
      <c r="H3111" t="s">
        <v>8245</v>
      </c>
      <c r="I3111">
        <v>1473451437</v>
      </c>
      <c r="J3111">
        <v>1470859437</v>
      </c>
      <c r="K3111" t="b">
        <v>0</v>
      </c>
      <c r="L3111">
        <v>0</v>
      </c>
      <c r="M3111" t="b">
        <v>0</v>
      </c>
      <c r="N3111" t="s">
        <v>8270</v>
      </c>
      <c r="O3111">
        <f t="shared" si="192"/>
        <v>0</v>
      </c>
      <c r="P3111">
        <f t="shared" si="193"/>
        <v>0</v>
      </c>
      <c r="Q3111" s="11" t="s">
        <v>8308</v>
      </c>
      <c r="R3111" t="s">
        <v>8342</v>
      </c>
      <c r="S3111" s="15">
        <f t="shared" si="194"/>
        <v>42592.836076388892</v>
      </c>
      <c r="T3111" s="15">
        <f t="shared" si="195"/>
        <v>42622.836076388892</v>
      </c>
    </row>
    <row r="3112" spans="1:20" ht="28.5" hidden="1" x14ac:dyDescent="0.45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1" t="s">
        <v>8327</v>
      </c>
      <c r="R3112" t="s">
        <v>8331</v>
      </c>
      <c r="S3112" s="15">
        <f t="shared" si="194"/>
        <v>42141.762800925921</v>
      </c>
      <c r="T3112" s="15">
        <f t="shared" si="195"/>
        <v>42164.083333333328</v>
      </c>
    </row>
    <row r="3113" spans="1:20" ht="42.75" hidden="1" x14ac:dyDescent="0.45">
      <c r="A3113">
        <v>2574</v>
      </c>
      <c r="B3113" s="9" t="s">
        <v>2574</v>
      </c>
      <c r="C3113" s="3" t="s">
        <v>6684</v>
      </c>
      <c r="D3113" s="5">
        <v>10000</v>
      </c>
      <c r="E3113" s="7">
        <v>0</v>
      </c>
      <c r="F3113" t="s">
        <v>8219</v>
      </c>
      <c r="G3113" t="s">
        <v>8223</v>
      </c>
      <c r="H3113" t="s">
        <v>8245</v>
      </c>
      <c r="I3113">
        <v>1463600945</v>
      </c>
      <c r="J3113">
        <v>1461786545</v>
      </c>
      <c r="K3113" t="b">
        <v>0</v>
      </c>
      <c r="L3113">
        <v>0</v>
      </c>
      <c r="M3113" t="b">
        <v>0</v>
      </c>
      <c r="N3113" t="s">
        <v>8282</v>
      </c>
      <c r="O3113">
        <f t="shared" si="192"/>
        <v>0</v>
      </c>
      <c r="P3113">
        <f t="shared" si="193"/>
        <v>0</v>
      </c>
      <c r="Q3113" s="11" t="s">
        <v>8319</v>
      </c>
      <c r="R3113" t="s">
        <v>8345</v>
      </c>
      <c r="S3113" s="15">
        <f t="shared" si="194"/>
        <v>42487.825752314813</v>
      </c>
      <c r="T3113" s="15">
        <f t="shared" si="195"/>
        <v>42508.825752314813</v>
      </c>
    </row>
    <row r="3114" spans="1:20" ht="42.75" hidden="1" x14ac:dyDescent="0.4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1" t="s">
        <v>8308</v>
      </c>
      <c r="R3114" t="s">
        <v>8310</v>
      </c>
      <c r="S3114" s="15">
        <f t="shared" si="194"/>
        <v>42384.680925925932</v>
      </c>
      <c r="T3114" s="15">
        <f t="shared" si="195"/>
        <v>42414.680925925932</v>
      </c>
    </row>
    <row r="3115" spans="1:20" ht="28.5" hidden="1" x14ac:dyDescent="0.4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1" t="s">
        <v>8311</v>
      </c>
      <c r="R3115" t="s">
        <v>8348</v>
      </c>
      <c r="S3115" s="15">
        <f t="shared" si="194"/>
        <v>41941.680567129632</v>
      </c>
      <c r="T3115" s="15">
        <f t="shared" si="195"/>
        <v>41971.722233796296</v>
      </c>
    </row>
    <row r="3116" spans="1:20" ht="42.75" hidden="1" x14ac:dyDescent="0.45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1" t="s">
        <v>8311</v>
      </c>
      <c r="R3116" t="s">
        <v>8352</v>
      </c>
      <c r="S3116" s="15">
        <f t="shared" si="194"/>
        <v>41550.922974537039</v>
      </c>
      <c r="T3116" s="15">
        <f t="shared" si="195"/>
        <v>41580.922974537039</v>
      </c>
    </row>
    <row r="3117" spans="1:20" ht="42.75" hidden="1" x14ac:dyDescent="0.45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1" t="s">
        <v>8311</v>
      </c>
      <c r="R3117" t="s">
        <v>8356</v>
      </c>
      <c r="S3117" s="15">
        <f t="shared" si="194"/>
        <v>42524.36650462963</v>
      </c>
      <c r="T3117" s="15">
        <f t="shared" si="195"/>
        <v>42567.36650462963</v>
      </c>
    </row>
    <row r="3118" spans="1:20" ht="42.75" hidden="1" x14ac:dyDescent="0.45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1" t="s">
        <v>8323</v>
      </c>
      <c r="R3118" t="s">
        <v>8324</v>
      </c>
      <c r="S3118" s="15">
        <f t="shared" si="194"/>
        <v>42766.956921296296</v>
      </c>
      <c r="T3118" s="15">
        <f t="shared" si="195"/>
        <v>42796.956921296296</v>
      </c>
    </row>
    <row r="3119" spans="1:20" ht="42.75" x14ac:dyDescent="0.45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1" t="s">
        <v>8323</v>
      </c>
      <c r="R3119" t="s">
        <v>8326</v>
      </c>
      <c r="S3119" s="15">
        <f t="shared" si="194"/>
        <v>41856.672152777777</v>
      </c>
      <c r="T3119" s="15">
        <f t="shared" si="195"/>
        <v>41886.672152777777</v>
      </c>
    </row>
    <row r="3120" spans="1:20" ht="42.75" hidden="1" x14ac:dyDescent="0.4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1" t="s">
        <v>8316</v>
      </c>
      <c r="R3120" t="s">
        <v>8334</v>
      </c>
      <c r="S3120" s="15">
        <f t="shared" si="194"/>
        <v>41361.886469907404</v>
      </c>
      <c r="T3120" s="15">
        <f t="shared" si="195"/>
        <v>41391.886469907404</v>
      </c>
    </row>
    <row r="3121" spans="1:20" ht="28.5" hidden="1" x14ac:dyDescent="0.4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1" t="s">
        <v>8308</v>
      </c>
      <c r="R3121" t="s">
        <v>8318</v>
      </c>
      <c r="S3121" s="15">
        <f t="shared" si="194"/>
        <v>42656.717303240745</v>
      </c>
      <c r="T3121" s="15">
        <f t="shared" si="195"/>
        <v>42681.758969907409</v>
      </c>
    </row>
    <row r="3122" spans="1:20" ht="42.75" hidden="1" x14ac:dyDescent="0.4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1" t="s">
        <v>8323</v>
      </c>
      <c r="R3122" t="s">
        <v>8335</v>
      </c>
      <c r="S3122" s="15">
        <f t="shared" si="194"/>
        <v>42018.94049768518</v>
      </c>
      <c r="T3122" s="15">
        <f t="shared" si="195"/>
        <v>42063.916666666672</v>
      </c>
    </row>
    <row r="3123" spans="1:20" ht="42.75" hidden="1" x14ac:dyDescent="0.45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1" t="s">
        <v>8308</v>
      </c>
      <c r="R3123" t="s">
        <v>8310</v>
      </c>
      <c r="S3123" s="15">
        <f t="shared" si="194"/>
        <v>42683.420312500006</v>
      </c>
      <c r="T3123" s="15">
        <f t="shared" si="195"/>
        <v>42698.958333333328</v>
      </c>
    </row>
    <row r="3124" spans="1:20" ht="42.75" hidden="1" x14ac:dyDescent="0.45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1" t="s">
        <v>8327</v>
      </c>
      <c r="R3124" t="s">
        <v>8350</v>
      </c>
      <c r="S3124" s="15">
        <f t="shared" si="194"/>
        <v>42599.965324074074</v>
      </c>
      <c r="T3124" s="15">
        <f t="shared" si="195"/>
        <v>42629.965324074074</v>
      </c>
    </row>
    <row r="3125" spans="1:20" ht="42.75" hidden="1" x14ac:dyDescent="0.4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1" t="s">
        <v>8313</v>
      </c>
      <c r="R3125" t="s">
        <v>8355</v>
      </c>
      <c r="S3125" s="15">
        <f t="shared" si="194"/>
        <v>42472.449467592596</v>
      </c>
      <c r="T3125" s="15">
        <f t="shared" si="195"/>
        <v>42502.449467592596</v>
      </c>
    </row>
    <row r="3126" spans="1:20" ht="42.75" x14ac:dyDescent="0.45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1" t="s">
        <v>8323</v>
      </c>
      <c r="R3126" t="s">
        <v>8326</v>
      </c>
      <c r="S3126" s="15">
        <f t="shared" si="194"/>
        <v>42615.142870370371</v>
      </c>
      <c r="T3126" s="15">
        <f t="shared" si="195"/>
        <v>42645.142870370371</v>
      </c>
    </row>
    <row r="3127" spans="1:20" ht="42.75" hidden="1" x14ac:dyDescent="0.45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1" t="s">
        <v>8321</v>
      </c>
      <c r="R3127" t="s">
        <v>8325</v>
      </c>
      <c r="S3127" s="15">
        <f t="shared" si="194"/>
        <v>42079.628344907411</v>
      </c>
      <c r="T3127" s="15">
        <f t="shared" si="195"/>
        <v>42139.628344907411</v>
      </c>
    </row>
    <row r="3128" spans="1:20" ht="28.5" hidden="1" x14ac:dyDescent="0.45">
      <c r="A3128">
        <v>2576</v>
      </c>
      <c r="B3128" s="9" t="s">
        <v>2576</v>
      </c>
      <c r="C3128" s="3" t="s">
        <v>6686</v>
      </c>
      <c r="D3128" s="5">
        <v>10000</v>
      </c>
      <c r="E3128" s="7">
        <v>0</v>
      </c>
      <c r="F3128" t="s">
        <v>8219</v>
      </c>
      <c r="G3128" t="s">
        <v>8223</v>
      </c>
      <c r="H3128" t="s">
        <v>8245</v>
      </c>
      <c r="I3128">
        <v>1428707647</v>
      </c>
      <c r="J3128">
        <v>1424823247</v>
      </c>
      <c r="K3128" t="b">
        <v>0</v>
      </c>
      <c r="L3128">
        <v>0</v>
      </c>
      <c r="M3128" t="b">
        <v>0</v>
      </c>
      <c r="N3128" t="s">
        <v>8282</v>
      </c>
      <c r="O3128">
        <f t="shared" si="192"/>
        <v>0</v>
      </c>
      <c r="P3128">
        <f t="shared" si="193"/>
        <v>0</v>
      </c>
      <c r="Q3128" s="11" t="s">
        <v>8319</v>
      </c>
      <c r="R3128" t="s">
        <v>8345</v>
      </c>
      <c r="S3128" s="15">
        <f t="shared" si="194"/>
        <v>42060.00980324074</v>
      </c>
      <c r="T3128" s="15">
        <f t="shared" si="195"/>
        <v>42104.968136574069</v>
      </c>
    </row>
    <row r="3129" spans="1:20" hidden="1" x14ac:dyDescent="0.45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1" t="s">
        <v>8327</v>
      </c>
      <c r="R3129" t="s">
        <v>8350</v>
      </c>
      <c r="S3129" s="15">
        <f t="shared" si="194"/>
        <v>41227.641724537039</v>
      </c>
      <c r="T3129" s="15">
        <f t="shared" si="195"/>
        <v>41262.641724537039</v>
      </c>
    </row>
    <row r="3130" spans="1:20" ht="42.75" hidden="1" x14ac:dyDescent="0.45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1" t="s">
        <v>8316</v>
      </c>
      <c r="R3130" t="s">
        <v>8334</v>
      </c>
      <c r="S3130" s="15">
        <f t="shared" si="194"/>
        <v>42384.110775462963</v>
      </c>
      <c r="T3130" s="15">
        <f t="shared" si="195"/>
        <v>42414.110775462963</v>
      </c>
    </row>
    <row r="3131" spans="1:20" ht="42.75" hidden="1" x14ac:dyDescent="0.45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1" t="s">
        <v>8319</v>
      </c>
      <c r="R3131" t="s">
        <v>8345</v>
      </c>
      <c r="S3131" s="15">
        <f t="shared" si="194"/>
        <v>41854.747592592597</v>
      </c>
      <c r="T3131" s="15">
        <f t="shared" si="195"/>
        <v>41914.747592592597</v>
      </c>
    </row>
    <row r="3132" spans="1:20" ht="42.75" hidden="1" x14ac:dyDescent="0.45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1" t="s">
        <v>8319</v>
      </c>
      <c r="R3132" t="s">
        <v>8345</v>
      </c>
      <c r="S3132" s="15">
        <f t="shared" si="194"/>
        <v>42124.893182870372</v>
      </c>
      <c r="T3132" s="15">
        <f t="shared" si="195"/>
        <v>42154.893182870372</v>
      </c>
    </row>
    <row r="3133" spans="1:20" ht="42.75" hidden="1" x14ac:dyDescent="0.45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1" t="s">
        <v>8319</v>
      </c>
      <c r="R3133" t="s">
        <v>8345</v>
      </c>
      <c r="S3133" s="15">
        <f t="shared" si="194"/>
        <v>42656.86137731481</v>
      </c>
      <c r="T3133" s="15">
        <f t="shared" si="195"/>
        <v>42676.165972222225</v>
      </c>
    </row>
    <row r="3134" spans="1:20" ht="42.75" hidden="1" x14ac:dyDescent="0.45">
      <c r="A3134">
        <v>2959</v>
      </c>
      <c r="B3134" s="9" t="s">
        <v>2959</v>
      </c>
      <c r="C3134" s="3" t="s">
        <v>7069</v>
      </c>
      <c r="D3134" s="5">
        <v>10000</v>
      </c>
      <c r="E3134" s="7">
        <v>0</v>
      </c>
      <c r="F3134" t="s">
        <v>8219</v>
      </c>
      <c r="G3134" t="s">
        <v>8224</v>
      </c>
      <c r="H3134" t="s">
        <v>8246</v>
      </c>
      <c r="I3134">
        <v>1465258325</v>
      </c>
      <c r="J3134">
        <v>1462666325</v>
      </c>
      <c r="K3134" t="b">
        <v>0</v>
      </c>
      <c r="L3134">
        <v>0</v>
      </c>
      <c r="M3134" t="b">
        <v>0</v>
      </c>
      <c r="N3134" t="s">
        <v>8301</v>
      </c>
      <c r="O3134">
        <f t="shared" si="192"/>
        <v>0</v>
      </c>
      <c r="P3134">
        <f t="shared" si="193"/>
        <v>0</v>
      </c>
      <c r="Q3134" s="11" t="s">
        <v>8323</v>
      </c>
      <c r="R3134" t="s">
        <v>8324</v>
      </c>
      <c r="S3134" s="15">
        <f t="shared" si="194"/>
        <v>42498.008391203708</v>
      </c>
      <c r="T3134" s="15">
        <f t="shared" si="195"/>
        <v>42528.008391203708</v>
      </c>
    </row>
    <row r="3135" spans="1:20" ht="57" hidden="1" x14ac:dyDescent="0.45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1" t="s">
        <v>8311</v>
      </c>
      <c r="R3135" t="s">
        <v>8348</v>
      </c>
      <c r="S3135" s="15">
        <f t="shared" si="194"/>
        <v>42360.437152777777</v>
      </c>
      <c r="T3135" s="15">
        <f t="shared" si="195"/>
        <v>42420.437152777777</v>
      </c>
    </row>
    <row r="3136" spans="1:20" ht="42.75" hidden="1" x14ac:dyDescent="0.45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1" t="s">
        <v>8311</v>
      </c>
      <c r="R3136" t="s">
        <v>8348</v>
      </c>
      <c r="S3136" s="15">
        <f t="shared" si="194"/>
        <v>42340.360312500001</v>
      </c>
      <c r="T3136" s="15">
        <f t="shared" si="195"/>
        <v>42370.360312500001</v>
      </c>
    </row>
    <row r="3137" spans="1:20" ht="42.75" hidden="1" x14ac:dyDescent="0.45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1" t="s">
        <v>8311</v>
      </c>
      <c r="R3137" t="s">
        <v>8352</v>
      </c>
      <c r="S3137" s="15">
        <f t="shared" si="194"/>
        <v>41991.713460648149</v>
      </c>
      <c r="T3137" s="15">
        <f t="shared" si="195"/>
        <v>42050.651388888888</v>
      </c>
    </row>
    <row r="3138" spans="1:20" ht="42.75" hidden="1" x14ac:dyDescent="0.45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196">ROUND(E3138/D3138*100,0)</f>
        <v>4</v>
      </c>
      <c r="P3138">
        <f t="shared" ref="P3138:P3201" si="197">IFERROR(ROUND(E3138/L3138,2),0)</f>
        <v>100</v>
      </c>
      <c r="Q3138" s="11" t="s">
        <v>8313</v>
      </c>
      <c r="R3138" t="s">
        <v>8355</v>
      </c>
      <c r="S3138" s="15">
        <f t="shared" ref="S3138:S3201" si="198">(((J3138/60)/60)/24)+DATE(1970,1,1)</f>
        <v>41871.65315972222</v>
      </c>
      <c r="T3138" s="15">
        <f t="shared" ref="T3138:T3201" si="199">(((I3138/60)/60)/24)+DATE(1970,1,1)</f>
        <v>41902.65315972222</v>
      </c>
    </row>
    <row r="3139" spans="1:20" ht="42.75" hidden="1" x14ac:dyDescent="0.45">
      <c r="A3139">
        <v>3884</v>
      </c>
      <c r="B3139" s="9" t="s">
        <v>3881</v>
      </c>
      <c r="C3139" s="3" t="s">
        <v>7993</v>
      </c>
      <c r="D3139" s="5">
        <v>10000</v>
      </c>
      <c r="E3139" s="7">
        <v>0</v>
      </c>
      <c r="F3139" t="s">
        <v>8219</v>
      </c>
      <c r="G3139" t="s">
        <v>8223</v>
      </c>
      <c r="H3139" t="s">
        <v>8245</v>
      </c>
      <c r="I3139">
        <v>1427479192</v>
      </c>
      <c r="J3139">
        <v>1425322792</v>
      </c>
      <c r="K3139" t="b">
        <v>0</v>
      </c>
      <c r="L3139">
        <v>0</v>
      </c>
      <c r="M3139" t="b">
        <v>0</v>
      </c>
      <c r="N3139" t="s">
        <v>8303</v>
      </c>
      <c r="O3139">
        <f t="shared" si="196"/>
        <v>0</v>
      </c>
      <c r="P3139">
        <f t="shared" si="197"/>
        <v>0</v>
      </c>
      <c r="Q3139" s="11" t="s">
        <v>8323</v>
      </c>
      <c r="R3139" t="s">
        <v>8335</v>
      </c>
      <c r="S3139" s="15">
        <f t="shared" si="198"/>
        <v>42065.791574074072</v>
      </c>
      <c r="T3139" s="15">
        <f t="shared" si="199"/>
        <v>42090.749907407408</v>
      </c>
    </row>
    <row r="3140" spans="1:20" hidden="1" x14ac:dyDescent="0.45">
      <c r="A3140">
        <v>3886</v>
      </c>
      <c r="B3140" s="9" t="s">
        <v>3883</v>
      </c>
      <c r="C3140" s="3">
        <v>1</v>
      </c>
      <c r="D3140" s="5">
        <v>10000</v>
      </c>
      <c r="E3140" s="7">
        <v>0</v>
      </c>
      <c r="F3140" t="s">
        <v>8219</v>
      </c>
      <c r="G3140" t="s">
        <v>8225</v>
      </c>
      <c r="H3140" t="s">
        <v>8247</v>
      </c>
      <c r="I3140">
        <v>1418275702</v>
      </c>
      <c r="J3140">
        <v>1415683702</v>
      </c>
      <c r="K3140" t="b">
        <v>0</v>
      </c>
      <c r="L3140">
        <v>0</v>
      </c>
      <c r="M3140" t="b">
        <v>0</v>
      </c>
      <c r="N3140" t="s">
        <v>8303</v>
      </c>
      <c r="O3140">
        <f t="shared" si="196"/>
        <v>0</v>
      </c>
      <c r="P3140">
        <f t="shared" si="197"/>
        <v>0</v>
      </c>
      <c r="Q3140" s="11" t="s">
        <v>8323</v>
      </c>
      <c r="R3140" t="s">
        <v>8335</v>
      </c>
      <c r="S3140" s="15">
        <f t="shared" si="198"/>
        <v>41954.228032407409</v>
      </c>
      <c r="T3140" s="15">
        <f t="shared" si="199"/>
        <v>41984.228032407409</v>
      </c>
    </row>
    <row r="3141" spans="1:20" ht="42.75" hidden="1" x14ac:dyDescent="0.45">
      <c r="A3141">
        <v>1332</v>
      </c>
      <c r="B3141" s="9" t="s">
        <v>1333</v>
      </c>
      <c r="C3141" s="3" t="s">
        <v>5442</v>
      </c>
      <c r="D3141" s="5">
        <v>10115</v>
      </c>
      <c r="E3141" s="7">
        <v>0</v>
      </c>
      <c r="F3141" t="s">
        <v>8219</v>
      </c>
      <c r="G3141" t="s">
        <v>8239</v>
      </c>
      <c r="H3141" t="s">
        <v>8256</v>
      </c>
      <c r="I3141">
        <v>1485480408</v>
      </c>
      <c r="J3141">
        <v>1482888408</v>
      </c>
      <c r="K3141" t="b">
        <v>0</v>
      </c>
      <c r="L3141">
        <v>0</v>
      </c>
      <c r="M3141" t="b">
        <v>0</v>
      </c>
      <c r="N3141" t="s">
        <v>8271</v>
      </c>
      <c r="O3141">
        <f t="shared" si="196"/>
        <v>0</v>
      </c>
      <c r="P3141">
        <f t="shared" si="197"/>
        <v>0</v>
      </c>
      <c r="Q3141" s="11" t="s">
        <v>8308</v>
      </c>
      <c r="R3141" t="s">
        <v>8310</v>
      </c>
      <c r="S3141" s="15">
        <f t="shared" si="198"/>
        <v>42732.060277777782</v>
      </c>
      <c r="T3141" s="15">
        <f t="shared" si="199"/>
        <v>42762.060277777782</v>
      </c>
    </row>
    <row r="3142" spans="1:20" ht="42.75" hidden="1" x14ac:dyDescent="0.45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1" t="s">
        <v>8311</v>
      </c>
      <c r="R3142" t="s">
        <v>8356</v>
      </c>
      <c r="S3142" s="15">
        <f t="shared" si="198"/>
        <v>40736.668032407404</v>
      </c>
      <c r="T3142" s="15">
        <f t="shared" si="199"/>
        <v>40766.668032407404</v>
      </c>
    </row>
    <row r="3143" spans="1:20" ht="42.75" hidden="1" x14ac:dyDescent="0.45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1" t="s">
        <v>8323</v>
      </c>
      <c r="R3143" t="s">
        <v>8324</v>
      </c>
      <c r="S3143" s="15">
        <f t="shared" si="198"/>
        <v>42132.9143287037</v>
      </c>
      <c r="T3143" s="15">
        <f t="shared" si="199"/>
        <v>42162.9143287037</v>
      </c>
    </row>
    <row r="3144" spans="1:20" ht="42.75" x14ac:dyDescent="0.45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1" t="s">
        <v>8323</v>
      </c>
      <c r="R3144" t="s">
        <v>8326</v>
      </c>
      <c r="S3144" s="15">
        <f t="shared" si="198"/>
        <v>42649.54923611111</v>
      </c>
      <c r="T3144" s="15">
        <f t="shared" si="199"/>
        <v>42709.590902777782</v>
      </c>
    </row>
    <row r="3145" spans="1:20" ht="42.75" hidden="1" x14ac:dyDescent="0.45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1" t="s">
        <v>8323</v>
      </c>
      <c r="R3145" t="s">
        <v>8335</v>
      </c>
      <c r="S3145" s="15">
        <f t="shared" si="198"/>
        <v>41946.936909722222</v>
      </c>
      <c r="T3145" s="15">
        <f t="shared" si="199"/>
        <v>41966.936909722222</v>
      </c>
    </row>
    <row r="3146" spans="1:20" ht="42.75" x14ac:dyDescent="0.4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1" t="s">
        <v>8323</v>
      </c>
      <c r="R3146" t="s">
        <v>8326</v>
      </c>
      <c r="S3146" s="15">
        <f t="shared" si="198"/>
        <v>42203.677766203706</v>
      </c>
      <c r="T3146" s="15">
        <f t="shared" si="199"/>
        <v>42233.677766203706</v>
      </c>
    </row>
    <row r="3147" spans="1:20" ht="42.75" x14ac:dyDescent="0.45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1" t="s">
        <v>8323</v>
      </c>
      <c r="R3147" t="s">
        <v>8326</v>
      </c>
      <c r="S3147" s="15">
        <f t="shared" si="198"/>
        <v>41858.214629629627</v>
      </c>
      <c r="T3147" s="15">
        <f t="shared" si="199"/>
        <v>41888.214629629627</v>
      </c>
    </row>
    <row r="3148" spans="1:20" x14ac:dyDescent="0.45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1" t="s">
        <v>8323</v>
      </c>
      <c r="R3148" t="s">
        <v>8326</v>
      </c>
      <c r="S3148" s="15">
        <f t="shared" si="198"/>
        <v>41914.590011574073</v>
      </c>
      <c r="T3148" s="15">
        <f t="shared" si="199"/>
        <v>41955.907638888893</v>
      </c>
    </row>
    <row r="3149" spans="1:20" ht="28.5" x14ac:dyDescent="0.45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1" t="s">
        <v>8323</v>
      </c>
      <c r="R3149" t="s">
        <v>8326</v>
      </c>
      <c r="S3149" s="15">
        <f t="shared" si="198"/>
        <v>42125.644467592589</v>
      </c>
      <c r="T3149" s="15">
        <f t="shared" si="199"/>
        <v>42155.644467592589</v>
      </c>
    </row>
    <row r="3150" spans="1:20" ht="42.75" x14ac:dyDescent="0.45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1" t="s">
        <v>8323</v>
      </c>
      <c r="R3150" t="s">
        <v>8326</v>
      </c>
      <c r="S3150" s="15">
        <f t="shared" si="198"/>
        <v>42057.190960648149</v>
      </c>
      <c r="T3150" s="15">
        <f t="shared" si="199"/>
        <v>42087.149293981478</v>
      </c>
    </row>
    <row r="3151" spans="1:20" ht="42.75" x14ac:dyDescent="0.45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1" t="s">
        <v>8323</v>
      </c>
      <c r="R3151" t="s">
        <v>8326</v>
      </c>
      <c r="S3151" s="15">
        <f t="shared" si="198"/>
        <v>42188.83293981482</v>
      </c>
      <c r="T3151" s="15">
        <f t="shared" si="199"/>
        <v>42242.772222222222</v>
      </c>
    </row>
    <row r="3152" spans="1:20" ht="42.75" x14ac:dyDescent="0.4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1" t="s">
        <v>8323</v>
      </c>
      <c r="R3152" t="s">
        <v>8326</v>
      </c>
      <c r="S3152" s="15">
        <f t="shared" si="198"/>
        <v>42802.718784722223</v>
      </c>
      <c r="T3152" s="15">
        <f t="shared" si="199"/>
        <v>42832.677118055552</v>
      </c>
    </row>
    <row r="3153" spans="1:20" ht="42.75" hidden="1" x14ac:dyDescent="0.4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1" t="s">
        <v>8308</v>
      </c>
      <c r="R3153" t="s">
        <v>8310</v>
      </c>
      <c r="S3153" s="15">
        <f t="shared" si="198"/>
        <v>42636.645358796297</v>
      </c>
      <c r="T3153" s="15">
        <f t="shared" si="199"/>
        <v>42666.645358796297</v>
      </c>
    </row>
    <row r="3154" spans="1:20" ht="42.75" x14ac:dyDescent="0.4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1" t="s">
        <v>8323</v>
      </c>
      <c r="R3154" t="s">
        <v>8326</v>
      </c>
      <c r="S3154" s="15">
        <f t="shared" si="198"/>
        <v>41781.045173611114</v>
      </c>
      <c r="T3154" s="15">
        <f t="shared" si="199"/>
        <v>41811.045173611114</v>
      </c>
    </row>
    <row r="3155" spans="1:20" ht="42.75" x14ac:dyDescent="0.45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1" t="s">
        <v>8323</v>
      </c>
      <c r="R3155" t="s">
        <v>8326</v>
      </c>
      <c r="S3155" s="15">
        <f t="shared" si="198"/>
        <v>41920.963472222218</v>
      </c>
      <c r="T3155" s="15">
        <f t="shared" si="199"/>
        <v>41951</v>
      </c>
    </row>
    <row r="3156" spans="1:20" ht="42.75" x14ac:dyDescent="0.45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1" t="s">
        <v>8323</v>
      </c>
      <c r="R3156" t="s">
        <v>8326</v>
      </c>
      <c r="S3156" s="15">
        <f t="shared" si="198"/>
        <v>42446.060694444444</v>
      </c>
      <c r="T3156" s="15">
        <f t="shared" si="199"/>
        <v>42461.165972222225</v>
      </c>
    </row>
    <row r="3157" spans="1:20" ht="42.75" hidden="1" x14ac:dyDescent="0.45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1" t="s">
        <v>8313</v>
      </c>
      <c r="R3157" t="s">
        <v>8355</v>
      </c>
      <c r="S3157" s="15">
        <f t="shared" si="198"/>
        <v>41936.020752314813</v>
      </c>
      <c r="T3157" s="15">
        <f t="shared" si="199"/>
        <v>41956.062418981484</v>
      </c>
    </row>
    <row r="3158" spans="1:20" ht="42.75" x14ac:dyDescent="0.45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1" t="s">
        <v>8323</v>
      </c>
      <c r="R3158" t="s">
        <v>8326</v>
      </c>
      <c r="S3158" s="15">
        <f t="shared" si="198"/>
        <v>42029.135879629626</v>
      </c>
      <c r="T3158" s="15">
        <f t="shared" si="199"/>
        <v>42059.135879629626</v>
      </c>
    </row>
    <row r="3159" spans="1:20" ht="28.5" hidden="1" x14ac:dyDescent="0.4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1" t="s">
        <v>8313</v>
      </c>
      <c r="R3159" t="s">
        <v>8351</v>
      </c>
      <c r="S3159" s="15">
        <f t="shared" si="198"/>
        <v>42246.789965277778</v>
      </c>
      <c r="T3159" s="15">
        <f t="shared" si="199"/>
        <v>42303.888888888891</v>
      </c>
    </row>
    <row r="3160" spans="1:20" ht="42.75" hidden="1" x14ac:dyDescent="0.45">
      <c r="A3160">
        <v>1309</v>
      </c>
      <c r="B3160" s="9" t="s">
        <v>1310</v>
      </c>
      <c r="C3160" s="3" t="s">
        <v>5419</v>
      </c>
      <c r="D3160" s="5">
        <v>11500</v>
      </c>
      <c r="E3160" s="7">
        <v>12879</v>
      </c>
      <c r="F3160" t="s">
        <v>8219</v>
      </c>
      <c r="G3160" t="s">
        <v>8223</v>
      </c>
      <c r="H3160" t="s">
        <v>8245</v>
      </c>
      <c r="I3160">
        <v>1444943468</v>
      </c>
      <c r="J3160">
        <v>1441919468</v>
      </c>
      <c r="K3160" t="b">
        <v>0</v>
      </c>
      <c r="L3160">
        <v>35</v>
      </c>
      <c r="M3160" t="b">
        <v>0</v>
      </c>
      <c r="N3160" t="s">
        <v>8271</v>
      </c>
      <c r="O3160">
        <f t="shared" si="196"/>
        <v>112</v>
      </c>
      <c r="P3160">
        <f t="shared" si="197"/>
        <v>367.97</v>
      </c>
      <c r="Q3160" s="11" t="s">
        <v>8308</v>
      </c>
      <c r="R3160" t="s">
        <v>8310</v>
      </c>
      <c r="S3160" s="15">
        <f t="shared" si="198"/>
        <v>42257.882731481484</v>
      </c>
      <c r="T3160" s="15">
        <f t="shared" si="199"/>
        <v>42292.882731481484</v>
      </c>
    </row>
    <row r="3161" spans="1:20" ht="42.75" hidden="1" x14ac:dyDescent="0.45">
      <c r="A3161">
        <v>630</v>
      </c>
      <c r="B3161" s="9" t="s">
        <v>631</v>
      </c>
      <c r="C3161" s="3" t="s">
        <v>4740</v>
      </c>
      <c r="D3161" s="5">
        <v>11999</v>
      </c>
      <c r="E3161" s="7">
        <v>10</v>
      </c>
      <c r="F3161" t="s">
        <v>8219</v>
      </c>
      <c r="G3161" t="s">
        <v>8223</v>
      </c>
      <c r="H3161" t="s">
        <v>8245</v>
      </c>
      <c r="I3161">
        <v>1441516200</v>
      </c>
      <c r="J3161">
        <v>1438959121</v>
      </c>
      <c r="K3161" t="b">
        <v>0</v>
      </c>
      <c r="L3161">
        <v>1</v>
      </c>
      <c r="M3161" t="b">
        <v>0</v>
      </c>
      <c r="N3161" t="s">
        <v>8270</v>
      </c>
      <c r="O3161">
        <f t="shared" si="196"/>
        <v>0</v>
      </c>
      <c r="P3161">
        <f t="shared" si="197"/>
        <v>10</v>
      </c>
      <c r="Q3161" s="11" t="s">
        <v>8308</v>
      </c>
      <c r="R3161" t="s">
        <v>8342</v>
      </c>
      <c r="S3161" s="15">
        <f t="shared" si="198"/>
        <v>42223.619456018518</v>
      </c>
      <c r="T3161" s="15">
        <f t="shared" si="199"/>
        <v>42253.215277777781</v>
      </c>
    </row>
    <row r="3162" spans="1:20" ht="42.75" hidden="1" x14ac:dyDescent="0.45">
      <c r="A3162">
        <v>1243</v>
      </c>
      <c r="B3162" s="9" t="s">
        <v>1244</v>
      </c>
      <c r="C3162" s="3" t="s">
        <v>5353</v>
      </c>
      <c r="D3162" s="5">
        <v>12000</v>
      </c>
      <c r="E3162" s="7">
        <v>1691</v>
      </c>
      <c r="F3162" t="s">
        <v>8219</v>
      </c>
      <c r="G3162" t="s">
        <v>8223</v>
      </c>
      <c r="H3162" t="s">
        <v>8245</v>
      </c>
      <c r="I3162">
        <v>1310158800</v>
      </c>
      <c r="J3162">
        <v>1304888771</v>
      </c>
      <c r="K3162" t="b">
        <v>0</v>
      </c>
      <c r="L3162">
        <v>38</v>
      </c>
      <c r="M3162" t="b">
        <v>0</v>
      </c>
      <c r="N3162" t="s">
        <v>8284</v>
      </c>
      <c r="O3162">
        <f t="shared" si="196"/>
        <v>14</v>
      </c>
      <c r="P3162">
        <f t="shared" si="197"/>
        <v>44.5</v>
      </c>
      <c r="Q3162" s="11" t="s">
        <v>8327</v>
      </c>
      <c r="R3162" t="s">
        <v>8354</v>
      </c>
      <c r="S3162" s="15">
        <f t="shared" si="198"/>
        <v>40671.879293981481</v>
      </c>
      <c r="T3162" s="15">
        <f t="shared" si="199"/>
        <v>40732.875</v>
      </c>
    </row>
    <row r="3163" spans="1:20" ht="42.75" hidden="1" x14ac:dyDescent="0.45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1" t="s">
        <v>8308</v>
      </c>
      <c r="R3163" t="s">
        <v>8310</v>
      </c>
      <c r="S3163" s="15">
        <f t="shared" si="198"/>
        <v>42752.845451388886</v>
      </c>
      <c r="T3163" s="15">
        <f t="shared" si="199"/>
        <v>42784.249305555553</v>
      </c>
    </row>
    <row r="3164" spans="1:20" ht="42.75" hidden="1" x14ac:dyDescent="0.45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1" t="s">
        <v>8327</v>
      </c>
      <c r="R3164" t="s">
        <v>8350</v>
      </c>
      <c r="S3164" s="15">
        <f t="shared" si="198"/>
        <v>40921.117662037039</v>
      </c>
      <c r="T3164" s="15">
        <f t="shared" si="199"/>
        <v>40951.117662037039</v>
      </c>
    </row>
    <row r="3165" spans="1:20" ht="57" hidden="1" x14ac:dyDescent="0.45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1" t="s">
        <v>8327</v>
      </c>
      <c r="R3165" t="s">
        <v>8350</v>
      </c>
      <c r="S3165" s="15">
        <f t="shared" si="198"/>
        <v>41829.965532407405</v>
      </c>
      <c r="T3165" s="15">
        <f t="shared" si="199"/>
        <v>41881.645833333336</v>
      </c>
    </row>
    <row r="3166" spans="1:20" ht="28.5" hidden="1" x14ac:dyDescent="0.4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1" t="s">
        <v>8319</v>
      </c>
      <c r="R3166" t="s">
        <v>8345</v>
      </c>
      <c r="S3166" s="15">
        <f t="shared" si="198"/>
        <v>41809.754016203704</v>
      </c>
      <c r="T3166" s="15">
        <f t="shared" si="199"/>
        <v>41854.754016203704</v>
      </c>
    </row>
    <row r="3167" spans="1:20" ht="28.5" hidden="1" x14ac:dyDescent="0.45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1" t="s">
        <v>8311</v>
      </c>
      <c r="R3167" t="s">
        <v>8356</v>
      </c>
      <c r="S3167" s="15">
        <f t="shared" si="198"/>
        <v>41373.579675925925</v>
      </c>
      <c r="T3167" s="15">
        <f t="shared" si="199"/>
        <v>41418.579675925925</v>
      </c>
    </row>
    <row r="3168" spans="1:20" ht="42.75" x14ac:dyDescent="0.45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1" t="s">
        <v>8323</v>
      </c>
      <c r="R3168" t="s">
        <v>8326</v>
      </c>
      <c r="S3168" s="15">
        <f t="shared" si="198"/>
        <v>42358.684872685189</v>
      </c>
      <c r="T3168" s="15">
        <f t="shared" si="199"/>
        <v>42387</v>
      </c>
    </row>
    <row r="3169" spans="1:20" ht="42.75" hidden="1" x14ac:dyDescent="0.4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1" t="s">
        <v>8319</v>
      </c>
      <c r="R3169" t="s">
        <v>8357</v>
      </c>
      <c r="S3169" s="15">
        <f t="shared" si="198"/>
        <v>41858.825439814813</v>
      </c>
      <c r="T3169" s="15">
        <f t="shared" si="199"/>
        <v>41903.825439814813</v>
      </c>
    </row>
    <row r="3170" spans="1:20" ht="42.75" x14ac:dyDescent="0.4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1" t="s">
        <v>8323</v>
      </c>
      <c r="R3170" t="s">
        <v>8326</v>
      </c>
      <c r="S3170" s="15">
        <f t="shared" si="198"/>
        <v>42512.626747685179</v>
      </c>
      <c r="T3170" s="15">
        <f t="shared" si="199"/>
        <v>42572.626747685179</v>
      </c>
    </row>
    <row r="3171" spans="1:20" ht="42.75" hidden="1" x14ac:dyDescent="0.45">
      <c r="A3171">
        <v>141</v>
      </c>
      <c r="B3171" s="9" t="s">
        <v>143</v>
      </c>
      <c r="C3171" s="3" t="s">
        <v>4251</v>
      </c>
      <c r="D3171" s="5">
        <v>12000</v>
      </c>
      <c r="E3171" s="7">
        <v>1293</v>
      </c>
      <c r="F3171" t="s">
        <v>8219</v>
      </c>
      <c r="G3171" t="s">
        <v>8223</v>
      </c>
      <c r="H3171" t="s">
        <v>8245</v>
      </c>
      <c r="I3171">
        <v>1433043623</v>
      </c>
      <c r="J3171">
        <v>1429155623</v>
      </c>
      <c r="K3171" t="b">
        <v>0</v>
      </c>
      <c r="L3171">
        <v>28</v>
      </c>
      <c r="M3171" t="b">
        <v>0</v>
      </c>
      <c r="N3171" t="s">
        <v>8265</v>
      </c>
      <c r="O3171">
        <f t="shared" si="196"/>
        <v>11</v>
      </c>
      <c r="P3171">
        <f t="shared" si="197"/>
        <v>46.18</v>
      </c>
      <c r="Q3171" s="11" t="s">
        <v>8321</v>
      </c>
      <c r="R3171" t="s">
        <v>8337</v>
      </c>
      <c r="S3171" s="15">
        <f t="shared" si="198"/>
        <v>42110.153043981481</v>
      </c>
      <c r="T3171" s="15">
        <f t="shared" si="199"/>
        <v>42155.153043981481</v>
      </c>
    </row>
    <row r="3172" spans="1:20" ht="42.75" hidden="1" x14ac:dyDescent="0.45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1" t="s">
        <v>8327</v>
      </c>
      <c r="R3172" t="s">
        <v>8330</v>
      </c>
      <c r="S3172" s="15">
        <f t="shared" si="198"/>
        <v>41841.56381944444</v>
      </c>
      <c r="T3172" s="15">
        <f t="shared" si="199"/>
        <v>41882.818749999999</v>
      </c>
    </row>
    <row r="3173" spans="1:20" ht="42.75" hidden="1" x14ac:dyDescent="0.45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1" t="s">
        <v>8308</v>
      </c>
      <c r="R3173" t="s">
        <v>8318</v>
      </c>
      <c r="S3173" s="15">
        <f t="shared" si="198"/>
        <v>41767.587094907409</v>
      </c>
      <c r="T3173" s="15">
        <f t="shared" si="199"/>
        <v>41782.587094907409</v>
      </c>
    </row>
    <row r="3174" spans="1:20" ht="28.5" hidden="1" x14ac:dyDescent="0.45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1" t="s">
        <v>8316</v>
      </c>
      <c r="R3174" t="s">
        <v>8334</v>
      </c>
      <c r="S3174" s="15">
        <f t="shared" si="198"/>
        <v>41832.086377314816</v>
      </c>
      <c r="T3174" s="15">
        <f t="shared" si="199"/>
        <v>41867.086377314816</v>
      </c>
    </row>
    <row r="3175" spans="1:20" ht="42.75" hidden="1" x14ac:dyDescent="0.45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1" t="s">
        <v>8316</v>
      </c>
      <c r="R3175" t="s">
        <v>8334</v>
      </c>
      <c r="S3175" s="15">
        <f t="shared" si="198"/>
        <v>41018.711863425924</v>
      </c>
      <c r="T3175" s="15">
        <f t="shared" si="199"/>
        <v>41048.711863425924</v>
      </c>
    </row>
    <row r="3176" spans="1:20" ht="42.75" hidden="1" x14ac:dyDescent="0.45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1" t="s">
        <v>8319</v>
      </c>
      <c r="R3176" t="s">
        <v>8320</v>
      </c>
      <c r="S3176" s="15">
        <f t="shared" si="198"/>
        <v>42804.895474537043</v>
      </c>
      <c r="T3176" s="15">
        <f t="shared" si="199"/>
        <v>42834.853807870371</v>
      </c>
    </row>
    <row r="3177" spans="1:20" ht="42.75" hidden="1" x14ac:dyDescent="0.4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1" t="s">
        <v>8319</v>
      </c>
      <c r="R3177" t="s">
        <v>8345</v>
      </c>
      <c r="S3177" s="15">
        <f t="shared" si="198"/>
        <v>42510.341631944444</v>
      </c>
      <c r="T3177" s="15">
        <f t="shared" si="199"/>
        <v>42540.341631944444</v>
      </c>
    </row>
    <row r="3178" spans="1:20" ht="42.75" hidden="1" x14ac:dyDescent="0.4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1" t="s">
        <v>8316</v>
      </c>
      <c r="R3178" t="s">
        <v>8334</v>
      </c>
      <c r="S3178" s="15">
        <f t="shared" si="198"/>
        <v>42333.598530092597</v>
      </c>
      <c r="T3178" s="15">
        <f t="shared" si="199"/>
        <v>42363.598530092597</v>
      </c>
    </row>
    <row r="3179" spans="1:20" ht="42.75" hidden="1" x14ac:dyDescent="0.4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1" t="s">
        <v>8321</v>
      </c>
      <c r="R3179" t="s">
        <v>8339</v>
      </c>
      <c r="S3179" s="15">
        <f t="shared" si="198"/>
        <v>41753.758043981477</v>
      </c>
      <c r="T3179" s="15">
        <f t="shared" si="199"/>
        <v>41773.758043981477</v>
      </c>
    </row>
    <row r="3180" spans="1:20" ht="42.75" hidden="1" x14ac:dyDescent="0.45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1" t="s">
        <v>8321</v>
      </c>
      <c r="R3180" t="s">
        <v>8339</v>
      </c>
      <c r="S3180" s="15">
        <f t="shared" si="198"/>
        <v>41938.717256944445</v>
      </c>
      <c r="T3180" s="15">
        <f t="shared" si="199"/>
        <v>41969.551388888889</v>
      </c>
    </row>
    <row r="3181" spans="1:20" ht="42.75" hidden="1" x14ac:dyDescent="0.45">
      <c r="A3181">
        <v>2648</v>
      </c>
      <c r="B3181" s="9" t="s">
        <v>2648</v>
      </c>
      <c r="C3181" s="3" t="s">
        <v>6758</v>
      </c>
      <c r="D3181" s="5">
        <v>12000</v>
      </c>
      <c r="E3181" s="7">
        <v>106</v>
      </c>
      <c r="F3181" t="s">
        <v>8219</v>
      </c>
      <c r="G3181" t="s">
        <v>8223</v>
      </c>
      <c r="H3181" t="s">
        <v>8245</v>
      </c>
      <c r="I3181">
        <v>1457543360</v>
      </c>
      <c r="J3181">
        <v>1454951360</v>
      </c>
      <c r="K3181" t="b">
        <v>0</v>
      </c>
      <c r="L3181">
        <v>6</v>
      </c>
      <c r="M3181" t="b">
        <v>0</v>
      </c>
      <c r="N3181" t="s">
        <v>8299</v>
      </c>
      <c r="O3181">
        <f t="shared" si="196"/>
        <v>1</v>
      </c>
      <c r="P3181">
        <f t="shared" si="197"/>
        <v>17.670000000000002</v>
      </c>
      <c r="Q3181" s="11" t="s">
        <v>8308</v>
      </c>
      <c r="R3181" t="s">
        <v>8315</v>
      </c>
      <c r="S3181" s="15">
        <f t="shared" si="198"/>
        <v>42408.714814814812</v>
      </c>
      <c r="T3181" s="15">
        <f t="shared" si="199"/>
        <v>42438.714814814812</v>
      </c>
    </row>
    <row r="3182" spans="1:20" hidden="1" x14ac:dyDescent="0.45">
      <c r="A3182">
        <v>1049</v>
      </c>
      <c r="B3182" s="9" t="s">
        <v>1050</v>
      </c>
      <c r="C3182" s="3" t="s">
        <v>5159</v>
      </c>
      <c r="D3182" s="5">
        <v>12000</v>
      </c>
      <c r="E3182" s="7">
        <v>0</v>
      </c>
      <c r="F3182" t="s">
        <v>8219</v>
      </c>
      <c r="G3182" t="s">
        <v>8223</v>
      </c>
      <c r="H3182" t="s">
        <v>8245</v>
      </c>
      <c r="I3182">
        <v>1455272445</v>
      </c>
      <c r="J3182">
        <v>1452680445</v>
      </c>
      <c r="K3182" t="b">
        <v>0</v>
      </c>
      <c r="L3182">
        <v>0</v>
      </c>
      <c r="M3182" t="b">
        <v>0</v>
      </c>
      <c r="N3182" t="s">
        <v>8279</v>
      </c>
      <c r="O3182">
        <f t="shared" si="196"/>
        <v>0</v>
      </c>
      <c r="P3182">
        <f t="shared" si="197"/>
        <v>0</v>
      </c>
      <c r="Q3182" s="11" t="s">
        <v>8346</v>
      </c>
      <c r="R3182" t="s">
        <v>8347</v>
      </c>
      <c r="S3182" s="15">
        <f t="shared" si="198"/>
        <v>42382.431076388893</v>
      </c>
      <c r="T3182" s="15">
        <f t="shared" si="199"/>
        <v>42412.431076388893</v>
      </c>
    </row>
    <row r="3183" spans="1:20" ht="42.75" hidden="1" x14ac:dyDescent="0.4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1" t="s">
        <v>8316</v>
      </c>
      <c r="R3183" t="s">
        <v>8334</v>
      </c>
      <c r="S3183" s="15">
        <f t="shared" si="198"/>
        <v>41661.381041666667</v>
      </c>
      <c r="T3183" s="15">
        <f t="shared" si="199"/>
        <v>41689.381041666667</v>
      </c>
    </row>
    <row r="3184" spans="1:20" ht="42.75" hidden="1" x14ac:dyDescent="0.45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1" t="s">
        <v>8308</v>
      </c>
      <c r="R3184" t="s">
        <v>8342</v>
      </c>
      <c r="S3184" s="15">
        <f t="shared" si="198"/>
        <v>42632.443368055552</v>
      </c>
      <c r="T3184" s="15">
        <f t="shared" si="199"/>
        <v>42662.443368055552</v>
      </c>
    </row>
    <row r="3185" spans="1:20" ht="42.75" hidden="1" x14ac:dyDescent="0.45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1" t="s">
        <v>8311</v>
      </c>
      <c r="R3185" t="s">
        <v>8349</v>
      </c>
      <c r="S3185" s="15">
        <f t="shared" si="198"/>
        <v>42144.769479166673</v>
      </c>
      <c r="T3185" s="15">
        <f t="shared" si="199"/>
        <v>42174.769479166673</v>
      </c>
    </row>
    <row r="3186" spans="1:20" ht="42.75" hidden="1" x14ac:dyDescent="0.4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1" t="s">
        <v>8319</v>
      </c>
      <c r="R3186" t="s">
        <v>8320</v>
      </c>
      <c r="S3186" s="15">
        <f t="shared" si="198"/>
        <v>42794.022349537037</v>
      </c>
      <c r="T3186" s="15">
        <f t="shared" si="199"/>
        <v>42823.980682870373</v>
      </c>
    </row>
    <row r="3187" spans="1:20" ht="42.75" x14ac:dyDescent="0.45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1" t="s">
        <v>8323</v>
      </c>
      <c r="R3187" t="s">
        <v>8326</v>
      </c>
      <c r="S3187" s="15">
        <f t="shared" si="198"/>
        <v>42257.590833333335</v>
      </c>
      <c r="T3187" s="15">
        <f t="shared" si="199"/>
        <v>42271.590833333335</v>
      </c>
    </row>
    <row r="3188" spans="1:20" ht="42.75" x14ac:dyDescent="0.45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1" t="s">
        <v>8323</v>
      </c>
      <c r="R3188" t="s">
        <v>8326</v>
      </c>
      <c r="S3188" s="15">
        <f t="shared" si="198"/>
        <v>42497.070775462969</v>
      </c>
      <c r="T3188" s="15">
        <f t="shared" si="199"/>
        <v>42514.600694444445</v>
      </c>
    </row>
    <row r="3189" spans="1:20" ht="42.75" hidden="1" x14ac:dyDescent="0.4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1" t="s">
        <v>8313</v>
      </c>
      <c r="R3189" t="s">
        <v>8353</v>
      </c>
      <c r="S3189" s="15">
        <f t="shared" si="198"/>
        <v>42181.902037037042</v>
      </c>
      <c r="T3189" s="15">
        <f t="shared" si="199"/>
        <v>42201.902037037042</v>
      </c>
    </row>
    <row r="3190" spans="1:20" ht="42.75" hidden="1" x14ac:dyDescent="0.4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1" t="s">
        <v>8311</v>
      </c>
      <c r="R3190" t="s">
        <v>8348</v>
      </c>
      <c r="S3190" s="15">
        <f t="shared" si="198"/>
        <v>42391.35019675926</v>
      </c>
      <c r="T3190" s="15">
        <f t="shared" si="199"/>
        <v>42421.35019675926</v>
      </c>
    </row>
    <row r="3191" spans="1:20" ht="42.75" hidden="1" x14ac:dyDescent="0.4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1" t="s">
        <v>8321</v>
      </c>
      <c r="R3191" t="s">
        <v>8339</v>
      </c>
      <c r="S3191" s="15">
        <f t="shared" si="198"/>
        <v>41129.942870370374</v>
      </c>
      <c r="T3191" s="15">
        <f t="shared" si="199"/>
        <v>41159.942870370374</v>
      </c>
    </row>
    <row r="3192" spans="1:20" ht="42.75" hidden="1" x14ac:dyDescent="0.4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1" t="s">
        <v>8313</v>
      </c>
      <c r="R3192" t="s">
        <v>8314</v>
      </c>
      <c r="S3192" s="15">
        <f t="shared" si="198"/>
        <v>41913.94840277778</v>
      </c>
      <c r="T3192" s="15">
        <f t="shared" si="199"/>
        <v>41943.94840277778</v>
      </c>
    </row>
    <row r="3193" spans="1:20" ht="42.75" hidden="1" x14ac:dyDescent="0.45">
      <c r="A3193">
        <v>2399</v>
      </c>
      <c r="B3193" s="9" t="s">
        <v>2400</v>
      </c>
      <c r="C3193" s="3" t="s">
        <v>6509</v>
      </c>
      <c r="D3193" s="5">
        <v>13000</v>
      </c>
      <c r="E3193" s="7">
        <v>0</v>
      </c>
      <c r="F3193" t="s">
        <v>8219</v>
      </c>
      <c r="G3193" t="s">
        <v>8234</v>
      </c>
      <c r="H3193" t="s">
        <v>8254</v>
      </c>
      <c r="I3193">
        <v>1418934506</v>
      </c>
      <c r="J3193">
        <v>1415910506</v>
      </c>
      <c r="K3193" t="b">
        <v>0</v>
      </c>
      <c r="L3193">
        <v>0</v>
      </c>
      <c r="M3193" t="b">
        <v>0</v>
      </c>
      <c r="N3193" t="s">
        <v>8270</v>
      </c>
      <c r="O3193">
        <f t="shared" si="196"/>
        <v>0</v>
      </c>
      <c r="P3193">
        <f t="shared" si="197"/>
        <v>0</v>
      </c>
      <c r="Q3193" s="11" t="s">
        <v>8308</v>
      </c>
      <c r="R3193" t="s">
        <v>8342</v>
      </c>
      <c r="S3193" s="15">
        <f t="shared" si="198"/>
        <v>41956.853078703702</v>
      </c>
      <c r="T3193" s="15">
        <f t="shared" si="199"/>
        <v>41991.853078703702</v>
      </c>
    </row>
    <row r="3194" spans="1:20" ht="28.5" hidden="1" x14ac:dyDescent="0.4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1" t="s">
        <v>8319</v>
      </c>
      <c r="R3194" t="s">
        <v>8345</v>
      </c>
      <c r="S3194" s="15">
        <f t="shared" si="198"/>
        <v>42507.71025462963</v>
      </c>
      <c r="T3194" s="15">
        <f t="shared" si="199"/>
        <v>42537.71025462963</v>
      </c>
    </row>
    <row r="3195" spans="1:20" ht="28.5" hidden="1" x14ac:dyDescent="0.45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1" t="s">
        <v>8311</v>
      </c>
      <c r="R3195" t="s">
        <v>8348</v>
      </c>
      <c r="S3195" s="15">
        <f t="shared" si="198"/>
        <v>42529.730717592596</v>
      </c>
      <c r="T3195" s="15">
        <f t="shared" si="199"/>
        <v>42559.730717592596</v>
      </c>
    </row>
    <row r="3196" spans="1:20" ht="42.75" hidden="1" x14ac:dyDescent="0.45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1" t="s">
        <v>8313</v>
      </c>
      <c r="R3196" t="s">
        <v>8351</v>
      </c>
      <c r="S3196" s="15">
        <f t="shared" si="198"/>
        <v>41941.430196759262</v>
      </c>
      <c r="T3196" s="15">
        <f t="shared" si="199"/>
        <v>41986.471863425926</v>
      </c>
    </row>
    <row r="3197" spans="1:20" hidden="1" x14ac:dyDescent="0.4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1" t="s">
        <v>8327</v>
      </c>
      <c r="R3197" t="s">
        <v>8330</v>
      </c>
      <c r="S3197" s="15">
        <f t="shared" si="198"/>
        <v>42460.610520833332</v>
      </c>
      <c r="T3197" s="15">
        <f t="shared" si="199"/>
        <v>42504.207638888889</v>
      </c>
    </row>
    <row r="3198" spans="1:20" ht="28.5" hidden="1" x14ac:dyDescent="0.45">
      <c r="A3198">
        <v>3869</v>
      </c>
      <c r="B3198" s="9" t="s">
        <v>3866</v>
      </c>
      <c r="C3198" s="3" t="s">
        <v>7978</v>
      </c>
      <c r="D3198" s="5">
        <v>13111</v>
      </c>
      <c r="E3198" s="7">
        <v>452</v>
      </c>
      <c r="F3198" t="s">
        <v>8219</v>
      </c>
      <c r="G3198" t="s">
        <v>8223</v>
      </c>
      <c r="H3198" t="s">
        <v>8245</v>
      </c>
      <c r="I3198">
        <v>1426302660</v>
      </c>
      <c r="J3198">
        <v>1423761792</v>
      </c>
      <c r="K3198" t="b">
        <v>0</v>
      </c>
      <c r="L3198">
        <v>15</v>
      </c>
      <c r="M3198" t="b">
        <v>0</v>
      </c>
      <c r="N3198" t="s">
        <v>8303</v>
      </c>
      <c r="O3198">
        <f t="shared" si="196"/>
        <v>3</v>
      </c>
      <c r="P3198">
        <f t="shared" si="197"/>
        <v>30.13</v>
      </c>
      <c r="Q3198" s="11" t="s">
        <v>8323</v>
      </c>
      <c r="R3198" t="s">
        <v>8335</v>
      </c>
      <c r="S3198" s="15">
        <f t="shared" si="198"/>
        <v>42047.724444444444</v>
      </c>
      <c r="T3198" s="15">
        <f t="shared" si="199"/>
        <v>42077.132638888885</v>
      </c>
    </row>
    <row r="3199" spans="1:20" ht="42.75" hidden="1" x14ac:dyDescent="0.45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1" t="s">
        <v>8319</v>
      </c>
      <c r="R3199" t="s">
        <v>8357</v>
      </c>
      <c r="S3199" s="15">
        <f t="shared" si="198"/>
        <v>42078.997361111105</v>
      </c>
      <c r="T3199" s="15">
        <f t="shared" si="199"/>
        <v>42138.997361111105</v>
      </c>
    </row>
    <row r="3200" spans="1:20" ht="42.75" hidden="1" x14ac:dyDescent="0.45">
      <c r="A3200">
        <v>610</v>
      </c>
      <c r="B3200" s="9" t="s">
        <v>611</v>
      </c>
      <c r="C3200" s="3" t="s">
        <v>4720</v>
      </c>
      <c r="D3200" s="5">
        <v>13803</v>
      </c>
      <c r="E3200" s="7">
        <v>0</v>
      </c>
      <c r="F3200" t="s">
        <v>8219</v>
      </c>
      <c r="G3200" t="s">
        <v>8223</v>
      </c>
      <c r="H3200" t="s">
        <v>8245</v>
      </c>
      <c r="I3200">
        <v>1429732586</v>
      </c>
      <c r="J3200">
        <v>1427140586</v>
      </c>
      <c r="K3200" t="b">
        <v>0</v>
      </c>
      <c r="L3200">
        <v>0</v>
      </c>
      <c r="M3200" t="b">
        <v>0</v>
      </c>
      <c r="N3200" t="s">
        <v>8270</v>
      </c>
      <c r="O3200">
        <f t="shared" si="196"/>
        <v>0</v>
      </c>
      <c r="P3200">
        <f t="shared" si="197"/>
        <v>0</v>
      </c>
      <c r="Q3200" s="11" t="s">
        <v>8308</v>
      </c>
      <c r="R3200" t="s">
        <v>8342</v>
      </c>
      <c r="S3200" s="15">
        <f t="shared" si="198"/>
        <v>42086.83085648148</v>
      </c>
      <c r="T3200" s="15">
        <f t="shared" si="199"/>
        <v>42116.83085648148</v>
      </c>
    </row>
    <row r="3201" spans="1:20" ht="57" x14ac:dyDescent="0.45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1" t="s">
        <v>8323</v>
      </c>
      <c r="R3201" t="s">
        <v>8326</v>
      </c>
      <c r="S3201" s="15">
        <f t="shared" si="198"/>
        <v>42416.691655092596</v>
      </c>
      <c r="T3201" s="15">
        <f t="shared" si="199"/>
        <v>42432.791666666672</v>
      </c>
    </row>
    <row r="3202" spans="1:20" ht="42.75" x14ac:dyDescent="0.45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00">ROUND(E3202/D3202*100,0)</f>
        <v>5</v>
      </c>
      <c r="P3202">
        <f t="shared" ref="P3202:P3265" si="201">IFERROR(ROUND(E3202/L3202,2),0)</f>
        <v>18.75</v>
      </c>
      <c r="Q3202" s="11" t="s">
        <v>8323</v>
      </c>
      <c r="R3202" t="s">
        <v>8326</v>
      </c>
      <c r="S3202" s="15">
        <f t="shared" ref="S3202:S3265" si="202">(((J3202/60)/60)/24)+DATE(1970,1,1)</f>
        <v>41940.967951388891</v>
      </c>
      <c r="T3202" s="15">
        <f t="shared" ref="T3202:T3265" si="203">(((I3202/60)/60)/24)+DATE(1970,1,1)</f>
        <v>41952.5</v>
      </c>
    </row>
    <row r="3203" spans="1:20" ht="28.5" hidden="1" x14ac:dyDescent="0.45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00"/>
        <v>0</v>
      </c>
      <c r="P3203">
        <f t="shared" si="201"/>
        <v>37.5</v>
      </c>
      <c r="Q3203" s="11" t="s">
        <v>8323</v>
      </c>
      <c r="R3203" t="s">
        <v>8324</v>
      </c>
      <c r="S3203" s="15">
        <f t="shared" si="202"/>
        <v>42122.670069444444</v>
      </c>
      <c r="T3203" s="15">
        <f t="shared" si="203"/>
        <v>42152.665972222225</v>
      </c>
    </row>
    <row r="3204" spans="1:20" ht="42.75" x14ac:dyDescent="0.45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1" t="s">
        <v>8323</v>
      </c>
      <c r="R3204" t="s">
        <v>8326</v>
      </c>
      <c r="S3204" s="15">
        <f t="shared" si="202"/>
        <v>41851.700925925928</v>
      </c>
      <c r="T3204" s="15">
        <f t="shared" si="203"/>
        <v>41891.700925925928</v>
      </c>
    </row>
    <row r="3205" spans="1:20" ht="28.5" hidden="1" x14ac:dyDescent="0.4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1" t="s">
        <v>8319</v>
      </c>
      <c r="R3205" t="s">
        <v>8345</v>
      </c>
      <c r="S3205" s="15">
        <f t="shared" si="202"/>
        <v>42028.118865740747</v>
      </c>
      <c r="T3205" s="15">
        <f t="shared" si="203"/>
        <v>42059.125</v>
      </c>
    </row>
    <row r="3206" spans="1:20" ht="28.5" hidden="1" x14ac:dyDescent="0.4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1" t="s">
        <v>8319</v>
      </c>
      <c r="R3206" t="s">
        <v>8345</v>
      </c>
      <c r="S3206" s="15">
        <f t="shared" si="202"/>
        <v>42675.171076388884</v>
      </c>
      <c r="T3206" s="15">
        <f t="shared" si="203"/>
        <v>42705.212743055556</v>
      </c>
    </row>
    <row r="3207" spans="1:20" ht="57" hidden="1" x14ac:dyDescent="0.4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1" t="s">
        <v>8327</v>
      </c>
      <c r="R3207" t="s">
        <v>8328</v>
      </c>
      <c r="S3207" s="15">
        <f t="shared" si="202"/>
        <v>40751.753298611111</v>
      </c>
      <c r="T3207" s="15">
        <f t="shared" si="203"/>
        <v>40787.25</v>
      </c>
    </row>
    <row r="3208" spans="1:20" ht="42.75" hidden="1" x14ac:dyDescent="0.4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1" t="s">
        <v>8311</v>
      </c>
      <c r="R3208" t="s">
        <v>8348</v>
      </c>
      <c r="S3208" s="15">
        <f t="shared" si="202"/>
        <v>42291.872175925921</v>
      </c>
      <c r="T3208" s="15">
        <f t="shared" si="203"/>
        <v>42321.913842592592</v>
      </c>
    </row>
    <row r="3209" spans="1:20" ht="28.5" hidden="1" x14ac:dyDescent="0.45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1" t="s">
        <v>8319</v>
      </c>
      <c r="R3209" t="s">
        <v>8345</v>
      </c>
      <c r="S3209" s="15">
        <f t="shared" si="202"/>
        <v>42048.181921296295</v>
      </c>
      <c r="T3209" s="15">
        <f t="shared" si="203"/>
        <v>42108.14025462963</v>
      </c>
    </row>
    <row r="3210" spans="1:20" ht="42.75" hidden="1" x14ac:dyDescent="0.45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1" t="s">
        <v>8323</v>
      </c>
      <c r="R3210" t="s">
        <v>8324</v>
      </c>
      <c r="S3210" s="15">
        <f t="shared" si="202"/>
        <v>42031.138831018514</v>
      </c>
      <c r="T3210" s="15">
        <f t="shared" si="203"/>
        <v>42061.138831018514</v>
      </c>
    </row>
    <row r="3211" spans="1:20" ht="28.5" hidden="1" x14ac:dyDescent="0.45">
      <c r="A3211">
        <v>1452</v>
      </c>
      <c r="B3211" s="9" t="s">
        <v>1453</v>
      </c>
      <c r="C3211" s="3" t="s">
        <v>5562</v>
      </c>
      <c r="D3211" s="5">
        <v>14000</v>
      </c>
      <c r="E3211" s="7">
        <v>0</v>
      </c>
      <c r="F3211" t="s">
        <v>8219</v>
      </c>
      <c r="G3211" t="s">
        <v>8223</v>
      </c>
      <c r="H3211" t="s">
        <v>8245</v>
      </c>
      <c r="I3211">
        <v>1406566363</v>
      </c>
      <c r="J3211">
        <v>1403974363</v>
      </c>
      <c r="K3211" t="b">
        <v>0</v>
      </c>
      <c r="L3211">
        <v>0</v>
      </c>
      <c r="M3211" t="b">
        <v>0</v>
      </c>
      <c r="N3211" t="s">
        <v>8285</v>
      </c>
      <c r="O3211">
        <f t="shared" si="200"/>
        <v>0</v>
      </c>
      <c r="P3211">
        <f t="shared" si="201"/>
        <v>0</v>
      </c>
      <c r="Q3211" s="11" t="s">
        <v>8311</v>
      </c>
      <c r="R3211" t="s">
        <v>8348</v>
      </c>
      <c r="S3211" s="15">
        <f t="shared" si="202"/>
        <v>41818.703275462962</v>
      </c>
      <c r="T3211" s="15">
        <f t="shared" si="203"/>
        <v>41848.703275462962</v>
      </c>
    </row>
    <row r="3212" spans="1:20" ht="42.75" hidden="1" x14ac:dyDescent="0.4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1" t="s">
        <v>8308</v>
      </c>
      <c r="R3212" t="s">
        <v>8342</v>
      </c>
      <c r="S3212" s="15">
        <f t="shared" si="202"/>
        <v>41914.092152777775</v>
      </c>
      <c r="T3212" s="15">
        <f t="shared" si="203"/>
        <v>41944.092152777775</v>
      </c>
    </row>
    <row r="3213" spans="1:20" ht="42.75" hidden="1" x14ac:dyDescent="0.45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1" t="s">
        <v>8327</v>
      </c>
      <c r="R3213" t="s">
        <v>8328</v>
      </c>
      <c r="S3213" s="15">
        <f t="shared" si="202"/>
        <v>40878.758217592593</v>
      </c>
      <c r="T3213" s="15">
        <f t="shared" si="203"/>
        <v>40923.758217592593</v>
      </c>
    </row>
    <row r="3214" spans="1:20" ht="42.75" hidden="1" x14ac:dyDescent="0.45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1" t="s">
        <v>8316</v>
      </c>
      <c r="R3214" t="s">
        <v>8334</v>
      </c>
      <c r="S3214" s="15">
        <f t="shared" si="202"/>
        <v>41163.011828703704</v>
      </c>
      <c r="T3214" s="15">
        <f t="shared" si="203"/>
        <v>41183.011828703704</v>
      </c>
    </row>
    <row r="3215" spans="1:20" ht="42.75" hidden="1" x14ac:dyDescent="0.45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1" t="s">
        <v>8319</v>
      </c>
      <c r="R3215" t="s">
        <v>8345</v>
      </c>
      <c r="S3215" s="15">
        <f t="shared" si="202"/>
        <v>41870.87467592593</v>
      </c>
      <c r="T3215" s="15">
        <f t="shared" si="203"/>
        <v>41900.87467592593</v>
      </c>
    </row>
    <row r="3216" spans="1:20" ht="57" x14ac:dyDescent="0.45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1" t="s">
        <v>8323</v>
      </c>
      <c r="R3216" t="s">
        <v>8326</v>
      </c>
      <c r="S3216" s="15">
        <f t="shared" si="202"/>
        <v>42123.648831018523</v>
      </c>
      <c r="T3216" s="15">
        <f t="shared" si="203"/>
        <v>42153.648831018523</v>
      </c>
    </row>
    <row r="3217" spans="1:20" ht="42.75" x14ac:dyDescent="0.45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1" t="s">
        <v>8323</v>
      </c>
      <c r="R3217" t="s">
        <v>8326</v>
      </c>
      <c r="S3217" s="15">
        <f t="shared" si="202"/>
        <v>42493.597013888888</v>
      </c>
      <c r="T3217" s="15">
        <f t="shared" si="203"/>
        <v>42505.958333333328</v>
      </c>
    </row>
    <row r="3218" spans="1:20" ht="42.75" x14ac:dyDescent="0.4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1" t="s">
        <v>8323</v>
      </c>
      <c r="R3218" t="s">
        <v>8326</v>
      </c>
      <c r="S3218" s="15">
        <f t="shared" si="202"/>
        <v>42019.683761574073</v>
      </c>
      <c r="T3218" s="15">
        <f t="shared" si="203"/>
        <v>42049.477083333331</v>
      </c>
    </row>
    <row r="3219" spans="1:20" ht="42.75" x14ac:dyDescent="0.45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1" t="s">
        <v>8323</v>
      </c>
      <c r="R3219" t="s">
        <v>8326</v>
      </c>
      <c r="S3219" s="15">
        <f t="shared" si="202"/>
        <v>41869.872685185182</v>
      </c>
      <c r="T3219" s="15">
        <f t="shared" si="203"/>
        <v>41899.872685185182</v>
      </c>
    </row>
    <row r="3220" spans="1:20" ht="28.5" hidden="1" x14ac:dyDescent="0.4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1" t="s">
        <v>8313</v>
      </c>
      <c r="R3220" t="s">
        <v>8314</v>
      </c>
      <c r="S3220" s="15">
        <f t="shared" si="202"/>
        <v>41934.842685185184</v>
      </c>
      <c r="T3220" s="15">
        <f t="shared" si="203"/>
        <v>41954.884351851855</v>
      </c>
    </row>
    <row r="3221" spans="1:20" ht="42.75" x14ac:dyDescent="0.4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1" t="s">
        <v>8323</v>
      </c>
      <c r="R3221" t="s">
        <v>8326</v>
      </c>
      <c r="S3221" s="15">
        <f t="shared" si="202"/>
        <v>42401.672372685185</v>
      </c>
      <c r="T3221" s="15">
        <f t="shared" si="203"/>
        <v>42431.672372685185</v>
      </c>
    </row>
    <row r="3222" spans="1:20" ht="57" hidden="1" x14ac:dyDescent="0.45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1" t="s">
        <v>8308</v>
      </c>
      <c r="R3222" t="s">
        <v>8342</v>
      </c>
      <c r="S3222" s="15">
        <f t="shared" si="202"/>
        <v>42163.636828703704</v>
      </c>
      <c r="T3222" s="15">
        <f t="shared" si="203"/>
        <v>42193.636828703704</v>
      </c>
    </row>
    <row r="3223" spans="1:20" ht="42.75" hidden="1" x14ac:dyDescent="0.45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1" t="s">
        <v>8308</v>
      </c>
      <c r="R3223" t="s">
        <v>8342</v>
      </c>
      <c r="S3223" s="15">
        <f t="shared" si="202"/>
        <v>42022.069988425923</v>
      </c>
      <c r="T3223" s="15">
        <f t="shared" si="203"/>
        <v>42052.069988425923</v>
      </c>
    </row>
    <row r="3224" spans="1:20" hidden="1" x14ac:dyDescent="0.45">
      <c r="A3224">
        <v>2655</v>
      </c>
      <c r="B3224" s="9" t="s">
        <v>2655</v>
      </c>
      <c r="C3224" s="3" t="s">
        <v>6765</v>
      </c>
      <c r="D3224" s="5">
        <v>15000</v>
      </c>
      <c r="E3224" s="7">
        <v>3155</v>
      </c>
      <c r="F3224" t="s">
        <v>8219</v>
      </c>
      <c r="G3224" t="s">
        <v>8223</v>
      </c>
      <c r="H3224" t="s">
        <v>8245</v>
      </c>
      <c r="I3224">
        <v>1455048000</v>
      </c>
      <c r="J3224">
        <v>1452631647</v>
      </c>
      <c r="K3224" t="b">
        <v>0</v>
      </c>
      <c r="L3224">
        <v>43</v>
      </c>
      <c r="M3224" t="b">
        <v>0</v>
      </c>
      <c r="N3224" t="s">
        <v>8299</v>
      </c>
      <c r="O3224">
        <f t="shared" si="200"/>
        <v>21</v>
      </c>
      <c r="P3224">
        <f t="shared" si="201"/>
        <v>73.37</v>
      </c>
      <c r="Q3224" s="11" t="s">
        <v>8308</v>
      </c>
      <c r="R3224" t="s">
        <v>8315</v>
      </c>
      <c r="S3224" s="15">
        <f t="shared" si="202"/>
        <v>42381.866284722222</v>
      </c>
      <c r="T3224" s="15">
        <f t="shared" si="203"/>
        <v>42409.833333333328</v>
      </c>
    </row>
    <row r="3225" spans="1:20" ht="42.75" hidden="1" x14ac:dyDescent="0.45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1" t="s">
        <v>8327</v>
      </c>
      <c r="R3225" t="s">
        <v>8350</v>
      </c>
      <c r="S3225" s="15">
        <f t="shared" si="202"/>
        <v>40567.825543981482</v>
      </c>
      <c r="T3225" s="15">
        <f t="shared" si="203"/>
        <v>40612.825543981482</v>
      </c>
    </row>
    <row r="3226" spans="1:20" ht="42.75" hidden="1" x14ac:dyDescent="0.45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1" t="s">
        <v>8327</v>
      </c>
      <c r="R3226" t="s">
        <v>8350</v>
      </c>
      <c r="S3226" s="15">
        <f t="shared" si="202"/>
        <v>40505.232916666668</v>
      </c>
      <c r="T3226" s="15">
        <f t="shared" si="203"/>
        <v>40535.232916666668</v>
      </c>
    </row>
    <row r="3227" spans="1:20" ht="28.5" hidden="1" x14ac:dyDescent="0.45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1" t="s">
        <v>8308</v>
      </c>
      <c r="R3227" t="s">
        <v>8310</v>
      </c>
      <c r="S3227" s="15">
        <f t="shared" si="202"/>
        <v>41817.866435185184</v>
      </c>
      <c r="T3227" s="15">
        <f t="shared" si="203"/>
        <v>41847.643750000003</v>
      </c>
    </row>
    <row r="3228" spans="1:20" ht="28.5" hidden="1" x14ac:dyDescent="0.4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1" t="s">
        <v>8308</v>
      </c>
      <c r="R3228" t="s">
        <v>8310</v>
      </c>
      <c r="S3228" s="15">
        <f t="shared" si="202"/>
        <v>41941.10297453704</v>
      </c>
      <c r="T3228" s="15">
        <f t="shared" si="203"/>
        <v>41971.144641203704</v>
      </c>
    </row>
    <row r="3229" spans="1:20" ht="28.5" hidden="1" x14ac:dyDescent="0.45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1" t="s">
        <v>8319</v>
      </c>
      <c r="R3229" t="s">
        <v>8357</v>
      </c>
      <c r="S3229" s="15">
        <f t="shared" si="202"/>
        <v>41809.155138888891</v>
      </c>
      <c r="T3229" s="15">
        <f t="shared" si="203"/>
        <v>41839.155138888891</v>
      </c>
    </row>
    <row r="3230" spans="1:20" ht="42.75" x14ac:dyDescent="0.45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1" t="s">
        <v>8323</v>
      </c>
      <c r="R3230" t="s">
        <v>8326</v>
      </c>
      <c r="S3230" s="15">
        <f t="shared" si="202"/>
        <v>42432.701724537037</v>
      </c>
      <c r="T3230" s="15">
        <f t="shared" si="203"/>
        <v>42457.660057870366</v>
      </c>
    </row>
    <row r="3231" spans="1:20" ht="42.75" x14ac:dyDescent="0.45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1" t="s">
        <v>8323</v>
      </c>
      <c r="R3231" t="s">
        <v>8326</v>
      </c>
      <c r="S3231" s="15">
        <f t="shared" si="202"/>
        <v>41834.135370370372</v>
      </c>
      <c r="T3231" s="15">
        <f t="shared" si="203"/>
        <v>41849.135370370372</v>
      </c>
    </row>
    <row r="3232" spans="1:20" ht="42.75" hidden="1" x14ac:dyDescent="0.4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1" t="s">
        <v>8311</v>
      </c>
      <c r="R3232" t="s">
        <v>8333</v>
      </c>
      <c r="S3232" s="15">
        <f t="shared" si="202"/>
        <v>41486.424317129626</v>
      </c>
      <c r="T3232" s="15">
        <f t="shared" si="203"/>
        <v>41546.424317129626</v>
      </c>
    </row>
    <row r="3233" spans="1:20" ht="42.75" x14ac:dyDescent="0.4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1" t="s">
        <v>8323</v>
      </c>
      <c r="R3233" t="s">
        <v>8326</v>
      </c>
      <c r="S3233" s="15">
        <f t="shared" si="202"/>
        <v>42128.615682870368</v>
      </c>
      <c r="T3233" s="15">
        <f t="shared" si="203"/>
        <v>42188.615682870368</v>
      </c>
    </row>
    <row r="3234" spans="1:20" ht="42.75" hidden="1" x14ac:dyDescent="0.4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1" t="s">
        <v>8327</v>
      </c>
      <c r="R3234" t="s">
        <v>8350</v>
      </c>
      <c r="S3234" s="15">
        <f t="shared" si="202"/>
        <v>41488.022256944445</v>
      </c>
      <c r="T3234" s="15">
        <f t="shared" si="203"/>
        <v>41518.022256944445</v>
      </c>
    </row>
    <row r="3235" spans="1:20" ht="42.75" hidden="1" x14ac:dyDescent="0.45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1" t="s">
        <v>8321</v>
      </c>
      <c r="R3235" t="s">
        <v>8339</v>
      </c>
      <c r="S3235" s="15">
        <f t="shared" si="202"/>
        <v>41547.694456018515</v>
      </c>
      <c r="T3235" s="15">
        <f t="shared" si="203"/>
        <v>41569.165972222225</v>
      </c>
    </row>
    <row r="3236" spans="1:20" ht="42.75" hidden="1" x14ac:dyDescent="0.45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1" t="s">
        <v>8308</v>
      </c>
      <c r="R3236" t="s">
        <v>8342</v>
      </c>
      <c r="S3236" s="15">
        <f t="shared" si="202"/>
        <v>42177.543171296296</v>
      </c>
      <c r="T3236" s="15">
        <f t="shared" si="203"/>
        <v>42207.543171296296</v>
      </c>
    </row>
    <row r="3237" spans="1:20" ht="28.5" hidden="1" x14ac:dyDescent="0.45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1" t="s">
        <v>8308</v>
      </c>
      <c r="R3237" t="s">
        <v>8310</v>
      </c>
      <c r="S3237" s="15">
        <f t="shared" si="202"/>
        <v>41948.041192129633</v>
      </c>
      <c r="T3237" s="15">
        <f t="shared" si="203"/>
        <v>41978.041192129633</v>
      </c>
    </row>
    <row r="3238" spans="1:20" ht="42.75" x14ac:dyDescent="0.4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1" t="s">
        <v>8323</v>
      </c>
      <c r="R3238" t="s">
        <v>8326</v>
      </c>
      <c r="S3238" s="15">
        <f t="shared" si="202"/>
        <v>42020.768634259264</v>
      </c>
      <c r="T3238" s="15">
        <f t="shared" si="203"/>
        <v>42065.958333333328</v>
      </c>
    </row>
    <row r="3239" spans="1:20" ht="42.75" hidden="1" x14ac:dyDescent="0.4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1" t="s">
        <v>8321</v>
      </c>
      <c r="R3239" t="s">
        <v>8325</v>
      </c>
      <c r="S3239" s="15">
        <f t="shared" si="202"/>
        <v>42129.777210648142</v>
      </c>
      <c r="T3239" s="15">
        <f t="shared" si="203"/>
        <v>42159.777210648142</v>
      </c>
    </row>
    <row r="3240" spans="1:20" ht="42.75" hidden="1" x14ac:dyDescent="0.45">
      <c r="A3240">
        <v>1455</v>
      </c>
      <c r="B3240" s="9" t="s">
        <v>1456</v>
      </c>
      <c r="C3240" s="3" t="s">
        <v>5565</v>
      </c>
      <c r="D3240" s="5">
        <v>15000</v>
      </c>
      <c r="E3240" s="7">
        <v>1575</v>
      </c>
      <c r="F3240" t="s">
        <v>8219</v>
      </c>
      <c r="G3240" t="s">
        <v>8223</v>
      </c>
      <c r="H3240" t="s">
        <v>8245</v>
      </c>
      <c r="I3240">
        <v>1409924340</v>
      </c>
      <c r="J3240">
        <v>1405181320</v>
      </c>
      <c r="K3240" t="b">
        <v>0</v>
      </c>
      <c r="L3240">
        <v>7</v>
      </c>
      <c r="M3240" t="b">
        <v>0</v>
      </c>
      <c r="N3240" t="s">
        <v>8285</v>
      </c>
      <c r="O3240">
        <f t="shared" si="200"/>
        <v>11</v>
      </c>
      <c r="P3240">
        <f t="shared" si="201"/>
        <v>225</v>
      </c>
      <c r="Q3240" s="11" t="s">
        <v>8311</v>
      </c>
      <c r="R3240" t="s">
        <v>8348</v>
      </c>
      <c r="S3240" s="15">
        <f t="shared" si="202"/>
        <v>41832.672685185185</v>
      </c>
      <c r="T3240" s="15">
        <f t="shared" si="203"/>
        <v>41887.568749999999</v>
      </c>
    </row>
    <row r="3241" spans="1:20" ht="28.5" hidden="1" x14ac:dyDescent="0.45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1" t="s">
        <v>8313</v>
      </c>
      <c r="R3241" t="s">
        <v>8355</v>
      </c>
      <c r="S3241" s="15">
        <f t="shared" si="202"/>
        <v>42286.88217592593</v>
      </c>
      <c r="T3241" s="15">
        <f t="shared" si="203"/>
        <v>42316.923842592587</v>
      </c>
    </row>
    <row r="3242" spans="1:20" ht="42.75" hidden="1" x14ac:dyDescent="0.45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1" t="s">
        <v>8308</v>
      </c>
      <c r="R3242" t="s">
        <v>8318</v>
      </c>
      <c r="S3242" s="15">
        <f t="shared" si="202"/>
        <v>41929.174456018518</v>
      </c>
      <c r="T3242" s="15">
        <f t="shared" si="203"/>
        <v>41944.165972222225</v>
      </c>
    </row>
    <row r="3243" spans="1:20" ht="42.75" x14ac:dyDescent="0.45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1" t="s">
        <v>8323</v>
      </c>
      <c r="R3243" t="s">
        <v>8326</v>
      </c>
      <c r="S3243" s="15">
        <f t="shared" si="202"/>
        <v>42295.891828703709</v>
      </c>
      <c r="T3243" s="15">
        <f t="shared" si="203"/>
        <v>42325.933495370366</v>
      </c>
    </row>
    <row r="3244" spans="1:20" ht="42.75" x14ac:dyDescent="0.45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1" t="s">
        <v>8323</v>
      </c>
      <c r="R3244" t="s">
        <v>8326</v>
      </c>
      <c r="S3244" s="15">
        <f t="shared" si="202"/>
        <v>42177.964201388888</v>
      </c>
      <c r="T3244" s="15">
        <f t="shared" si="203"/>
        <v>42207.964201388888</v>
      </c>
    </row>
    <row r="3245" spans="1:20" ht="42.75" x14ac:dyDescent="0.45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1" t="s">
        <v>8323</v>
      </c>
      <c r="R3245" t="s">
        <v>8326</v>
      </c>
      <c r="S3245" s="15">
        <f t="shared" si="202"/>
        <v>42178.815891203703</v>
      </c>
      <c r="T3245" s="15">
        <f t="shared" si="203"/>
        <v>42238.815891203703</v>
      </c>
    </row>
    <row r="3246" spans="1:20" ht="42.75" hidden="1" x14ac:dyDescent="0.45">
      <c r="A3246">
        <v>1323</v>
      </c>
      <c r="B3246" s="9" t="s">
        <v>1324</v>
      </c>
      <c r="C3246" s="3" t="s">
        <v>5433</v>
      </c>
      <c r="D3246" s="5">
        <v>15000</v>
      </c>
      <c r="E3246" s="7">
        <v>1332</v>
      </c>
      <c r="F3246" t="s">
        <v>8219</v>
      </c>
      <c r="G3246" t="s">
        <v>8223</v>
      </c>
      <c r="H3246" t="s">
        <v>8245</v>
      </c>
      <c r="I3246">
        <v>1461653700</v>
      </c>
      <c r="J3246">
        <v>1458665146</v>
      </c>
      <c r="K3246" t="b">
        <v>0</v>
      </c>
      <c r="L3246">
        <v>44</v>
      </c>
      <c r="M3246" t="b">
        <v>0</v>
      </c>
      <c r="N3246" t="s">
        <v>8271</v>
      </c>
      <c r="O3246">
        <f t="shared" si="200"/>
        <v>9</v>
      </c>
      <c r="P3246">
        <f t="shared" si="201"/>
        <v>30.27</v>
      </c>
      <c r="Q3246" s="11" t="s">
        <v>8308</v>
      </c>
      <c r="R3246" t="s">
        <v>8310</v>
      </c>
      <c r="S3246" s="15">
        <f t="shared" si="202"/>
        <v>42451.698449074072</v>
      </c>
      <c r="T3246" s="15">
        <f t="shared" si="203"/>
        <v>42486.288194444445</v>
      </c>
    </row>
    <row r="3247" spans="1:20" ht="42.75" x14ac:dyDescent="0.4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1" t="s">
        <v>8323</v>
      </c>
      <c r="R3247" t="s">
        <v>8326</v>
      </c>
      <c r="S3247" s="15">
        <f t="shared" si="202"/>
        <v>42767.031678240746</v>
      </c>
      <c r="T3247" s="15">
        <f t="shared" si="203"/>
        <v>42797.208333333328</v>
      </c>
    </row>
    <row r="3248" spans="1:20" ht="42.75" hidden="1" x14ac:dyDescent="0.4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1" t="s">
        <v>8311</v>
      </c>
      <c r="R3248" t="s">
        <v>8352</v>
      </c>
      <c r="S3248" s="15">
        <f t="shared" si="202"/>
        <v>41840.983541666668</v>
      </c>
      <c r="T3248" s="15">
        <f t="shared" si="203"/>
        <v>41885.983541666668</v>
      </c>
    </row>
    <row r="3249" spans="1:20" ht="42.75" hidden="1" x14ac:dyDescent="0.45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1" t="s">
        <v>8308</v>
      </c>
      <c r="R3249" t="s">
        <v>8342</v>
      </c>
      <c r="S3249" s="15">
        <f t="shared" si="202"/>
        <v>42020.854247685187</v>
      </c>
      <c r="T3249" s="15">
        <f t="shared" si="203"/>
        <v>42050.854247685187</v>
      </c>
    </row>
    <row r="3250" spans="1:20" ht="28.5" hidden="1" x14ac:dyDescent="0.45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1" t="s">
        <v>8316</v>
      </c>
      <c r="R3250" t="s">
        <v>8334</v>
      </c>
      <c r="S3250" s="15">
        <f t="shared" si="202"/>
        <v>41101.906111111115</v>
      </c>
      <c r="T3250" s="15">
        <f t="shared" si="203"/>
        <v>41131.906111111115</v>
      </c>
    </row>
    <row r="3251" spans="1:20" ht="57" hidden="1" x14ac:dyDescent="0.45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1" t="s">
        <v>8323</v>
      </c>
      <c r="R3251" t="s">
        <v>8324</v>
      </c>
      <c r="S3251" s="15">
        <f t="shared" si="202"/>
        <v>41853.563402777778</v>
      </c>
      <c r="T3251" s="15">
        <f t="shared" si="203"/>
        <v>41883.208333333336</v>
      </c>
    </row>
    <row r="3252" spans="1:20" ht="42.75" hidden="1" x14ac:dyDescent="0.4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1" t="s">
        <v>8308</v>
      </c>
      <c r="R3252" t="s">
        <v>8342</v>
      </c>
      <c r="S3252" s="15">
        <f t="shared" si="202"/>
        <v>42268.658715277779</v>
      </c>
      <c r="T3252" s="15">
        <f t="shared" si="203"/>
        <v>42303.658715277779</v>
      </c>
    </row>
    <row r="3253" spans="1:20" ht="42.75" hidden="1" x14ac:dyDescent="0.45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1" t="s">
        <v>8311</v>
      </c>
      <c r="R3253" t="s">
        <v>8348</v>
      </c>
      <c r="S3253" s="15">
        <f t="shared" si="202"/>
        <v>42232.15016203704</v>
      </c>
      <c r="T3253" s="15">
        <f t="shared" si="203"/>
        <v>42262.465972222228</v>
      </c>
    </row>
    <row r="3254" spans="1:20" ht="28.5" hidden="1" x14ac:dyDescent="0.45">
      <c r="A3254">
        <v>1224</v>
      </c>
      <c r="B3254" s="9" t="s">
        <v>1225</v>
      </c>
      <c r="C3254" s="3" t="s">
        <v>5334</v>
      </c>
      <c r="D3254" s="5">
        <v>15000</v>
      </c>
      <c r="E3254" s="7">
        <v>1060</v>
      </c>
      <c r="F3254" t="s">
        <v>8219</v>
      </c>
      <c r="G3254" t="s">
        <v>8223</v>
      </c>
      <c r="H3254" t="s">
        <v>8245</v>
      </c>
      <c r="I3254">
        <v>1402060302</v>
      </c>
      <c r="J3254">
        <v>1396876302</v>
      </c>
      <c r="K3254" t="b">
        <v>0</v>
      </c>
      <c r="L3254">
        <v>18</v>
      </c>
      <c r="M3254" t="b">
        <v>0</v>
      </c>
      <c r="N3254" t="s">
        <v>8284</v>
      </c>
      <c r="O3254">
        <f t="shared" si="200"/>
        <v>7</v>
      </c>
      <c r="P3254">
        <f t="shared" si="201"/>
        <v>58.89</v>
      </c>
      <c r="Q3254" s="11" t="s">
        <v>8327</v>
      </c>
      <c r="R3254" t="s">
        <v>8354</v>
      </c>
      <c r="S3254" s="15">
        <f t="shared" si="202"/>
        <v>41736.549791666665</v>
      </c>
      <c r="T3254" s="15">
        <f t="shared" si="203"/>
        <v>41796.549791666665</v>
      </c>
    </row>
    <row r="3255" spans="1:20" ht="42.75" hidden="1" x14ac:dyDescent="0.45">
      <c r="A3255">
        <v>603</v>
      </c>
      <c r="B3255" s="9" t="s">
        <v>604</v>
      </c>
      <c r="C3255" s="3" t="s">
        <v>4713</v>
      </c>
      <c r="D3255" s="5">
        <v>15000</v>
      </c>
      <c r="E3255" s="7">
        <v>590.02</v>
      </c>
      <c r="F3255" t="s">
        <v>8219</v>
      </c>
      <c r="G3255" t="s">
        <v>8223</v>
      </c>
      <c r="H3255" t="s">
        <v>8245</v>
      </c>
      <c r="I3255">
        <v>1408029623</v>
      </c>
      <c r="J3255">
        <v>1405437623</v>
      </c>
      <c r="K3255" t="b">
        <v>0</v>
      </c>
      <c r="L3255">
        <v>13</v>
      </c>
      <c r="M3255" t="b">
        <v>0</v>
      </c>
      <c r="N3255" t="s">
        <v>8270</v>
      </c>
      <c r="O3255">
        <f t="shared" si="200"/>
        <v>4</v>
      </c>
      <c r="P3255">
        <f t="shared" si="201"/>
        <v>45.39</v>
      </c>
      <c r="Q3255" s="11" t="s">
        <v>8308</v>
      </c>
      <c r="R3255" t="s">
        <v>8342</v>
      </c>
      <c r="S3255" s="15">
        <f t="shared" si="202"/>
        <v>41835.639155092591</v>
      </c>
      <c r="T3255" s="15">
        <f t="shared" si="203"/>
        <v>41865.639155092591</v>
      </c>
    </row>
    <row r="3256" spans="1:20" ht="42.75" hidden="1" x14ac:dyDescent="0.45">
      <c r="A3256">
        <v>2957</v>
      </c>
      <c r="B3256" s="9" t="s">
        <v>2957</v>
      </c>
      <c r="C3256" s="3" t="s">
        <v>7067</v>
      </c>
      <c r="D3256" s="5">
        <v>15000</v>
      </c>
      <c r="E3256" s="7">
        <v>280</v>
      </c>
      <c r="F3256" t="s">
        <v>8219</v>
      </c>
      <c r="G3256" t="s">
        <v>8223</v>
      </c>
      <c r="H3256" t="s">
        <v>8245</v>
      </c>
      <c r="I3256">
        <v>1427498172</v>
      </c>
      <c r="J3256">
        <v>1422317772</v>
      </c>
      <c r="K3256" t="b">
        <v>0</v>
      </c>
      <c r="L3256">
        <v>3</v>
      </c>
      <c r="M3256" t="b">
        <v>0</v>
      </c>
      <c r="N3256" t="s">
        <v>8301</v>
      </c>
      <c r="O3256">
        <f t="shared" si="200"/>
        <v>2</v>
      </c>
      <c r="P3256">
        <f t="shared" si="201"/>
        <v>93.33</v>
      </c>
      <c r="Q3256" s="11" t="s">
        <v>8323</v>
      </c>
      <c r="R3256" t="s">
        <v>8324</v>
      </c>
      <c r="S3256" s="15">
        <f t="shared" si="202"/>
        <v>42031.011249999996</v>
      </c>
      <c r="T3256" s="15">
        <f t="shared" si="203"/>
        <v>42090.969583333332</v>
      </c>
    </row>
    <row r="3257" spans="1:20" ht="42.75" hidden="1" x14ac:dyDescent="0.4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1" t="s">
        <v>8319</v>
      </c>
      <c r="R3257" t="s">
        <v>8345</v>
      </c>
      <c r="S3257" s="15">
        <f t="shared" si="202"/>
        <v>41805.895254629628</v>
      </c>
      <c r="T3257" s="15">
        <f t="shared" si="203"/>
        <v>41830.895254629628</v>
      </c>
    </row>
    <row r="3258" spans="1:20" ht="42.75" x14ac:dyDescent="0.45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1" t="s">
        <v>8323</v>
      </c>
      <c r="R3258" t="s">
        <v>8326</v>
      </c>
      <c r="S3258" s="15">
        <f t="shared" si="202"/>
        <v>41784.789687500001</v>
      </c>
      <c r="T3258" s="15">
        <f t="shared" si="203"/>
        <v>41814.789687500001</v>
      </c>
    </row>
    <row r="3259" spans="1:20" ht="71.25" hidden="1" x14ac:dyDescent="0.4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1" t="s">
        <v>8323</v>
      </c>
      <c r="R3259" t="s">
        <v>8335</v>
      </c>
      <c r="S3259" s="15">
        <f t="shared" si="202"/>
        <v>42104.781597222223</v>
      </c>
      <c r="T3259" s="15">
        <f t="shared" si="203"/>
        <v>42134.781597222223</v>
      </c>
    </row>
    <row r="3260" spans="1:20" ht="42.75" hidden="1" x14ac:dyDescent="0.4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1" t="s">
        <v>8308</v>
      </c>
      <c r="R3260" t="s">
        <v>8310</v>
      </c>
      <c r="S3260" s="15">
        <f t="shared" si="202"/>
        <v>42778.765300925923</v>
      </c>
      <c r="T3260" s="15">
        <f t="shared" si="203"/>
        <v>42808.723634259266</v>
      </c>
    </row>
    <row r="3261" spans="1:20" ht="42.75" hidden="1" x14ac:dyDescent="0.4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1" t="s">
        <v>8316</v>
      </c>
      <c r="R3261" t="s">
        <v>8334</v>
      </c>
      <c r="S3261" s="15">
        <f t="shared" si="202"/>
        <v>42429.695543981477</v>
      </c>
      <c r="T3261" s="15">
        <f t="shared" si="203"/>
        <v>42459.653877314813</v>
      </c>
    </row>
    <row r="3262" spans="1:20" ht="42.75" hidden="1" x14ac:dyDescent="0.4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1" t="s">
        <v>8311</v>
      </c>
      <c r="R3262" t="s">
        <v>8356</v>
      </c>
      <c r="S3262" s="15">
        <f t="shared" si="202"/>
        <v>42585.7106712963</v>
      </c>
      <c r="T3262" s="15">
        <f t="shared" si="203"/>
        <v>42615.7106712963</v>
      </c>
    </row>
    <row r="3263" spans="1:20" ht="42.75" hidden="1" x14ac:dyDescent="0.4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1" t="s">
        <v>8311</v>
      </c>
      <c r="R3263" t="s">
        <v>8356</v>
      </c>
      <c r="S3263" s="15">
        <f t="shared" si="202"/>
        <v>42300.585891203707</v>
      </c>
      <c r="T3263" s="15">
        <f t="shared" si="203"/>
        <v>42330.627557870372</v>
      </c>
    </row>
    <row r="3264" spans="1:20" ht="42.75" hidden="1" x14ac:dyDescent="0.45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1" t="s">
        <v>8321</v>
      </c>
      <c r="R3264" t="s">
        <v>8339</v>
      </c>
      <c r="S3264" s="15">
        <f t="shared" si="202"/>
        <v>42318.098217592589</v>
      </c>
      <c r="T3264" s="15">
        <f t="shared" si="203"/>
        <v>42363.098217592589</v>
      </c>
    </row>
    <row r="3265" spans="1:20" ht="42.75" hidden="1" x14ac:dyDescent="0.45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1" t="s">
        <v>8308</v>
      </c>
      <c r="R3265" t="s">
        <v>8342</v>
      </c>
      <c r="S3265" s="15">
        <f t="shared" si="202"/>
        <v>42249.667997685188</v>
      </c>
      <c r="T3265" s="15">
        <f t="shared" si="203"/>
        <v>42294.667997685188</v>
      </c>
    </row>
    <row r="3266" spans="1:20" hidden="1" x14ac:dyDescent="0.4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04">ROUND(E3266/D3266*100,0)</f>
        <v>0</v>
      </c>
      <c r="P3266">
        <f t="shared" ref="P3266:P3329" si="205">IFERROR(ROUND(E3266/L3266,2),0)</f>
        <v>52</v>
      </c>
      <c r="Q3266" s="11" t="s">
        <v>8319</v>
      </c>
      <c r="R3266" t="s">
        <v>8345</v>
      </c>
      <c r="S3266" s="15">
        <f t="shared" ref="S3266:S3329" si="206">(((J3266/60)/60)/24)+DATE(1970,1,1)</f>
        <v>42107.679756944446</v>
      </c>
      <c r="T3266" s="15">
        <f t="shared" ref="T3266:T3329" si="207">(((I3266/60)/60)/24)+DATE(1970,1,1)</f>
        <v>42137.679756944446</v>
      </c>
    </row>
    <row r="3267" spans="1:20" ht="42.75" hidden="1" x14ac:dyDescent="0.45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04"/>
        <v>3</v>
      </c>
      <c r="P3267">
        <f t="shared" si="205"/>
        <v>25.5</v>
      </c>
      <c r="Q3267" s="11" t="s">
        <v>8321</v>
      </c>
      <c r="R3267" t="s">
        <v>8325</v>
      </c>
      <c r="S3267" s="15">
        <f t="shared" si="206"/>
        <v>41825.791226851856</v>
      </c>
      <c r="T3267" s="15">
        <f t="shared" si="207"/>
        <v>41883.165972222225</v>
      </c>
    </row>
    <row r="3268" spans="1:20" ht="42.75" hidden="1" x14ac:dyDescent="0.45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1" t="s">
        <v>8321</v>
      </c>
      <c r="R3268" t="s">
        <v>8339</v>
      </c>
      <c r="S3268" s="15">
        <f t="shared" si="206"/>
        <v>41605.167696759258</v>
      </c>
      <c r="T3268" s="15">
        <f t="shared" si="207"/>
        <v>41655.166666666664</v>
      </c>
    </row>
    <row r="3269" spans="1:20" ht="42.75" hidden="1" x14ac:dyDescent="0.45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1" t="s">
        <v>8316</v>
      </c>
      <c r="R3269" t="s">
        <v>8334</v>
      </c>
      <c r="S3269" s="15">
        <f t="shared" si="206"/>
        <v>41645.832141203704</v>
      </c>
      <c r="T3269" s="15">
        <f t="shared" si="207"/>
        <v>41675.832141203704</v>
      </c>
    </row>
    <row r="3270" spans="1:20" ht="42.75" hidden="1" x14ac:dyDescent="0.45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1" t="s">
        <v>8327</v>
      </c>
      <c r="R3270" t="s">
        <v>8330</v>
      </c>
      <c r="S3270" s="15">
        <f t="shared" si="206"/>
        <v>42187.281678240746</v>
      </c>
      <c r="T3270" s="15">
        <f t="shared" si="207"/>
        <v>42247.281678240746</v>
      </c>
    </row>
    <row r="3271" spans="1:20" ht="28.5" hidden="1" x14ac:dyDescent="0.45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1" t="s">
        <v>8316</v>
      </c>
      <c r="R3271" t="s">
        <v>8344</v>
      </c>
      <c r="S3271" s="15">
        <f t="shared" si="206"/>
        <v>42528.899398148147</v>
      </c>
      <c r="T3271" s="15">
        <f t="shared" si="207"/>
        <v>42588.899398148147</v>
      </c>
    </row>
    <row r="3272" spans="1:20" ht="42.75" hidden="1" x14ac:dyDescent="0.45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1" t="s">
        <v>8313</v>
      </c>
      <c r="R3272" t="s">
        <v>8353</v>
      </c>
      <c r="S3272" s="15">
        <f t="shared" si="206"/>
        <v>42555.698738425926</v>
      </c>
      <c r="T3272" s="15">
        <f t="shared" si="207"/>
        <v>42584.958333333328</v>
      </c>
    </row>
    <row r="3273" spans="1:20" ht="42.75" hidden="1" x14ac:dyDescent="0.45">
      <c r="A3273">
        <v>1048</v>
      </c>
      <c r="B3273" s="9" t="s">
        <v>1049</v>
      </c>
      <c r="C3273" s="3" t="s">
        <v>5158</v>
      </c>
      <c r="D3273" s="5">
        <v>15000</v>
      </c>
      <c r="E3273" s="7">
        <v>212</v>
      </c>
      <c r="F3273" t="s">
        <v>8219</v>
      </c>
      <c r="G3273" t="s">
        <v>8223</v>
      </c>
      <c r="H3273" t="s">
        <v>8245</v>
      </c>
      <c r="I3273">
        <v>1474766189</v>
      </c>
      <c r="J3273">
        <v>1471310189</v>
      </c>
      <c r="K3273" t="b">
        <v>0</v>
      </c>
      <c r="L3273">
        <v>4</v>
      </c>
      <c r="M3273" t="b">
        <v>0</v>
      </c>
      <c r="N3273" t="s">
        <v>8279</v>
      </c>
      <c r="O3273">
        <f t="shared" si="204"/>
        <v>1</v>
      </c>
      <c r="P3273">
        <f t="shared" si="205"/>
        <v>53</v>
      </c>
      <c r="Q3273" s="11" t="s">
        <v>8346</v>
      </c>
      <c r="R3273" t="s">
        <v>8347</v>
      </c>
      <c r="S3273" s="15">
        <f t="shared" si="206"/>
        <v>42598.053113425922</v>
      </c>
      <c r="T3273" s="15">
        <f t="shared" si="207"/>
        <v>42638.053113425922</v>
      </c>
    </row>
    <row r="3274" spans="1:20" ht="42.75" hidden="1" x14ac:dyDescent="0.45">
      <c r="A3274">
        <v>2380</v>
      </c>
      <c r="B3274" s="9" t="s">
        <v>2381</v>
      </c>
      <c r="C3274" s="3" t="s">
        <v>6490</v>
      </c>
      <c r="D3274" s="5">
        <v>15000</v>
      </c>
      <c r="E3274" s="7">
        <v>55</v>
      </c>
      <c r="F3274" t="s">
        <v>8219</v>
      </c>
      <c r="G3274" t="s">
        <v>8223</v>
      </c>
      <c r="H3274" t="s">
        <v>8245</v>
      </c>
      <c r="I3274">
        <v>1443726142</v>
      </c>
      <c r="J3274">
        <v>1441134142</v>
      </c>
      <c r="K3274" t="b">
        <v>0</v>
      </c>
      <c r="L3274">
        <v>3</v>
      </c>
      <c r="M3274" t="b">
        <v>0</v>
      </c>
      <c r="N3274" t="s">
        <v>8270</v>
      </c>
      <c r="O3274">
        <f t="shared" si="204"/>
        <v>0</v>
      </c>
      <c r="P3274">
        <f t="shared" si="205"/>
        <v>18.329999999999998</v>
      </c>
      <c r="Q3274" s="11" t="s">
        <v>8308</v>
      </c>
      <c r="R3274" t="s">
        <v>8342</v>
      </c>
      <c r="S3274" s="15">
        <f t="shared" si="206"/>
        <v>42248.793310185181</v>
      </c>
      <c r="T3274" s="15">
        <f t="shared" si="207"/>
        <v>42278.793310185181</v>
      </c>
    </row>
    <row r="3275" spans="1:20" ht="42.75" x14ac:dyDescent="0.4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1" t="s">
        <v>8323</v>
      </c>
      <c r="R3275" t="s">
        <v>8326</v>
      </c>
      <c r="S3275" s="15">
        <f t="shared" si="206"/>
        <v>41826.61954861111</v>
      </c>
      <c r="T3275" s="15">
        <f t="shared" si="207"/>
        <v>41856.61954861111</v>
      </c>
    </row>
    <row r="3276" spans="1:20" hidden="1" x14ac:dyDescent="0.45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1" t="s">
        <v>8321</v>
      </c>
      <c r="R3276" t="s">
        <v>8325</v>
      </c>
      <c r="S3276" s="15">
        <f t="shared" si="206"/>
        <v>42527.650995370372</v>
      </c>
      <c r="T3276" s="15">
        <f t="shared" si="207"/>
        <v>42537.650995370372</v>
      </c>
    </row>
    <row r="3277" spans="1:20" hidden="1" x14ac:dyDescent="0.45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1" t="s">
        <v>8321</v>
      </c>
      <c r="R3277" t="s">
        <v>8325</v>
      </c>
      <c r="S3277" s="15">
        <f t="shared" si="206"/>
        <v>42377.577187499999</v>
      </c>
      <c r="T3277" s="15">
        <f t="shared" si="207"/>
        <v>42437.577187499999</v>
      </c>
    </row>
    <row r="3278" spans="1:20" ht="42.75" hidden="1" x14ac:dyDescent="0.45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1" t="s">
        <v>8321</v>
      </c>
      <c r="R3278" t="s">
        <v>8339</v>
      </c>
      <c r="S3278" s="15">
        <f t="shared" si="206"/>
        <v>40894.906956018516</v>
      </c>
      <c r="T3278" s="15">
        <f t="shared" si="207"/>
        <v>40954.906956018516</v>
      </c>
    </row>
    <row r="3279" spans="1:20" ht="42.75" hidden="1" x14ac:dyDescent="0.45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1" t="s">
        <v>8321</v>
      </c>
      <c r="R3279" t="s">
        <v>8339</v>
      </c>
      <c r="S3279" s="15">
        <f t="shared" si="206"/>
        <v>41761.94258101852</v>
      </c>
      <c r="T3279" s="15">
        <f t="shared" si="207"/>
        <v>41791.94258101852</v>
      </c>
    </row>
    <row r="3280" spans="1:20" ht="42.75" hidden="1" x14ac:dyDescent="0.45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1" t="s">
        <v>8321</v>
      </c>
      <c r="R3280" t="s">
        <v>8339</v>
      </c>
      <c r="S3280" s="15">
        <f t="shared" si="206"/>
        <v>41830.613969907405</v>
      </c>
      <c r="T3280" s="15">
        <f t="shared" si="207"/>
        <v>41860.613969907405</v>
      </c>
    </row>
    <row r="3281" spans="1:20" ht="42.75" hidden="1" x14ac:dyDescent="0.45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1" t="s">
        <v>8308</v>
      </c>
      <c r="R3281" t="s">
        <v>8342</v>
      </c>
      <c r="S3281" s="15">
        <f t="shared" si="206"/>
        <v>42321.283101851848</v>
      </c>
      <c r="T3281" s="15">
        <f t="shared" si="207"/>
        <v>42351.283101851848</v>
      </c>
    </row>
    <row r="3282" spans="1:20" ht="57" hidden="1" x14ac:dyDescent="0.45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1" t="s">
        <v>8311</v>
      </c>
      <c r="R3282" t="s">
        <v>8352</v>
      </c>
      <c r="S3282" s="15">
        <f t="shared" si="206"/>
        <v>40068.056932870371</v>
      </c>
      <c r="T3282" s="15">
        <f t="shared" si="207"/>
        <v>40118.165972222225</v>
      </c>
    </row>
    <row r="3283" spans="1:20" ht="57" hidden="1" x14ac:dyDescent="0.45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1" t="s">
        <v>8327</v>
      </c>
      <c r="R3283" t="s">
        <v>8350</v>
      </c>
      <c r="S3283" s="15">
        <f t="shared" si="206"/>
        <v>41616.027754629627</v>
      </c>
      <c r="T3283" s="15">
        <f t="shared" si="207"/>
        <v>41646.027754629627</v>
      </c>
    </row>
    <row r="3284" spans="1:20" ht="42.75" hidden="1" x14ac:dyDescent="0.45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1" t="s">
        <v>8327</v>
      </c>
      <c r="R3284" t="s">
        <v>8350</v>
      </c>
      <c r="S3284" s="15">
        <f t="shared" si="206"/>
        <v>42368.333668981482</v>
      </c>
      <c r="T3284" s="15">
        <f t="shared" si="207"/>
        <v>42398.333668981482</v>
      </c>
    </row>
    <row r="3285" spans="1:20" ht="42.75" hidden="1" x14ac:dyDescent="0.45">
      <c r="A3285">
        <v>2577</v>
      </c>
      <c r="B3285" s="9" t="s">
        <v>2577</v>
      </c>
      <c r="C3285" s="3" t="s">
        <v>6687</v>
      </c>
      <c r="D3285" s="5">
        <v>15000</v>
      </c>
      <c r="E3285" s="7">
        <v>0</v>
      </c>
      <c r="F3285" t="s">
        <v>8219</v>
      </c>
      <c r="G3285" t="s">
        <v>8223</v>
      </c>
      <c r="H3285" t="s">
        <v>8245</v>
      </c>
      <c r="I3285">
        <v>1407181297</v>
      </c>
      <c r="J3285">
        <v>1405021297</v>
      </c>
      <c r="K3285" t="b">
        <v>0</v>
      </c>
      <c r="L3285">
        <v>0</v>
      </c>
      <c r="M3285" t="b">
        <v>0</v>
      </c>
      <c r="N3285" t="s">
        <v>8282</v>
      </c>
      <c r="O3285">
        <f t="shared" si="204"/>
        <v>0</v>
      </c>
      <c r="P3285">
        <f t="shared" si="205"/>
        <v>0</v>
      </c>
      <c r="Q3285" s="11" t="s">
        <v>8319</v>
      </c>
      <c r="R3285" t="s">
        <v>8345</v>
      </c>
      <c r="S3285" s="15">
        <f t="shared" si="206"/>
        <v>41830.820567129631</v>
      </c>
      <c r="T3285" s="15">
        <f t="shared" si="207"/>
        <v>41855.820567129631</v>
      </c>
    </row>
    <row r="3286" spans="1:20" ht="57" hidden="1" x14ac:dyDescent="0.45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1" t="s">
        <v>8316</v>
      </c>
      <c r="R3286" t="s">
        <v>8344</v>
      </c>
      <c r="S3286" s="15">
        <f t="shared" si="206"/>
        <v>42558.989513888882</v>
      </c>
      <c r="T3286" s="15">
        <f t="shared" si="207"/>
        <v>42588.989513888882</v>
      </c>
    </row>
    <row r="3287" spans="1:20" ht="28.5" hidden="1" x14ac:dyDescent="0.45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1" t="s">
        <v>8319</v>
      </c>
      <c r="R3287" t="s">
        <v>8345</v>
      </c>
      <c r="S3287" s="15">
        <f t="shared" si="206"/>
        <v>42143.714178240742</v>
      </c>
      <c r="T3287" s="15">
        <f t="shared" si="207"/>
        <v>42173.714178240742</v>
      </c>
    </row>
    <row r="3288" spans="1:20" ht="42.75" hidden="1" x14ac:dyDescent="0.45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1" t="s">
        <v>8311</v>
      </c>
      <c r="R3288" t="s">
        <v>8352</v>
      </c>
      <c r="S3288" s="15">
        <f t="shared" si="206"/>
        <v>42548.192997685182</v>
      </c>
      <c r="T3288" s="15">
        <f t="shared" si="207"/>
        <v>42573.192997685182</v>
      </c>
    </row>
    <row r="3289" spans="1:20" ht="28.5" hidden="1" x14ac:dyDescent="0.45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1" t="s">
        <v>8313</v>
      </c>
      <c r="R3289" t="s">
        <v>8355</v>
      </c>
      <c r="S3289" s="15">
        <f t="shared" si="206"/>
        <v>42108.05322916666</v>
      </c>
      <c r="T3289" s="15">
        <f t="shared" si="207"/>
        <v>42123.05322916666</v>
      </c>
    </row>
    <row r="3290" spans="1:20" ht="57" hidden="1" x14ac:dyDescent="0.45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1" t="s">
        <v>8327</v>
      </c>
      <c r="R3290" t="s">
        <v>8330</v>
      </c>
      <c r="S3290" s="15">
        <f t="shared" si="206"/>
        <v>41887.801064814819</v>
      </c>
      <c r="T3290" s="15">
        <f t="shared" si="207"/>
        <v>41917.801064814819</v>
      </c>
    </row>
    <row r="3291" spans="1:20" ht="42.75" hidden="1" x14ac:dyDescent="0.45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1" t="s">
        <v>8308</v>
      </c>
      <c r="R3291" t="s">
        <v>8318</v>
      </c>
      <c r="S3291" s="15">
        <f t="shared" si="206"/>
        <v>42326.685428240744</v>
      </c>
      <c r="T3291" s="15">
        <f t="shared" si="207"/>
        <v>42371.685428240744</v>
      </c>
    </row>
    <row r="3292" spans="1:20" ht="42.75" hidden="1" x14ac:dyDescent="0.45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1" t="s">
        <v>8313</v>
      </c>
      <c r="R3292" t="s">
        <v>8353</v>
      </c>
      <c r="S3292" s="15">
        <f t="shared" si="206"/>
        <v>42685.680648148147</v>
      </c>
      <c r="T3292" s="15">
        <f t="shared" si="207"/>
        <v>42715.680648148147</v>
      </c>
    </row>
    <row r="3293" spans="1:20" ht="57" hidden="1" x14ac:dyDescent="0.45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1" t="s">
        <v>8316</v>
      </c>
      <c r="R3293" t="s">
        <v>8334</v>
      </c>
      <c r="S3293" s="15">
        <f t="shared" si="206"/>
        <v>40198.424849537041</v>
      </c>
      <c r="T3293" s="15">
        <f t="shared" si="207"/>
        <v>40252.290972222225</v>
      </c>
    </row>
    <row r="3294" spans="1:20" ht="42.75" hidden="1" x14ac:dyDescent="0.45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1" t="s">
        <v>8316</v>
      </c>
      <c r="R3294" t="s">
        <v>8334</v>
      </c>
      <c r="S3294" s="15">
        <f t="shared" si="206"/>
        <v>41683.832280092596</v>
      </c>
      <c r="T3294" s="15">
        <f t="shared" si="207"/>
        <v>41713.790613425925</v>
      </c>
    </row>
    <row r="3295" spans="1:20" ht="42.75" hidden="1" x14ac:dyDescent="0.45">
      <c r="A3295">
        <v>2954</v>
      </c>
      <c r="B3295" s="9" t="s">
        <v>2954</v>
      </c>
      <c r="C3295" s="3" t="s">
        <v>7064</v>
      </c>
      <c r="D3295" s="5">
        <v>15000</v>
      </c>
      <c r="E3295" s="7">
        <v>0</v>
      </c>
      <c r="F3295" t="s">
        <v>8219</v>
      </c>
      <c r="G3295" t="s">
        <v>8223</v>
      </c>
      <c r="H3295" t="s">
        <v>8245</v>
      </c>
      <c r="I3295">
        <v>1489669203</v>
      </c>
      <c r="J3295">
        <v>1487944803</v>
      </c>
      <c r="K3295" t="b">
        <v>0</v>
      </c>
      <c r="L3295">
        <v>0</v>
      </c>
      <c r="M3295" t="b">
        <v>0</v>
      </c>
      <c r="N3295" t="s">
        <v>8301</v>
      </c>
      <c r="O3295">
        <f t="shared" si="204"/>
        <v>0</v>
      </c>
      <c r="P3295">
        <f t="shared" si="205"/>
        <v>0</v>
      </c>
      <c r="Q3295" s="11" t="s">
        <v>8323</v>
      </c>
      <c r="R3295" t="s">
        <v>8324</v>
      </c>
      <c r="S3295" s="15">
        <f t="shared" si="206"/>
        <v>42790.583368055552</v>
      </c>
      <c r="T3295" s="15">
        <f t="shared" si="207"/>
        <v>42810.541701388895</v>
      </c>
    </row>
    <row r="3296" spans="1:20" ht="42.75" hidden="1" x14ac:dyDescent="0.45">
      <c r="A3296">
        <v>3872</v>
      </c>
      <c r="B3296" s="9" t="s">
        <v>3869</v>
      </c>
      <c r="C3296" s="3" t="s">
        <v>7981</v>
      </c>
      <c r="D3296" s="5">
        <v>15000</v>
      </c>
      <c r="E3296" s="7">
        <v>0</v>
      </c>
      <c r="F3296" t="s">
        <v>8219</v>
      </c>
      <c r="G3296" t="s">
        <v>8223</v>
      </c>
      <c r="H3296" t="s">
        <v>8245</v>
      </c>
      <c r="I3296">
        <v>1439522996</v>
      </c>
      <c r="J3296">
        <v>1435202996</v>
      </c>
      <c r="K3296" t="b">
        <v>0</v>
      </c>
      <c r="L3296">
        <v>0</v>
      </c>
      <c r="M3296" t="b">
        <v>0</v>
      </c>
      <c r="N3296" t="s">
        <v>8303</v>
      </c>
      <c r="O3296">
        <f t="shared" si="204"/>
        <v>0</v>
      </c>
      <c r="P3296">
        <f t="shared" si="205"/>
        <v>0</v>
      </c>
      <c r="Q3296" s="11" t="s">
        <v>8323</v>
      </c>
      <c r="R3296" t="s">
        <v>8335</v>
      </c>
      <c r="S3296" s="15">
        <f t="shared" si="206"/>
        <v>42180.145787037036</v>
      </c>
      <c r="T3296" s="15">
        <f t="shared" si="207"/>
        <v>42230.145787037036</v>
      </c>
    </row>
    <row r="3297" spans="1:20" ht="42.75" hidden="1" x14ac:dyDescent="0.45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1" t="s">
        <v>8319</v>
      </c>
      <c r="R3297" t="s">
        <v>8345</v>
      </c>
      <c r="S3297" s="15">
        <f t="shared" si="206"/>
        <v>42285.91506944444</v>
      </c>
      <c r="T3297" s="15">
        <f t="shared" si="207"/>
        <v>42345.956736111111</v>
      </c>
    </row>
    <row r="3298" spans="1:20" ht="42.75" hidden="1" x14ac:dyDescent="0.45">
      <c r="A3298">
        <v>3879</v>
      </c>
      <c r="B3298" s="9" t="s">
        <v>3876</v>
      </c>
      <c r="C3298" s="3" t="s">
        <v>7988</v>
      </c>
      <c r="D3298" s="5">
        <v>15000</v>
      </c>
      <c r="E3298" s="7">
        <v>0</v>
      </c>
      <c r="F3298" t="s">
        <v>8219</v>
      </c>
      <c r="G3298" t="s">
        <v>8224</v>
      </c>
      <c r="H3298" t="s">
        <v>8246</v>
      </c>
      <c r="I3298">
        <v>1422218396</v>
      </c>
      <c r="J3298">
        <v>1419626396</v>
      </c>
      <c r="K3298" t="b">
        <v>0</v>
      </c>
      <c r="L3298">
        <v>0</v>
      </c>
      <c r="M3298" t="b">
        <v>0</v>
      </c>
      <c r="N3298" t="s">
        <v>8303</v>
      </c>
      <c r="O3298">
        <f t="shared" si="204"/>
        <v>0</v>
      </c>
      <c r="P3298">
        <f t="shared" si="205"/>
        <v>0</v>
      </c>
      <c r="Q3298" s="11" t="s">
        <v>8323</v>
      </c>
      <c r="R3298" t="s">
        <v>8335</v>
      </c>
      <c r="S3298" s="15">
        <f t="shared" si="206"/>
        <v>41999.861064814817</v>
      </c>
      <c r="T3298" s="15">
        <f t="shared" si="207"/>
        <v>42029.861064814817</v>
      </c>
    </row>
    <row r="3299" spans="1:20" ht="42.75" hidden="1" x14ac:dyDescent="0.45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1" t="s">
        <v>8319</v>
      </c>
      <c r="R3299" t="s">
        <v>8345</v>
      </c>
      <c r="S3299" s="15">
        <f t="shared" si="206"/>
        <v>41795.963333333333</v>
      </c>
      <c r="T3299" s="15">
        <f t="shared" si="207"/>
        <v>41825.963333333333</v>
      </c>
    </row>
    <row r="3300" spans="1:20" ht="42.75" hidden="1" x14ac:dyDescent="0.45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1" t="s">
        <v>8319</v>
      </c>
      <c r="R3300" t="s">
        <v>8345</v>
      </c>
      <c r="S3300" s="15">
        <f t="shared" si="206"/>
        <v>41887.801168981481</v>
      </c>
      <c r="T3300" s="15">
        <f t="shared" si="207"/>
        <v>41917.801168981481</v>
      </c>
    </row>
    <row r="3301" spans="1:20" ht="42.75" hidden="1" x14ac:dyDescent="0.45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1" t="s">
        <v>8323</v>
      </c>
      <c r="R3301" t="s">
        <v>8324</v>
      </c>
      <c r="S3301" s="15">
        <f t="shared" si="206"/>
        <v>42173.67082175926</v>
      </c>
      <c r="T3301" s="15">
        <f t="shared" si="207"/>
        <v>42233.67082175926</v>
      </c>
    </row>
    <row r="3302" spans="1:20" ht="42.75" hidden="1" x14ac:dyDescent="0.45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1" t="s">
        <v>8323</v>
      </c>
      <c r="R3302" t="s">
        <v>8324</v>
      </c>
      <c r="S3302" s="15">
        <f t="shared" si="206"/>
        <v>42523.025231481486</v>
      </c>
      <c r="T3302" s="15">
        <f t="shared" si="207"/>
        <v>42583.025231481486</v>
      </c>
    </row>
    <row r="3303" spans="1:20" ht="28.5" x14ac:dyDescent="0.4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1" t="s">
        <v>8323</v>
      </c>
      <c r="R3303" t="s">
        <v>8326</v>
      </c>
      <c r="S3303" s="15">
        <f t="shared" si="206"/>
        <v>42807.885057870371</v>
      </c>
      <c r="T3303" s="15">
        <f t="shared" si="207"/>
        <v>42858.8</v>
      </c>
    </row>
    <row r="3304" spans="1:20" ht="42.75" hidden="1" x14ac:dyDescent="0.45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1" t="s">
        <v>8323</v>
      </c>
      <c r="R3304" t="s">
        <v>8335</v>
      </c>
      <c r="S3304" s="15">
        <f t="shared" si="206"/>
        <v>42132.58048611111</v>
      </c>
      <c r="T3304" s="15">
        <f t="shared" si="207"/>
        <v>42162.58048611111</v>
      </c>
    </row>
    <row r="3305" spans="1:20" ht="42.75" x14ac:dyDescent="0.45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1" t="s">
        <v>8323</v>
      </c>
      <c r="R3305" t="s">
        <v>8326</v>
      </c>
      <c r="S3305" s="15">
        <f t="shared" si="206"/>
        <v>42032.250208333338</v>
      </c>
      <c r="T3305" s="15">
        <f t="shared" si="207"/>
        <v>42063.250208333338</v>
      </c>
    </row>
    <row r="3306" spans="1:20" ht="57" x14ac:dyDescent="0.45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1" t="s">
        <v>8323</v>
      </c>
      <c r="R3306" t="s">
        <v>8326</v>
      </c>
      <c r="S3306" s="15">
        <f t="shared" si="206"/>
        <v>41940.587233796294</v>
      </c>
      <c r="T3306" s="15">
        <f t="shared" si="207"/>
        <v>41968.041666666672</v>
      </c>
    </row>
    <row r="3307" spans="1:20" ht="42.75" x14ac:dyDescent="0.45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1" t="s">
        <v>8323</v>
      </c>
      <c r="R3307" t="s">
        <v>8326</v>
      </c>
      <c r="S3307" s="15">
        <f t="shared" si="206"/>
        <v>42570.850381944445</v>
      </c>
      <c r="T3307" s="15">
        <f t="shared" si="207"/>
        <v>42615.850381944445</v>
      </c>
    </row>
    <row r="3308" spans="1:20" ht="42.75" hidden="1" x14ac:dyDescent="0.4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1" t="s">
        <v>8311</v>
      </c>
      <c r="R3308" t="s">
        <v>8352</v>
      </c>
      <c r="S3308" s="15">
        <f t="shared" si="206"/>
        <v>42032.168530092589</v>
      </c>
      <c r="T3308" s="15">
        <f t="shared" si="207"/>
        <v>42062.168530092589</v>
      </c>
    </row>
    <row r="3309" spans="1:20" ht="42.75" hidden="1" x14ac:dyDescent="0.4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1" t="s">
        <v>8316</v>
      </c>
      <c r="R3309" t="s">
        <v>8334</v>
      </c>
      <c r="S3309" s="15">
        <f t="shared" si="206"/>
        <v>41536.509097222224</v>
      </c>
      <c r="T3309" s="15">
        <f t="shared" si="207"/>
        <v>41566.509097222224</v>
      </c>
    </row>
    <row r="3310" spans="1:20" ht="42.75" hidden="1" x14ac:dyDescent="0.4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1" t="s">
        <v>8316</v>
      </c>
      <c r="R3310" t="s">
        <v>8334</v>
      </c>
      <c r="S3310" s="15">
        <f t="shared" si="206"/>
        <v>41660.792557870373</v>
      </c>
      <c r="T3310" s="15">
        <f t="shared" si="207"/>
        <v>41700.792557870373</v>
      </c>
    </row>
    <row r="3311" spans="1:20" ht="42.75" x14ac:dyDescent="0.4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1" t="s">
        <v>8323</v>
      </c>
      <c r="R3311" t="s">
        <v>8326</v>
      </c>
      <c r="S3311" s="15">
        <f t="shared" si="206"/>
        <v>42304.940960648149</v>
      </c>
      <c r="T3311" s="15">
        <f t="shared" si="207"/>
        <v>42329.166666666672</v>
      </c>
    </row>
    <row r="3312" spans="1:20" ht="42.75" hidden="1" x14ac:dyDescent="0.45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1" t="s">
        <v>8321</v>
      </c>
      <c r="R3312" t="s">
        <v>8339</v>
      </c>
      <c r="S3312" s="15">
        <f t="shared" si="206"/>
        <v>41534.568113425928</v>
      </c>
      <c r="T3312" s="15">
        <f t="shared" si="207"/>
        <v>41564.568113425928</v>
      </c>
    </row>
    <row r="3313" spans="1:20" ht="42.75" hidden="1" x14ac:dyDescent="0.4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1" t="s">
        <v>8321</v>
      </c>
      <c r="R3313" t="s">
        <v>8339</v>
      </c>
      <c r="S3313" s="15">
        <f t="shared" si="206"/>
        <v>40971.002569444441</v>
      </c>
      <c r="T3313" s="15">
        <f t="shared" si="207"/>
        <v>41016.021527777775</v>
      </c>
    </row>
    <row r="3314" spans="1:20" ht="42.75" hidden="1" x14ac:dyDescent="0.45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1" t="s">
        <v>8327</v>
      </c>
      <c r="R3314" t="s">
        <v>8350</v>
      </c>
      <c r="S3314" s="15">
        <f t="shared" si="206"/>
        <v>41230.77311342593</v>
      </c>
      <c r="T3314" s="15">
        <f t="shared" si="207"/>
        <v>41290.77311342593</v>
      </c>
    </row>
    <row r="3315" spans="1:20" ht="28.5" hidden="1" x14ac:dyDescent="0.45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1" t="s">
        <v>8327</v>
      </c>
      <c r="R3315" t="s">
        <v>8350</v>
      </c>
      <c r="S3315" s="15">
        <f t="shared" si="206"/>
        <v>41184.167129629634</v>
      </c>
      <c r="T3315" s="15">
        <f t="shared" si="207"/>
        <v>41224.208796296298</v>
      </c>
    </row>
    <row r="3316" spans="1:20" ht="57" hidden="1" x14ac:dyDescent="0.45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1" t="s">
        <v>8316</v>
      </c>
      <c r="R3316" t="s">
        <v>8334</v>
      </c>
      <c r="S3316" s="15">
        <f t="shared" si="206"/>
        <v>42440.371111111104</v>
      </c>
      <c r="T3316" s="15">
        <f t="shared" si="207"/>
        <v>42470.329444444447</v>
      </c>
    </row>
    <row r="3317" spans="1:20" ht="28.5" hidden="1" x14ac:dyDescent="0.45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1" t="s">
        <v>8316</v>
      </c>
      <c r="R3317" t="s">
        <v>8334</v>
      </c>
      <c r="S3317" s="15">
        <f t="shared" si="206"/>
        <v>41005.904120370367</v>
      </c>
      <c r="T3317" s="15">
        <f t="shared" si="207"/>
        <v>41035.904120370367</v>
      </c>
    </row>
    <row r="3318" spans="1:20" ht="42.75" hidden="1" x14ac:dyDescent="0.45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1" t="s">
        <v>8316</v>
      </c>
      <c r="R3318" t="s">
        <v>8334</v>
      </c>
      <c r="S3318" s="15">
        <f t="shared" si="206"/>
        <v>40701.195844907408</v>
      </c>
      <c r="T3318" s="15">
        <f t="shared" si="207"/>
        <v>40746.195844907408</v>
      </c>
    </row>
    <row r="3319" spans="1:20" ht="42.75" hidden="1" x14ac:dyDescent="0.45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1" t="s">
        <v>8316</v>
      </c>
      <c r="R3319" t="s">
        <v>8334</v>
      </c>
      <c r="S3319" s="15">
        <f t="shared" si="206"/>
        <v>42662.752199074079</v>
      </c>
      <c r="T3319" s="15">
        <f t="shared" si="207"/>
        <v>42692.793865740736</v>
      </c>
    </row>
    <row r="3320" spans="1:20" ht="42.75" hidden="1" x14ac:dyDescent="0.45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1" t="s">
        <v>8311</v>
      </c>
      <c r="R3320" t="s">
        <v>8348</v>
      </c>
      <c r="S3320" s="15">
        <f t="shared" si="206"/>
        <v>42432.379826388889</v>
      </c>
      <c r="T3320" s="15">
        <f t="shared" si="207"/>
        <v>42462.338159722218</v>
      </c>
    </row>
    <row r="3321" spans="1:20" ht="42.75" hidden="1" x14ac:dyDescent="0.45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1" t="s">
        <v>8319</v>
      </c>
      <c r="R3321" t="s">
        <v>8345</v>
      </c>
      <c r="S3321" s="15">
        <f t="shared" si="206"/>
        <v>42338.615393518514</v>
      </c>
      <c r="T3321" s="15">
        <f t="shared" si="207"/>
        <v>42398.615393518514</v>
      </c>
    </row>
    <row r="3322" spans="1:20" ht="42.75" hidden="1" x14ac:dyDescent="0.45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1" t="s">
        <v>8311</v>
      </c>
      <c r="R3322" t="s">
        <v>8356</v>
      </c>
      <c r="S3322" s="15">
        <f t="shared" si="206"/>
        <v>41030.292025462964</v>
      </c>
      <c r="T3322" s="15">
        <f t="shared" si="207"/>
        <v>41059.791666666664</v>
      </c>
    </row>
    <row r="3323" spans="1:20" ht="42.75" x14ac:dyDescent="0.45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1" t="s">
        <v>8323</v>
      </c>
      <c r="R3323" t="s">
        <v>8326</v>
      </c>
      <c r="S3323" s="15">
        <f t="shared" si="206"/>
        <v>42627.955104166671</v>
      </c>
      <c r="T3323" s="15">
        <f t="shared" si="207"/>
        <v>42657.916666666672</v>
      </c>
    </row>
    <row r="3324" spans="1:20" ht="42.75" x14ac:dyDescent="0.45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1" t="s">
        <v>8323</v>
      </c>
      <c r="R3324" t="s">
        <v>8326</v>
      </c>
      <c r="S3324" s="15">
        <f t="shared" si="206"/>
        <v>42783.513182870374</v>
      </c>
      <c r="T3324" s="15">
        <f t="shared" si="207"/>
        <v>42813.471516203703</v>
      </c>
    </row>
    <row r="3325" spans="1:20" ht="42.75" x14ac:dyDescent="0.45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1" t="s">
        <v>8323</v>
      </c>
      <c r="R3325" t="s">
        <v>8326</v>
      </c>
      <c r="S3325" s="15">
        <f t="shared" si="206"/>
        <v>42342.845555555556</v>
      </c>
      <c r="T3325" s="15">
        <f t="shared" si="207"/>
        <v>42372.845555555556</v>
      </c>
    </row>
    <row r="3326" spans="1:20" ht="42.75" x14ac:dyDescent="0.45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1" t="s">
        <v>8323</v>
      </c>
      <c r="R3326" t="s">
        <v>8326</v>
      </c>
      <c r="S3326" s="15">
        <f t="shared" si="206"/>
        <v>42311.621458333335</v>
      </c>
      <c r="T3326" s="15">
        <f t="shared" si="207"/>
        <v>42336.621458333335</v>
      </c>
    </row>
    <row r="3327" spans="1:20" ht="42.75" x14ac:dyDescent="0.45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1" t="s">
        <v>8323</v>
      </c>
      <c r="R3327" t="s">
        <v>8326</v>
      </c>
      <c r="S3327" s="15">
        <f t="shared" si="206"/>
        <v>41801.711550925924</v>
      </c>
      <c r="T3327" s="15">
        <f t="shared" si="207"/>
        <v>41844.124305555553</v>
      </c>
    </row>
    <row r="3328" spans="1:20" ht="42.75" hidden="1" x14ac:dyDescent="0.4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1" t="s">
        <v>8316</v>
      </c>
      <c r="R3328" t="s">
        <v>8334</v>
      </c>
      <c r="S3328" s="15">
        <f t="shared" si="206"/>
        <v>42396.973807870367</v>
      </c>
      <c r="T3328" s="15">
        <f t="shared" si="207"/>
        <v>42411.973807870367</v>
      </c>
    </row>
    <row r="3329" spans="1:20" ht="42.75" hidden="1" x14ac:dyDescent="0.45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1" t="s">
        <v>8319</v>
      </c>
      <c r="R3329" t="s">
        <v>8345</v>
      </c>
      <c r="S3329" s="15">
        <f t="shared" si="206"/>
        <v>42728.827407407407</v>
      </c>
      <c r="T3329" s="15">
        <f t="shared" si="207"/>
        <v>42747.695833333331</v>
      </c>
    </row>
    <row r="3330" spans="1:20" ht="57" hidden="1" x14ac:dyDescent="0.45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08">ROUND(E3330/D3330*100,0)</f>
        <v>0</v>
      </c>
      <c r="P3330">
        <f t="shared" ref="P3330:P3393" si="209">IFERROR(ROUND(E3330/L3330,2),0)</f>
        <v>10.5</v>
      </c>
      <c r="Q3330" s="11" t="s">
        <v>8308</v>
      </c>
      <c r="R3330" t="s">
        <v>8318</v>
      </c>
      <c r="S3330" s="15">
        <f t="shared" ref="S3330:S3393" si="210">(((J3330/60)/60)/24)+DATE(1970,1,1)</f>
        <v>41859.925856481481</v>
      </c>
      <c r="T3330" s="15">
        <f t="shared" ref="T3330:T3393" si="211">(((I3330/60)/60)/24)+DATE(1970,1,1)</f>
        <v>41889.925856481481</v>
      </c>
    </row>
    <row r="3331" spans="1:20" ht="28.5" hidden="1" x14ac:dyDescent="0.4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08"/>
        <v>0</v>
      </c>
      <c r="P3331">
        <f t="shared" si="209"/>
        <v>6.83</v>
      </c>
      <c r="Q3331" s="11" t="s">
        <v>8316</v>
      </c>
      <c r="R3331" t="s">
        <v>8334</v>
      </c>
      <c r="S3331" s="15">
        <f t="shared" si="210"/>
        <v>42538.77243055556</v>
      </c>
      <c r="T3331" s="15">
        <f t="shared" si="211"/>
        <v>42565.758333333331</v>
      </c>
    </row>
    <row r="3332" spans="1:20" ht="57" hidden="1" x14ac:dyDescent="0.45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1" t="s">
        <v>8323</v>
      </c>
      <c r="R3332" t="s">
        <v>8324</v>
      </c>
      <c r="S3332" s="15">
        <f t="shared" si="210"/>
        <v>42241.429120370376</v>
      </c>
      <c r="T3332" s="15">
        <f t="shared" si="211"/>
        <v>42263.916666666672</v>
      </c>
    </row>
    <row r="3333" spans="1:20" ht="42.75" x14ac:dyDescent="0.45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1" t="s">
        <v>8323</v>
      </c>
      <c r="R3333" t="s">
        <v>8326</v>
      </c>
      <c r="S3333" s="15">
        <f t="shared" si="210"/>
        <v>41883.916678240741</v>
      </c>
      <c r="T3333" s="15">
        <f t="shared" si="211"/>
        <v>41906.916678240741</v>
      </c>
    </row>
    <row r="3334" spans="1:20" ht="57" hidden="1" x14ac:dyDescent="0.45">
      <c r="A3334">
        <v>3883</v>
      </c>
      <c r="B3334" s="9" t="s">
        <v>3880</v>
      </c>
      <c r="C3334" s="3" t="s">
        <v>7992</v>
      </c>
      <c r="D3334" s="5">
        <v>15000</v>
      </c>
      <c r="E3334" s="7">
        <v>0</v>
      </c>
      <c r="F3334" t="s">
        <v>8219</v>
      </c>
      <c r="G3334" t="s">
        <v>8224</v>
      </c>
      <c r="H3334" t="s">
        <v>8246</v>
      </c>
      <c r="I3334">
        <v>1409668069</v>
      </c>
      <c r="J3334">
        <v>1407076069</v>
      </c>
      <c r="K3334" t="b">
        <v>0</v>
      </c>
      <c r="L3334">
        <v>0</v>
      </c>
      <c r="M3334" t="b">
        <v>0</v>
      </c>
      <c r="N3334" t="s">
        <v>8303</v>
      </c>
      <c r="O3334">
        <f t="shared" si="208"/>
        <v>0</v>
      </c>
      <c r="P3334">
        <f t="shared" si="209"/>
        <v>0</v>
      </c>
      <c r="Q3334" s="11" t="s">
        <v>8323</v>
      </c>
      <c r="R3334" t="s">
        <v>8335</v>
      </c>
      <c r="S3334" s="15">
        <f t="shared" si="210"/>
        <v>41854.602650462963</v>
      </c>
      <c r="T3334" s="15">
        <f t="shared" si="211"/>
        <v>41884.602650462963</v>
      </c>
    </row>
    <row r="3335" spans="1:20" ht="57" hidden="1" x14ac:dyDescent="0.45">
      <c r="A3335">
        <v>2389</v>
      </c>
      <c r="B3335" s="9" t="s">
        <v>2390</v>
      </c>
      <c r="C3335" s="3" t="s">
        <v>6499</v>
      </c>
      <c r="D3335" s="5">
        <v>16000</v>
      </c>
      <c r="E3335" s="7">
        <v>30</v>
      </c>
      <c r="F3335" t="s">
        <v>8219</v>
      </c>
      <c r="G3335" t="s">
        <v>8229</v>
      </c>
      <c r="H3335" t="s">
        <v>8248</v>
      </c>
      <c r="I3335">
        <v>1437861540</v>
      </c>
      <c r="J3335">
        <v>1435160452</v>
      </c>
      <c r="K3335" t="b">
        <v>0</v>
      </c>
      <c r="L3335">
        <v>1</v>
      </c>
      <c r="M3335" t="b">
        <v>0</v>
      </c>
      <c r="N3335" t="s">
        <v>8270</v>
      </c>
      <c r="O3335">
        <f t="shared" si="208"/>
        <v>0</v>
      </c>
      <c r="P3335">
        <f t="shared" si="209"/>
        <v>30</v>
      </c>
      <c r="Q3335" s="11" t="s">
        <v>8308</v>
      </c>
      <c r="R3335" t="s">
        <v>8342</v>
      </c>
      <c r="S3335" s="15">
        <f t="shared" si="210"/>
        <v>42179.653379629628</v>
      </c>
      <c r="T3335" s="15">
        <f t="shared" si="211"/>
        <v>42210.915972222225</v>
      </c>
    </row>
    <row r="3336" spans="1:20" ht="42.75" hidden="1" x14ac:dyDescent="0.45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1" t="s">
        <v>8327</v>
      </c>
      <c r="R3336" t="s">
        <v>8350</v>
      </c>
      <c r="S3336" s="15">
        <f t="shared" si="210"/>
        <v>41551.798113425924</v>
      </c>
      <c r="T3336" s="15">
        <f t="shared" si="211"/>
        <v>41581.839780092596</v>
      </c>
    </row>
    <row r="3337" spans="1:20" ht="42.75" hidden="1" x14ac:dyDescent="0.45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1" t="s">
        <v>8327</v>
      </c>
      <c r="R3337" t="s">
        <v>8350</v>
      </c>
      <c r="S3337" s="15">
        <f t="shared" si="210"/>
        <v>41416.763171296298</v>
      </c>
      <c r="T3337" s="15">
        <f t="shared" si="211"/>
        <v>41455.831944444442</v>
      </c>
    </row>
    <row r="3338" spans="1:20" ht="42.75" hidden="1" x14ac:dyDescent="0.45">
      <c r="A3338">
        <v>3878</v>
      </c>
      <c r="B3338" s="9" t="s">
        <v>3875</v>
      </c>
      <c r="C3338" s="3" t="s">
        <v>7987</v>
      </c>
      <c r="D3338" s="5">
        <v>18000</v>
      </c>
      <c r="E3338" s="7">
        <v>10</v>
      </c>
      <c r="F3338" t="s">
        <v>8219</v>
      </c>
      <c r="G3338" t="s">
        <v>8223</v>
      </c>
      <c r="H3338" t="s">
        <v>8245</v>
      </c>
      <c r="I3338">
        <v>1435636740</v>
      </c>
      <c r="J3338">
        <v>1433014746</v>
      </c>
      <c r="K3338" t="b">
        <v>0</v>
      </c>
      <c r="L3338">
        <v>1</v>
      </c>
      <c r="M3338" t="b">
        <v>0</v>
      </c>
      <c r="N3338" t="s">
        <v>8303</v>
      </c>
      <c r="O3338">
        <f t="shared" si="208"/>
        <v>0</v>
      </c>
      <c r="P3338">
        <f t="shared" si="209"/>
        <v>10</v>
      </c>
      <c r="Q3338" s="11" t="s">
        <v>8323</v>
      </c>
      <c r="R3338" t="s">
        <v>8335</v>
      </c>
      <c r="S3338" s="15">
        <f t="shared" si="210"/>
        <v>42154.818819444445</v>
      </c>
      <c r="T3338" s="15">
        <f t="shared" si="211"/>
        <v>42185.165972222225</v>
      </c>
    </row>
    <row r="3339" spans="1:20" ht="42.75" hidden="1" x14ac:dyDescent="0.45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1" t="s">
        <v>8313</v>
      </c>
      <c r="R3339" t="s">
        <v>8314</v>
      </c>
      <c r="S3339" s="15">
        <f t="shared" si="210"/>
        <v>41956.250034722223</v>
      </c>
      <c r="T3339" s="15">
        <f t="shared" si="211"/>
        <v>42016.250034722223</v>
      </c>
    </row>
    <row r="3340" spans="1:20" ht="42.75" hidden="1" x14ac:dyDescent="0.45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1" t="s">
        <v>8313</v>
      </c>
      <c r="R3340" t="s">
        <v>8314</v>
      </c>
      <c r="S3340" s="15">
        <f t="shared" si="210"/>
        <v>41940.89166666667</v>
      </c>
      <c r="T3340" s="15">
        <f t="shared" si="211"/>
        <v>41970.933333333334</v>
      </c>
    </row>
    <row r="3341" spans="1:20" ht="42.75" hidden="1" x14ac:dyDescent="0.45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1" t="s">
        <v>8313</v>
      </c>
      <c r="R3341" t="s">
        <v>8314</v>
      </c>
      <c r="S3341" s="15">
        <f t="shared" si="210"/>
        <v>41876.433680555558</v>
      </c>
      <c r="T3341" s="15">
        <f t="shared" si="211"/>
        <v>41936.166666666664</v>
      </c>
    </row>
    <row r="3342" spans="1:20" ht="42.75" hidden="1" x14ac:dyDescent="0.45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1" t="s">
        <v>8319</v>
      </c>
      <c r="R3342" t="s">
        <v>8345</v>
      </c>
      <c r="S3342" s="15">
        <f t="shared" si="210"/>
        <v>41834.138495370367</v>
      </c>
      <c r="T3342" s="15">
        <f t="shared" si="211"/>
        <v>41864.138495370367</v>
      </c>
    </row>
    <row r="3343" spans="1:20" x14ac:dyDescent="0.45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1" t="s">
        <v>8323</v>
      </c>
      <c r="R3343" t="s">
        <v>8326</v>
      </c>
      <c r="S3343" s="15">
        <f t="shared" si="210"/>
        <v>42172.613506944443</v>
      </c>
      <c r="T3343" s="15">
        <f t="shared" si="211"/>
        <v>42202.554166666669</v>
      </c>
    </row>
    <row r="3344" spans="1:20" ht="42.75" hidden="1" x14ac:dyDescent="0.45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1" t="s">
        <v>8323</v>
      </c>
      <c r="R3344" t="s">
        <v>8324</v>
      </c>
      <c r="S3344" s="15">
        <f t="shared" si="210"/>
        <v>41862.761724537035</v>
      </c>
      <c r="T3344" s="15">
        <f t="shared" si="211"/>
        <v>41914.165972222225</v>
      </c>
    </row>
    <row r="3345" spans="1:20" ht="28.5" hidden="1" x14ac:dyDescent="0.45">
      <c r="A3345">
        <v>2351</v>
      </c>
      <c r="B3345" s="9" t="s">
        <v>2352</v>
      </c>
      <c r="C3345" s="3" t="s">
        <v>6461</v>
      </c>
      <c r="D3345" s="5">
        <v>18900</v>
      </c>
      <c r="E3345" s="7">
        <v>108</v>
      </c>
      <c r="F3345" t="s">
        <v>8219</v>
      </c>
      <c r="G3345" t="s">
        <v>8227</v>
      </c>
      <c r="H3345" t="s">
        <v>8249</v>
      </c>
      <c r="I3345">
        <v>1430360739</v>
      </c>
      <c r="J3345">
        <v>1427768739</v>
      </c>
      <c r="K3345" t="b">
        <v>0</v>
      </c>
      <c r="L3345">
        <v>7</v>
      </c>
      <c r="M3345" t="b">
        <v>0</v>
      </c>
      <c r="N3345" t="s">
        <v>8270</v>
      </c>
      <c r="O3345">
        <f t="shared" si="208"/>
        <v>1</v>
      </c>
      <c r="P3345">
        <f t="shared" si="209"/>
        <v>15.43</v>
      </c>
      <c r="Q3345" s="11" t="s">
        <v>8308</v>
      </c>
      <c r="R3345" t="s">
        <v>8342</v>
      </c>
      <c r="S3345" s="15">
        <f t="shared" si="210"/>
        <v>42094.101145833338</v>
      </c>
      <c r="T3345" s="15">
        <f t="shared" si="211"/>
        <v>42124.101145833338</v>
      </c>
    </row>
    <row r="3346" spans="1:20" ht="42.75" x14ac:dyDescent="0.45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1" t="s">
        <v>8323</v>
      </c>
      <c r="R3346" t="s">
        <v>8326</v>
      </c>
      <c r="S3346" s="15">
        <f t="shared" si="210"/>
        <v>41872.807696759257</v>
      </c>
      <c r="T3346" s="15">
        <f t="shared" si="211"/>
        <v>41932.807696759257</v>
      </c>
    </row>
    <row r="3347" spans="1:20" ht="42.75" hidden="1" x14ac:dyDescent="0.45">
      <c r="A3347">
        <v>1451</v>
      </c>
      <c r="B3347" s="9" t="s">
        <v>1452</v>
      </c>
      <c r="C3347" s="3" t="s">
        <v>5561</v>
      </c>
      <c r="D3347" s="5">
        <v>18950</v>
      </c>
      <c r="E3347" s="7">
        <v>2</v>
      </c>
      <c r="F3347" t="s">
        <v>8219</v>
      </c>
      <c r="G3347" t="s">
        <v>8223</v>
      </c>
      <c r="H3347" t="s">
        <v>8245</v>
      </c>
      <c r="I3347">
        <v>1416355259</v>
      </c>
      <c r="J3347">
        <v>1413759659</v>
      </c>
      <c r="K3347" t="b">
        <v>0</v>
      </c>
      <c r="L3347">
        <v>2</v>
      </c>
      <c r="M3347" t="b">
        <v>0</v>
      </c>
      <c r="N3347" t="s">
        <v>8285</v>
      </c>
      <c r="O3347">
        <f t="shared" si="208"/>
        <v>0</v>
      </c>
      <c r="P3347">
        <f t="shared" si="209"/>
        <v>1</v>
      </c>
      <c r="Q3347" s="11" t="s">
        <v>8311</v>
      </c>
      <c r="R3347" t="s">
        <v>8348</v>
      </c>
      <c r="S3347" s="15">
        <f t="shared" si="210"/>
        <v>41931.959016203706</v>
      </c>
      <c r="T3347" s="15">
        <f t="shared" si="211"/>
        <v>41962.00068287037</v>
      </c>
    </row>
    <row r="3348" spans="1:20" ht="42.75" x14ac:dyDescent="0.4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1" t="s">
        <v>8323</v>
      </c>
      <c r="R3348" t="s">
        <v>8326</v>
      </c>
      <c r="S3348" s="15">
        <f t="shared" si="210"/>
        <v>42196.166874999995</v>
      </c>
      <c r="T3348" s="15">
        <f t="shared" si="211"/>
        <v>42256.166874999995</v>
      </c>
    </row>
    <row r="3349" spans="1:20" ht="28.5" x14ac:dyDescent="0.4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1" t="s">
        <v>8323</v>
      </c>
      <c r="R3349" t="s">
        <v>8326</v>
      </c>
      <c r="S3349" s="15">
        <f t="shared" si="210"/>
        <v>41975.124340277776</v>
      </c>
      <c r="T3349" s="15">
        <f t="shared" si="211"/>
        <v>42005.124340277776</v>
      </c>
    </row>
    <row r="3350" spans="1:20" ht="42.75" x14ac:dyDescent="0.4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1" t="s">
        <v>8323</v>
      </c>
      <c r="R3350" t="s">
        <v>8326</v>
      </c>
      <c r="S3350" s="15">
        <f t="shared" si="210"/>
        <v>42078.34520833334</v>
      </c>
      <c r="T3350" s="15">
        <f t="shared" si="211"/>
        <v>42133.166666666672</v>
      </c>
    </row>
    <row r="3351" spans="1:20" ht="42.75" hidden="1" x14ac:dyDescent="0.45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1" t="s">
        <v>8316</v>
      </c>
      <c r="R3351" t="s">
        <v>8344</v>
      </c>
      <c r="S3351" s="15">
        <f t="shared" si="210"/>
        <v>42164.615856481483</v>
      </c>
      <c r="T3351" s="15">
        <f t="shared" si="211"/>
        <v>42193.697916666672</v>
      </c>
    </row>
    <row r="3352" spans="1:20" ht="42.75" hidden="1" x14ac:dyDescent="0.45">
      <c r="A3352">
        <v>1003</v>
      </c>
      <c r="B3352" s="9" t="s">
        <v>1004</v>
      </c>
      <c r="C3352" s="3" t="s">
        <v>5113</v>
      </c>
      <c r="D3352" s="5">
        <v>20000</v>
      </c>
      <c r="E3352" s="7">
        <v>3211</v>
      </c>
      <c r="F3352" t="s">
        <v>8219</v>
      </c>
      <c r="G3352" t="s">
        <v>8229</v>
      </c>
      <c r="H3352" t="s">
        <v>8248</v>
      </c>
      <c r="I3352">
        <v>1489680061</v>
      </c>
      <c r="J3352">
        <v>1487091661</v>
      </c>
      <c r="K3352" t="b">
        <v>0</v>
      </c>
      <c r="L3352">
        <v>15</v>
      </c>
      <c r="M3352" t="b">
        <v>0</v>
      </c>
      <c r="N3352" t="s">
        <v>8271</v>
      </c>
      <c r="O3352">
        <f t="shared" si="208"/>
        <v>16</v>
      </c>
      <c r="P3352">
        <f t="shared" si="209"/>
        <v>214.07</v>
      </c>
      <c r="Q3352" s="11" t="s">
        <v>8308</v>
      </c>
      <c r="R3352" t="s">
        <v>8310</v>
      </c>
      <c r="S3352" s="15">
        <f t="shared" si="210"/>
        <v>42780.709039351852</v>
      </c>
      <c r="T3352" s="15">
        <f t="shared" si="211"/>
        <v>42810.667372685188</v>
      </c>
    </row>
    <row r="3353" spans="1:20" ht="42.75" hidden="1" x14ac:dyDescent="0.45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1" t="s">
        <v>8319</v>
      </c>
      <c r="R3353" t="s">
        <v>8345</v>
      </c>
      <c r="S3353" s="15">
        <f t="shared" si="210"/>
        <v>42034.75509259259</v>
      </c>
      <c r="T3353" s="15">
        <f t="shared" si="211"/>
        <v>42064.75509259259</v>
      </c>
    </row>
    <row r="3354" spans="1:20" ht="28.5" hidden="1" x14ac:dyDescent="0.45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1" t="s">
        <v>8311</v>
      </c>
      <c r="R3354" t="s">
        <v>8356</v>
      </c>
      <c r="S3354" s="15">
        <f t="shared" si="210"/>
        <v>41247.063576388886</v>
      </c>
      <c r="T3354" s="15">
        <f t="shared" si="211"/>
        <v>41277.063576388886</v>
      </c>
    </row>
    <row r="3355" spans="1:20" ht="42.75" hidden="1" x14ac:dyDescent="0.45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1" t="s">
        <v>8308</v>
      </c>
      <c r="R3355" t="s">
        <v>8342</v>
      </c>
      <c r="S3355" s="15">
        <f t="shared" si="210"/>
        <v>42753.678761574076</v>
      </c>
      <c r="T3355" s="15">
        <f t="shared" si="211"/>
        <v>42766.208333333328</v>
      </c>
    </row>
    <row r="3356" spans="1:20" ht="42.75" hidden="1" x14ac:dyDescent="0.45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1" t="s">
        <v>8319</v>
      </c>
      <c r="R3356" t="s">
        <v>8345</v>
      </c>
      <c r="S3356" s="15">
        <f t="shared" si="210"/>
        <v>41952.09175925926</v>
      </c>
      <c r="T3356" s="15">
        <f t="shared" si="211"/>
        <v>41982.09175925926</v>
      </c>
    </row>
    <row r="3357" spans="1:20" ht="42.75" hidden="1" x14ac:dyDescent="0.45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1" t="s">
        <v>8319</v>
      </c>
      <c r="R3357" t="s">
        <v>8345</v>
      </c>
      <c r="S3357" s="15">
        <f t="shared" si="210"/>
        <v>41876.683611111112</v>
      </c>
      <c r="T3357" s="15">
        <f t="shared" si="211"/>
        <v>41907.683611111112</v>
      </c>
    </row>
    <row r="3358" spans="1:20" ht="42.75" hidden="1" x14ac:dyDescent="0.45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1" t="s">
        <v>8313</v>
      </c>
      <c r="R3358" t="s">
        <v>8355</v>
      </c>
      <c r="S3358" s="15">
        <f t="shared" si="210"/>
        <v>42185.397673611107</v>
      </c>
      <c r="T3358" s="15">
        <f t="shared" si="211"/>
        <v>42244.508333333331</v>
      </c>
    </row>
    <row r="3359" spans="1:20" ht="42.75" hidden="1" x14ac:dyDescent="0.45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1" t="s">
        <v>8327</v>
      </c>
      <c r="R3359" t="s">
        <v>8330</v>
      </c>
      <c r="S3359" s="15">
        <f t="shared" si="210"/>
        <v>41869.534618055557</v>
      </c>
      <c r="T3359" s="15">
        <f t="shared" si="211"/>
        <v>41899.534618055557</v>
      </c>
    </row>
    <row r="3360" spans="1:20" ht="42.75" hidden="1" x14ac:dyDescent="0.4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1" t="s">
        <v>8327</v>
      </c>
      <c r="R3360" t="s">
        <v>8330</v>
      </c>
      <c r="S3360" s="15">
        <f t="shared" si="210"/>
        <v>41912.932430555556</v>
      </c>
      <c r="T3360" s="15">
        <f t="shared" si="211"/>
        <v>41942.932430555556</v>
      </c>
    </row>
    <row r="3361" spans="1:20" ht="28.5" hidden="1" x14ac:dyDescent="0.45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1" t="s">
        <v>8319</v>
      </c>
      <c r="R3361" t="s">
        <v>8345</v>
      </c>
      <c r="S3361" s="15">
        <f t="shared" si="210"/>
        <v>42089.724039351851</v>
      </c>
      <c r="T3361" s="15">
        <f t="shared" si="211"/>
        <v>42134.724039351851</v>
      </c>
    </row>
    <row r="3362" spans="1:20" ht="28.5" hidden="1" x14ac:dyDescent="0.45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1" t="s">
        <v>8311</v>
      </c>
      <c r="R3362" t="s">
        <v>8356</v>
      </c>
      <c r="S3362" s="15">
        <f t="shared" si="210"/>
        <v>41911.657430555555</v>
      </c>
      <c r="T3362" s="15">
        <f t="shared" si="211"/>
        <v>41932.088194444441</v>
      </c>
    </row>
    <row r="3363" spans="1:20" ht="28.5" x14ac:dyDescent="0.4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1" t="s">
        <v>8323</v>
      </c>
      <c r="R3363" t="s">
        <v>8326</v>
      </c>
      <c r="S3363" s="15">
        <f t="shared" si="210"/>
        <v>42233.362314814818</v>
      </c>
      <c r="T3363" s="15">
        <f t="shared" si="211"/>
        <v>42293.362314814818</v>
      </c>
    </row>
    <row r="3364" spans="1:20" ht="28.5" hidden="1" x14ac:dyDescent="0.45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1" t="s">
        <v>8323</v>
      </c>
      <c r="R3364" t="s">
        <v>8335</v>
      </c>
      <c r="S3364" s="15">
        <f t="shared" si="210"/>
        <v>42170.447013888886</v>
      </c>
      <c r="T3364" s="15">
        <f t="shared" si="211"/>
        <v>42200.447013888886</v>
      </c>
    </row>
    <row r="3365" spans="1:20" ht="42.75" hidden="1" x14ac:dyDescent="0.45">
      <c r="A3365">
        <v>1310</v>
      </c>
      <c r="B3365" s="9" t="s">
        <v>1311</v>
      </c>
      <c r="C3365" s="3" t="s">
        <v>5420</v>
      </c>
      <c r="D3365" s="5">
        <v>20000</v>
      </c>
      <c r="E3365" s="7">
        <v>3100</v>
      </c>
      <c r="F3365" t="s">
        <v>8219</v>
      </c>
      <c r="G3365" t="s">
        <v>8223</v>
      </c>
      <c r="H3365" t="s">
        <v>8245</v>
      </c>
      <c r="I3365">
        <v>1471622450</v>
      </c>
      <c r="J3365">
        <v>1467734450</v>
      </c>
      <c r="K3365" t="b">
        <v>0</v>
      </c>
      <c r="L3365">
        <v>24</v>
      </c>
      <c r="M3365" t="b">
        <v>0</v>
      </c>
      <c r="N3365" t="s">
        <v>8271</v>
      </c>
      <c r="O3365">
        <f t="shared" si="208"/>
        <v>16</v>
      </c>
      <c r="P3365">
        <f t="shared" si="209"/>
        <v>129.16999999999999</v>
      </c>
      <c r="Q3365" s="11" t="s">
        <v>8308</v>
      </c>
      <c r="R3365" t="s">
        <v>8310</v>
      </c>
      <c r="S3365" s="15">
        <f t="shared" si="210"/>
        <v>42556.667245370365</v>
      </c>
      <c r="T3365" s="15">
        <f t="shared" si="211"/>
        <v>42601.667245370365</v>
      </c>
    </row>
    <row r="3366" spans="1:20" ht="28.5" x14ac:dyDescent="0.4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1" t="s">
        <v>8323</v>
      </c>
      <c r="R3366" t="s">
        <v>8326</v>
      </c>
      <c r="S3366" s="15">
        <f t="shared" si="210"/>
        <v>42718.963599537034</v>
      </c>
      <c r="T3366" s="15">
        <f t="shared" si="211"/>
        <v>42748.961805555555</v>
      </c>
    </row>
    <row r="3367" spans="1:20" ht="28.5" hidden="1" x14ac:dyDescent="0.45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1" t="s">
        <v>8327</v>
      </c>
      <c r="R3367" t="s">
        <v>8330</v>
      </c>
      <c r="S3367" s="15">
        <f t="shared" si="210"/>
        <v>42341.59129629629</v>
      </c>
      <c r="T3367" s="15">
        <f t="shared" si="211"/>
        <v>42387.541666666672</v>
      </c>
    </row>
    <row r="3368" spans="1:20" ht="42.75" hidden="1" x14ac:dyDescent="0.45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1" t="s">
        <v>8316</v>
      </c>
      <c r="R3368" t="s">
        <v>8334</v>
      </c>
      <c r="S3368" s="15">
        <f t="shared" si="210"/>
        <v>41974.911087962959</v>
      </c>
      <c r="T3368" s="15">
        <f t="shared" si="211"/>
        <v>42014.332638888889</v>
      </c>
    </row>
    <row r="3369" spans="1:20" ht="42.75" hidden="1" x14ac:dyDescent="0.4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1" t="s">
        <v>8311</v>
      </c>
      <c r="R3369" t="s">
        <v>8356</v>
      </c>
      <c r="S3369" s="15">
        <f t="shared" si="210"/>
        <v>42172.958912037036</v>
      </c>
      <c r="T3369" s="15">
        <f t="shared" si="211"/>
        <v>42232.958912037036</v>
      </c>
    </row>
    <row r="3370" spans="1:20" ht="42.75" hidden="1" x14ac:dyDescent="0.4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1" t="s">
        <v>8311</v>
      </c>
      <c r="R3370" t="s">
        <v>8352</v>
      </c>
      <c r="S3370" s="15">
        <f t="shared" si="210"/>
        <v>42100.735937499994</v>
      </c>
      <c r="T3370" s="15">
        <f t="shared" si="211"/>
        <v>42134.959027777775</v>
      </c>
    </row>
    <row r="3371" spans="1:20" ht="28.5" x14ac:dyDescent="0.4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1" t="s">
        <v>8323</v>
      </c>
      <c r="R3371" t="s">
        <v>8326</v>
      </c>
      <c r="S3371" s="15">
        <f t="shared" si="210"/>
        <v>42230.08116898148</v>
      </c>
      <c r="T3371" s="15">
        <f t="shared" si="211"/>
        <v>42245.08116898148</v>
      </c>
    </row>
    <row r="3372" spans="1:20" ht="42.75" x14ac:dyDescent="0.4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1" t="s">
        <v>8323</v>
      </c>
      <c r="R3372" t="s">
        <v>8326</v>
      </c>
      <c r="S3372" s="15">
        <f t="shared" si="210"/>
        <v>42209.67288194444</v>
      </c>
      <c r="T3372" s="15">
        <f t="shared" si="211"/>
        <v>42223.625</v>
      </c>
    </row>
    <row r="3373" spans="1:20" ht="42.75" hidden="1" x14ac:dyDescent="0.45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1" t="s">
        <v>8321</v>
      </c>
      <c r="R3373" t="s">
        <v>8339</v>
      </c>
      <c r="S3373" s="15">
        <f t="shared" si="210"/>
        <v>41799.830613425926</v>
      </c>
      <c r="T3373" s="15">
        <f t="shared" si="211"/>
        <v>41823.125</v>
      </c>
    </row>
    <row r="3374" spans="1:20" ht="42.75" hidden="1" x14ac:dyDescent="0.45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1" t="s">
        <v>8308</v>
      </c>
      <c r="R3374" t="s">
        <v>8342</v>
      </c>
      <c r="S3374" s="15">
        <f t="shared" si="210"/>
        <v>42047.812523148154</v>
      </c>
      <c r="T3374" s="15">
        <f t="shared" si="211"/>
        <v>42071.636111111111</v>
      </c>
    </row>
    <row r="3375" spans="1:20" ht="42.75" hidden="1" x14ac:dyDescent="0.45">
      <c r="A3375">
        <v>2645</v>
      </c>
      <c r="B3375" s="9" t="s">
        <v>2645</v>
      </c>
      <c r="C3375" s="3" t="s">
        <v>6755</v>
      </c>
      <c r="D3375" s="5">
        <v>20000</v>
      </c>
      <c r="E3375" s="7">
        <v>2100</v>
      </c>
      <c r="F3375" t="s">
        <v>8219</v>
      </c>
      <c r="G3375" t="s">
        <v>8225</v>
      </c>
      <c r="H3375" t="s">
        <v>8247</v>
      </c>
      <c r="I3375">
        <v>1415481203</v>
      </c>
      <c r="J3375">
        <v>1412885603</v>
      </c>
      <c r="K3375" t="b">
        <v>1</v>
      </c>
      <c r="L3375">
        <v>23</v>
      </c>
      <c r="M3375" t="b">
        <v>0</v>
      </c>
      <c r="N3375" t="s">
        <v>8299</v>
      </c>
      <c r="O3375">
        <f t="shared" si="208"/>
        <v>11</v>
      </c>
      <c r="P3375">
        <f t="shared" si="209"/>
        <v>91.3</v>
      </c>
      <c r="Q3375" s="11" t="s">
        <v>8308</v>
      </c>
      <c r="R3375" t="s">
        <v>8315</v>
      </c>
      <c r="S3375" s="15">
        <f t="shared" si="210"/>
        <v>41921.842627314814</v>
      </c>
      <c r="T3375" s="15">
        <f t="shared" si="211"/>
        <v>41951.884293981479</v>
      </c>
    </row>
    <row r="3376" spans="1:20" hidden="1" x14ac:dyDescent="0.45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1" t="s">
        <v>8321</v>
      </c>
      <c r="R3376" t="s">
        <v>8339</v>
      </c>
      <c r="S3376" s="15">
        <f t="shared" si="210"/>
        <v>41945.037789351853</v>
      </c>
      <c r="T3376" s="15">
        <f t="shared" si="211"/>
        <v>41998.208333333328</v>
      </c>
    </row>
    <row r="3377" spans="1:20" ht="42.75" hidden="1" x14ac:dyDescent="0.45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1" t="s">
        <v>8327</v>
      </c>
      <c r="R3377" t="s">
        <v>8328</v>
      </c>
      <c r="S3377" s="15">
        <f t="shared" si="210"/>
        <v>40877.25099537037</v>
      </c>
      <c r="T3377" s="15">
        <f t="shared" si="211"/>
        <v>40922.25099537037</v>
      </c>
    </row>
    <row r="3378" spans="1:20" ht="42.75" hidden="1" x14ac:dyDescent="0.45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1" t="s">
        <v>8327</v>
      </c>
      <c r="R3378" t="s">
        <v>8350</v>
      </c>
      <c r="S3378" s="15">
        <f t="shared" si="210"/>
        <v>41194.109340277777</v>
      </c>
      <c r="T3378" s="15">
        <f t="shared" si="211"/>
        <v>41254.151006944441</v>
      </c>
    </row>
    <row r="3379" spans="1:20" ht="42.75" hidden="1" x14ac:dyDescent="0.4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1" t="s">
        <v>8327</v>
      </c>
      <c r="R3379" t="s">
        <v>8350</v>
      </c>
      <c r="S3379" s="15">
        <f t="shared" si="210"/>
        <v>41802.94363425926</v>
      </c>
      <c r="T3379" s="15">
        <f t="shared" si="211"/>
        <v>41834.104166666664</v>
      </c>
    </row>
    <row r="3380" spans="1:20" ht="42.75" hidden="1" x14ac:dyDescent="0.45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1" t="s">
        <v>8319</v>
      </c>
      <c r="R3380" t="s">
        <v>8345</v>
      </c>
      <c r="S3380" s="15">
        <f t="shared" si="210"/>
        <v>42184.185844907406</v>
      </c>
      <c r="T3380" s="15">
        <f t="shared" si="211"/>
        <v>42219.185844907406</v>
      </c>
    </row>
    <row r="3381" spans="1:20" ht="42.75" hidden="1" x14ac:dyDescent="0.45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1" t="s">
        <v>8311</v>
      </c>
      <c r="R3381" t="s">
        <v>8352</v>
      </c>
      <c r="S3381" s="15">
        <f t="shared" si="210"/>
        <v>40682.884791666671</v>
      </c>
      <c r="T3381" s="15">
        <f t="shared" si="211"/>
        <v>40712.884791666671</v>
      </c>
    </row>
    <row r="3382" spans="1:20" ht="42.75" hidden="1" x14ac:dyDescent="0.45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1" t="s">
        <v>8313</v>
      </c>
      <c r="R3382" t="s">
        <v>8314</v>
      </c>
      <c r="S3382" s="15">
        <f t="shared" si="210"/>
        <v>42252.788900462961</v>
      </c>
      <c r="T3382" s="15">
        <f t="shared" si="211"/>
        <v>42282.788900462961</v>
      </c>
    </row>
    <row r="3383" spans="1:20" ht="42.75" hidden="1" x14ac:dyDescent="0.45">
      <c r="A3383">
        <v>2952</v>
      </c>
      <c r="B3383" s="9" t="s">
        <v>2952</v>
      </c>
      <c r="C3383" s="3" t="s">
        <v>7062</v>
      </c>
      <c r="D3383" s="5">
        <v>20000</v>
      </c>
      <c r="E3383" s="7">
        <v>1605</v>
      </c>
      <c r="F3383" t="s">
        <v>8219</v>
      </c>
      <c r="G3383" t="s">
        <v>8223</v>
      </c>
      <c r="H3383" t="s">
        <v>8245</v>
      </c>
      <c r="I3383">
        <v>1476676800</v>
      </c>
      <c r="J3383">
        <v>1473957239</v>
      </c>
      <c r="K3383" t="b">
        <v>0</v>
      </c>
      <c r="L3383">
        <v>8</v>
      </c>
      <c r="M3383" t="b">
        <v>0</v>
      </c>
      <c r="N3383" t="s">
        <v>8301</v>
      </c>
      <c r="O3383">
        <f t="shared" si="208"/>
        <v>8</v>
      </c>
      <c r="P3383">
        <f t="shared" si="209"/>
        <v>200.63</v>
      </c>
      <c r="Q3383" s="11" t="s">
        <v>8323</v>
      </c>
      <c r="R3383" t="s">
        <v>8324</v>
      </c>
      <c r="S3383" s="15">
        <f t="shared" si="210"/>
        <v>42628.690266203703</v>
      </c>
      <c r="T3383" s="15">
        <f t="shared" si="211"/>
        <v>42660.166666666672</v>
      </c>
    </row>
    <row r="3384" spans="1:20" ht="28.5" hidden="1" x14ac:dyDescent="0.45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1" t="s">
        <v>8319</v>
      </c>
      <c r="R3384" t="s">
        <v>8345</v>
      </c>
      <c r="S3384" s="15">
        <f t="shared" si="210"/>
        <v>41919.140706018516</v>
      </c>
      <c r="T3384" s="15">
        <f t="shared" si="211"/>
        <v>41949.182372685187</v>
      </c>
    </row>
    <row r="3385" spans="1:20" ht="42.75" hidden="1" x14ac:dyDescent="0.45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1" t="s">
        <v>8319</v>
      </c>
      <c r="R3385" t="s">
        <v>8357</v>
      </c>
      <c r="S3385" s="15">
        <f t="shared" si="210"/>
        <v>42258.297094907408</v>
      </c>
      <c r="T3385" s="15">
        <f t="shared" si="211"/>
        <v>42280.875</v>
      </c>
    </row>
    <row r="3386" spans="1:20" ht="42.75" x14ac:dyDescent="0.45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1" t="s">
        <v>8323</v>
      </c>
      <c r="R3386" t="s">
        <v>8326</v>
      </c>
      <c r="S3386" s="15">
        <f t="shared" si="210"/>
        <v>42709.546064814815</v>
      </c>
      <c r="T3386" s="15">
        <f t="shared" si="211"/>
        <v>42739.546064814815</v>
      </c>
    </row>
    <row r="3387" spans="1:20" ht="42.75" hidden="1" x14ac:dyDescent="0.45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1" t="s">
        <v>8323</v>
      </c>
      <c r="R3387" t="s">
        <v>8335</v>
      </c>
      <c r="S3387" s="15">
        <f t="shared" si="210"/>
        <v>42598.749155092592</v>
      </c>
      <c r="T3387" s="15">
        <f t="shared" si="211"/>
        <v>42643.749155092592</v>
      </c>
    </row>
    <row r="3388" spans="1:20" ht="42.75" hidden="1" x14ac:dyDescent="0.4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1" t="s">
        <v>8316</v>
      </c>
      <c r="R3388" t="s">
        <v>8334</v>
      </c>
      <c r="S3388" s="15">
        <f t="shared" si="210"/>
        <v>42412.934212962966</v>
      </c>
      <c r="T3388" s="15">
        <f t="shared" si="211"/>
        <v>42442.892546296294</v>
      </c>
    </row>
    <row r="3389" spans="1:20" ht="42.75" hidden="1" x14ac:dyDescent="0.45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1" t="s">
        <v>8327</v>
      </c>
      <c r="R3389" t="s">
        <v>8341</v>
      </c>
      <c r="S3389" s="15">
        <f t="shared" si="210"/>
        <v>41464.106087962966</v>
      </c>
      <c r="T3389" s="15">
        <f t="shared" si="211"/>
        <v>41485.106087962966</v>
      </c>
    </row>
    <row r="3390" spans="1:20" ht="42.75" x14ac:dyDescent="0.45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1" t="s">
        <v>8323</v>
      </c>
      <c r="R3390" t="s">
        <v>8326</v>
      </c>
      <c r="S3390" s="15">
        <f t="shared" si="210"/>
        <v>42359.725243055553</v>
      </c>
      <c r="T3390" s="15">
        <f t="shared" si="211"/>
        <v>42389.725243055553</v>
      </c>
    </row>
    <row r="3391" spans="1:20" ht="42.75" x14ac:dyDescent="0.45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1" t="s">
        <v>8323</v>
      </c>
      <c r="R3391" t="s">
        <v>8326</v>
      </c>
      <c r="S3391" s="15">
        <f t="shared" si="210"/>
        <v>42417.675879629634</v>
      </c>
      <c r="T3391" s="15">
        <f t="shared" si="211"/>
        <v>42475.686111111107</v>
      </c>
    </row>
    <row r="3392" spans="1:20" ht="42.75" hidden="1" x14ac:dyDescent="0.45">
      <c r="A3392">
        <v>1018</v>
      </c>
      <c r="B3392" s="9" t="s">
        <v>1019</v>
      </c>
      <c r="C3392" s="3" t="s">
        <v>5128</v>
      </c>
      <c r="D3392" s="5">
        <v>20000</v>
      </c>
      <c r="E3392" s="7">
        <v>621</v>
      </c>
      <c r="F3392" t="s">
        <v>8219</v>
      </c>
      <c r="G3392" t="s">
        <v>8223</v>
      </c>
      <c r="H3392" t="s">
        <v>8245</v>
      </c>
      <c r="I3392">
        <v>1468496933</v>
      </c>
      <c r="J3392">
        <v>1465904933</v>
      </c>
      <c r="K3392" t="b">
        <v>0</v>
      </c>
      <c r="L3392">
        <v>7</v>
      </c>
      <c r="M3392" t="b">
        <v>0</v>
      </c>
      <c r="N3392" t="s">
        <v>8271</v>
      </c>
      <c r="O3392">
        <f t="shared" si="208"/>
        <v>3</v>
      </c>
      <c r="P3392">
        <f t="shared" si="209"/>
        <v>88.71</v>
      </c>
      <c r="Q3392" s="11" t="s">
        <v>8308</v>
      </c>
      <c r="R3392" t="s">
        <v>8310</v>
      </c>
      <c r="S3392" s="15">
        <f t="shared" si="210"/>
        <v>42535.492280092592</v>
      </c>
      <c r="T3392" s="15">
        <f t="shared" si="211"/>
        <v>42565.492280092592</v>
      </c>
    </row>
    <row r="3393" spans="1:20" ht="42.75" hidden="1" x14ac:dyDescent="0.45">
      <c r="A3393">
        <v>1325</v>
      </c>
      <c r="B3393" s="9" t="s">
        <v>1326</v>
      </c>
      <c r="C3393" s="3" t="s">
        <v>5435</v>
      </c>
      <c r="D3393" s="5">
        <v>20000</v>
      </c>
      <c r="E3393" s="7">
        <v>486</v>
      </c>
      <c r="F3393" t="s">
        <v>8219</v>
      </c>
      <c r="G3393" t="s">
        <v>8223</v>
      </c>
      <c r="H3393" t="s">
        <v>8245</v>
      </c>
      <c r="I3393">
        <v>1483063435</v>
      </c>
      <c r="J3393">
        <v>1480471435</v>
      </c>
      <c r="K3393" t="b">
        <v>0</v>
      </c>
      <c r="L3393">
        <v>8</v>
      </c>
      <c r="M3393" t="b">
        <v>0</v>
      </c>
      <c r="N3393" t="s">
        <v>8271</v>
      </c>
      <c r="O3393">
        <f t="shared" si="208"/>
        <v>2</v>
      </c>
      <c r="P3393">
        <f t="shared" si="209"/>
        <v>60.75</v>
      </c>
      <c r="Q3393" s="11" t="s">
        <v>8308</v>
      </c>
      <c r="R3393" t="s">
        <v>8310</v>
      </c>
      <c r="S3393" s="15">
        <f t="shared" si="210"/>
        <v>42704.086053240739</v>
      </c>
      <c r="T3393" s="15">
        <f t="shared" si="211"/>
        <v>42734.086053240739</v>
      </c>
    </row>
    <row r="3394" spans="1:20" ht="28.5" x14ac:dyDescent="0.4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12">ROUND(E3394/D3394*100,0)</f>
        <v>1</v>
      </c>
      <c r="P3394">
        <f t="shared" ref="P3394:P3457" si="213">IFERROR(ROUND(E3394/L3394,2),0)</f>
        <v>6.75</v>
      </c>
      <c r="Q3394" s="11" t="s">
        <v>8323</v>
      </c>
      <c r="R3394" t="s">
        <v>8326</v>
      </c>
      <c r="S3394" s="15">
        <f t="shared" ref="S3394:S3457" si="214">(((J3394/60)/60)/24)+DATE(1970,1,1)</f>
        <v>41833.951516203706</v>
      </c>
      <c r="T3394" s="15">
        <f t="shared" ref="T3394:T3457" si="215">(((I3394/60)/60)/24)+DATE(1970,1,1)</f>
        <v>41863.951516203706</v>
      </c>
    </row>
    <row r="3395" spans="1:20" ht="42.75" hidden="1" x14ac:dyDescent="0.4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12"/>
        <v>0</v>
      </c>
      <c r="P3395">
        <f t="shared" si="213"/>
        <v>13.01</v>
      </c>
      <c r="Q3395" s="11" t="s">
        <v>8319</v>
      </c>
      <c r="R3395" t="s">
        <v>8345</v>
      </c>
      <c r="S3395" s="15">
        <f t="shared" si="214"/>
        <v>41787.898240740738</v>
      </c>
      <c r="T3395" s="15">
        <f t="shared" si="215"/>
        <v>41817.898240740738</v>
      </c>
    </row>
    <row r="3396" spans="1:20" ht="42.75" hidden="1" x14ac:dyDescent="0.45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1" t="s">
        <v>8321</v>
      </c>
      <c r="R3396" t="s">
        <v>8339</v>
      </c>
      <c r="S3396" s="15">
        <f t="shared" si="214"/>
        <v>42038.824988425928</v>
      </c>
      <c r="T3396" s="15">
        <f t="shared" si="215"/>
        <v>42054.824988425928</v>
      </c>
    </row>
    <row r="3397" spans="1:20" ht="28.5" hidden="1" x14ac:dyDescent="0.45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1" t="s">
        <v>8308</v>
      </c>
      <c r="R3397" t="s">
        <v>8342</v>
      </c>
      <c r="S3397" s="15">
        <f t="shared" si="214"/>
        <v>42446.780162037037</v>
      </c>
      <c r="T3397" s="15">
        <f t="shared" si="215"/>
        <v>42476.780162037037</v>
      </c>
    </row>
    <row r="3398" spans="1:20" ht="42.75" hidden="1" x14ac:dyDescent="0.45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1" t="s">
        <v>8308</v>
      </c>
      <c r="R3398" t="s">
        <v>8310</v>
      </c>
      <c r="S3398" s="15">
        <f t="shared" si="214"/>
        <v>41855.784305555557</v>
      </c>
      <c r="T3398" s="15">
        <f t="shared" si="215"/>
        <v>41885.784305555557</v>
      </c>
    </row>
    <row r="3399" spans="1:20" ht="42.75" hidden="1" x14ac:dyDescent="0.45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1" t="s">
        <v>8311</v>
      </c>
      <c r="R3399" t="s">
        <v>8348</v>
      </c>
      <c r="S3399" s="15">
        <f t="shared" si="214"/>
        <v>42604.239629629628</v>
      </c>
      <c r="T3399" s="15">
        <f t="shared" si="215"/>
        <v>42634.239629629628</v>
      </c>
    </row>
    <row r="3400" spans="1:20" ht="57" hidden="1" x14ac:dyDescent="0.45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1" t="s">
        <v>8316</v>
      </c>
      <c r="R3400" t="s">
        <v>8344</v>
      </c>
      <c r="S3400" s="15">
        <f t="shared" si="214"/>
        <v>42529.969131944439</v>
      </c>
      <c r="T3400" s="15">
        <f t="shared" si="215"/>
        <v>42549.969131944439</v>
      </c>
    </row>
    <row r="3401" spans="1:20" ht="57" hidden="1" x14ac:dyDescent="0.45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1" t="s">
        <v>8316</v>
      </c>
      <c r="R3401" t="s">
        <v>8334</v>
      </c>
      <c r="S3401" s="15">
        <f t="shared" si="214"/>
        <v>40710.731180555551</v>
      </c>
      <c r="T3401" s="15">
        <f t="shared" si="215"/>
        <v>40740.731180555551</v>
      </c>
    </row>
    <row r="3402" spans="1:20" ht="42.75" hidden="1" x14ac:dyDescent="0.45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1" t="s">
        <v>8319</v>
      </c>
      <c r="R3402" t="s">
        <v>8345</v>
      </c>
      <c r="S3402" s="15">
        <f t="shared" si="214"/>
        <v>42180.18604166666</v>
      </c>
      <c r="T3402" s="15">
        <f t="shared" si="215"/>
        <v>42220.18604166666</v>
      </c>
    </row>
    <row r="3403" spans="1:20" ht="42.75" hidden="1" x14ac:dyDescent="0.45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1" t="s">
        <v>8319</v>
      </c>
      <c r="R3403" t="s">
        <v>8345</v>
      </c>
      <c r="S3403" s="15">
        <f t="shared" si="214"/>
        <v>42382.906527777777</v>
      </c>
      <c r="T3403" s="15">
        <f t="shared" si="215"/>
        <v>42442.864861111113</v>
      </c>
    </row>
    <row r="3404" spans="1:20" hidden="1" x14ac:dyDescent="0.45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1" t="s">
        <v>8323</v>
      </c>
      <c r="R3404" t="s">
        <v>8324</v>
      </c>
      <c r="S3404" s="15">
        <f t="shared" si="214"/>
        <v>42062.680486111116</v>
      </c>
      <c r="T3404" s="15">
        <f t="shared" si="215"/>
        <v>42122.638819444444</v>
      </c>
    </row>
    <row r="3405" spans="1:20" ht="42.75" hidden="1" x14ac:dyDescent="0.45">
      <c r="A3405">
        <v>146</v>
      </c>
      <c r="B3405" s="9" t="s">
        <v>148</v>
      </c>
      <c r="C3405" s="3" t="s">
        <v>4256</v>
      </c>
      <c r="D3405" s="5">
        <v>20000</v>
      </c>
      <c r="E3405" s="7">
        <v>115</v>
      </c>
      <c r="F3405" t="s">
        <v>8219</v>
      </c>
      <c r="G3405" t="s">
        <v>8223</v>
      </c>
      <c r="H3405" t="s">
        <v>8245</v>
      </c>
      <c r="I3405">
        <v>1484698998</v>
      </c>
      <c r="J3405">
        <v>1479514998</v>
      </c>
      <c r="K3405" t="b">
        <v>0</v>
      </c>
      <c r="L3405">
        <v>3</v>
      </c>
      <c r="M3405" t="b">
        <v>0</v>
      </c>
      <c r="N3405" t="s">
        <v>8265</v>
      </c>
      <c r="O3405">
        <f t="shared" si="212"/>
        <v>1</v>
      </c>
      <c r="P3405">
        <f t="shared" si="213"/>
        <v>38.33</v>
      </c>
      <c r="Q3405" s="11" t="s">
        <v>8321</v>
      </c>
      <c r="R3405" t="s">
        <v>8337</v>
      </c>
      <c r="S3405" s="15">
        <f t="shared" si="214"/>
        <v>42693.016180555554</v>
      </c>
      <c r="T3405" s="15">
        <f t="shared" si="215"/>
        <v>42753.016180555554</v>
      </c>
    </row>
    <row r="3406" spans="1:20" ht="28.5" x14ac:dyDescent="0.45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1" t="s">
        <v>8323</v>
      </c>
      <c r="R3406" t="s">
        <v>8326</v>
      </c>
      <c r="S3406" s="15">
        <f t="shared" si="214"/>
        <v>41848.84002314815</v>
      </c>
      <c r="T3406" s="15">
        <f t="shared" si="215"/>
        <v>41883.84002314815</v>
      </c>
    </row>
    <row r="3407" spans="1:20" ht="42.75" x14ac:dyDescent="0.45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1" t="s">
        <v>8323</v>
      </c>
      <c r="R3407" t="s">
        <v>8326</v>
      </c>
      <c r="S3407" s="15">
        <f t="shared" si="214"/>
        <v>42021.301192129627</v>
      </c>
      <c r="T3407" s="15">
        <f t="shared" si="215"/>
        <v>42051.301192129627</v>
      </c>
    </row>
    <row r="3408" spans="1:20" ht="42.75" hidden="1" x14ac:dyDescent="0.45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1" t="s">
        <v>8321</v>
      </c>
      <c r="R3408" t="s">
        <v>8339</v>
      </c>
      <c r="S3408" s="15">
        <f t="shared" si="214"/>
        <v>40800.6403587963</v>
      </c>
      <c r="T3408" s="15">
        <f t="shared" si="215"/>
        <v>40860.682025462964</v>
      </c>
    </row>
    <row r="3409" spans="1:20" ht="28.5" hidden="1" x14ac:dyDescent="0.45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1" t="s">
        <v>8321</v>
      </c>
      <c r="R3409" t="s">
        <v>8339</v>
      </c>
      <c r="S3409" s="15">
        <f t="shared" si="214"/>
        <v>41759.542534722219</v>
      </c>
      <c r="T3409" s="15">
        <f t="shared" si="215"/>
        <v>41791.166666666664</v>
      </c>
    </row>
    <row r="3410" spans="1:20" ht="42.75" hidden="1" x14ac:dyDescent="0.45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1" t="s">
        <v>8308</v>
      </c>
      <c r="R3410" t="s">
        <v>8342</v>
      </c>
      <c r="S3410" s="15">
        <f t="shared" si="214"/>
        <v>42276.046689814815</v>
      </c>
      <c r="T3410" s="15">
        <f t="shared" si="215"/>
        <v>42306.046689814815</v>
      </c>
    </row>
    <row r="3411" spans="1:20" ht="42.75" hidden="1" x14ac:dyDescent="0.45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1" t="s">
        <v>8327</v>
      </c>
      <c r="R3411" t="s">
        <v>8350</v>
      </c>
      <c r="S3411" s="15">
        <f t="shared" si="214"/>
        <v>41124.479722222226</v>
      </c>
      <c r="T3411" s="15">
        <f t="shared" si="215"/>
        <v>41154.479722222226</v>
      </c>
    </row>
    <row r="3412" spans="1:20" ht="42.75" hidden="1" x14ac:dyDescent="0.45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1" t="s">
        <v>8316</v>
      </c>
      <c r="R3412" t="s">
        <v>8334</v>
      </c>
      <c r="S3412" s="15">
        <f t="shared" si="214"/>
        <v>42440.820277777777</v>
      </c>
      <c r="T3412" s="15">
        <f t="shared" si="215"/>
        <v>42470.778611111105</v>
      </c>
    </row>
    <row r="3413" spans="1:20" ht="42.75" hidden="1" x14ac:dyDescent="0.45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1" t="s">
        <v>8316</v>
      </c>
      <c r="R3413" t="s">
        <v>8334</v>
      </c>
      <c r="S3413" s="15">
        <f t="shared" si="214"/>
        <v>42107.836435185185</v>
      </c>
      <c r="T3413" s="15">
        <f t="shared" si="215"/>
        <v>42137.836435185185</v>
      </c>
    </row>
    <row r="3414" spans="1:20" ht="28.5" hidden="1" x14ac:dyDescent="0.45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1" t="s">
        <v>8319</v>
      </c>
      <c r="R3414" t="s">
        <v>8345</v>
      </c>
      <c r="S3414" s="15">
        <f t="shared" si="214"/>
        <v>41938.804710648146</v>
      </c>
      <c r="T3414" s="15">
        <f t="shared" si="215"/>
        <v>41956.846377314811</v>
      </c>
    </row>
    <row r="3415" spans="1:20" ht="42.75" hidden="1" x14ac:dyDescent="0.45">
      <c r="A3415">
        <v>1011</v>
      </c>
      <c r="B3415" s="9" t="s">
        <v>1012</v>
      </c>
      <c r="C3415" s="3" t="s">
        <v>5121</v>
      </c>
      <c r="D3415" s="5">
        <v>20000</v>
      </c>
      <c r="E3415" s="7">
        <v>75</v>
      </c>
      <c r="F3415" t="s">
        <v>8219</v>
      </c>
      <c r="G3415" t="s">
        <v>8223</v>
      </c>
      <c r="H3415" t="s">
        <v>8245</v>
      </c>
      <c r="I3415">
        <v>1418938395</v>
      </c>
      <c r="J3415">
        <v>1415050395</v>
      </c>
      <c r="K3415" t="b">
        <v>0</v>
      </c>
      <c r="L3415">
        <v>1</v>
      </c>
      <c r="M3415" t="b">
        <v>0</v>
      </c>
      <c r="N3415" t="s">
        <v>8271</v>
      </c>
      <c r="O3415">
        <f t="shared" si="212"/>
        <v>0</v>
      </c>
      <c r="P3415">
        <f t="shared" si="213"/>
        <v>75</v>
      </c>
      <c r="Q3415" s="11" t="s">
        <v>8308</v>
      </c>
      <c r="R3415" t="s">
        <v>8310</v>
      </c>
      <c r="S3415" s="15">
        <f t="shared" si="214"/>
        <v>41946.898090277777</v>
      </c>
      <c r="T3415" s="15">
        <f t="shared" si="215"/>
        <v>41991.898090277777</v>
      </c>
    </row>
    <row r="3416" spans="1:20" ht="42.75" hidden="1" x14ac:dyDescent="0.45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1" t="s">
        <v>8313</v>
      </c>
      <c r="R3416" t="s">
        <v>8314</v>
      </c>
      <c r="S3416" s="15">
        <f t="shared" si="214"/>
        <v>41820.752268518518</v>
      </c>
      <c r="T3416" s="15">
        <f t="shared" si="215"/>
        <v>41850.752268518518</v>
      </c>
    </row>
    <row r="3417" spans="1:20" hidden="1" x14ac:dyDescent="0.45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1" t="s">
        <v>8313</v>
      </c>
      <c r="R3417" t="s">
        <v>8353</v>
      </c>
      <c r="S3417" s="15">
        <f t="shared" si="214"/>
        <v>42206.763217592597</v>
      </c>
      <c r="T3417" s="15">
        <f t="shared" si="215"/>
        <v>42236.763217592597</v>
      </c>
    </row>
    <row r="3418" spans="1:20" ht="42.75" hidden="1" x14ac:dyDescent="0.45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1" t="s">
        <v>8316</v>
      </c>
      <c r="R3418" t="s">
        <v>8334</v>
      </c>
      <c r="S3418" s="15">
        <f t="shared" si="214"/>
        <v>41843.772789351853</v>
      </c>
      <c r="T3418" s="15">
        <f t="shared" si="215"/>
        <v>41903.772789351853</v>
      </c>
    </row>
    <row r="3419" spans="1:20" ht="42.75" hidden="1" x14ac:dyDescent="0.45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1" t="s">
        <v>8316</v>
      </c>
      <c r="R3419" t="s">
        <v>8334</v>
      </c>
      <c r="S3419" s="15">
        <f t="shared" si="214"/>
        <v>42167.207071759258</v>
      </c>
      <c r="T3419" s="15">
        <f t="shared" si="215"/>
        <v>42197.207071759258</v>
      </c>
    </row>
    <row r="3420" spans="1:20" ht="28.5" hidden="1" x14ac:dyDescent="0.45">
      <c r="A3420">
        <v>2391</v>
      </c>
      <c r="B3420" s="9" t="s">
        <v>2392</v>
      </c>
      <c r="C3420" s="3" t="s">
        <v>6501</v>
      </c>
      <c r="D3420" s="5">
        <v>20000</v>
      </c>
      <c r="E3420" s="7">
        <v>25</v>
      </c>
      <c r="F3420" t="s">
        <v>8219</v>
      </c>
      <c r="G3420" t="s">
        <v>8223</v>
      </c>
      <c r="H3420" t="s">
        <v>8245</v>
      </c>
      <c r="I3420">
        <v>1427825044</v>
      </c>
      <c r="J3420">
        <v>1425236644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1" t="s">
        <v>8308</v>
      </c>
      <c r="R3420" t="s">
        <v>8342</v>
      </c>
      <c r="S3420" s="15">
        <f t="shared" si="214"/>
        <v>42064.794490740736</v>
      </c>
      <c r="T3420" s="15">
        <f t="shared" si="215"/>
        <v>42094.752824074079</v>
      </c>
    </row>
    <row r="3421" spans="1:20" ht="42.75" hidden="1" x14ac:dyDescent="0.45">
      <c r="A3421">
        <v>2660</v>
      </c>
      <c r="B3421" s="9" t="s">
        <v>2660</v>
      </c>
      <c r="C3421" s="3" t="s">
        <v>6770</v>
      </c>
      <c r="D3421" s="5">
        <v>20000</v>
      </c>
      <c r="E3421" s="7">
        <v>19</v>
      </c>
      <c r="F3421" t="s">
        <v>8219</v>
      </c>
      <c r="G3421" t="s">
        <v>8223</v>
      </c>
      <c r="H3421" t="s">
        <v>8245</v>
      </c>
      <c r="I3421">
        <v>1448388418</v>
      </c>
      <c r="J3421">
        <v>1443200818</v>
      </c>
      <c r="K3421" t="b">
        <v>0</v>
      </c>
      <c r="L3421">
        <v>5</v>
      </c>
      <c r="M3421" t="b">
        <v>0</v>
      </c>
      <c r="N3421" t="s">
        <v>8299</v>
      </c>
      <c r="O3421">
        <f t="shared" si="212"/>
        <v>0</v>
      </c>
      <c r="P3421">
        <f t="shared" si="213"/>
        <v>3.8</v>
      </c>
      <c r="Q3421" s="11" t="s">
        <v>8308</v>
      </c>
      <c r="R3421" t="s">
        <v>8315</v>
      </c>
      <c r="S3421" s="15">
        <f t="shared" si="214"/>
        <v>42272.713171296295</v>
      </c>
      <c r="T3421" s="15">
        <f t="shared" si="215"/>
        <v>42332.754837962959</v>
      </c>
    </row>
    <row r="3422" spans="1:20" ht="42.75" hidden="1" x14ac:dyDescent="0.45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1" t="s">
        <v>8319</v>
      </c>
      <c r="R3422" t="s">
        <v>8345</v>
      </c>
      <c r="S3422" s="15">
        <f t="shared" si="214"/>
        <v>41760.10974537037</v>
      </c>
      <c r="T3422" s="15">
        <f t="shared" si="215"/>
        <v>41790.979166666664</v>
      </c>
    </row>
    <row r="3423" spans="1:20" ht="42.75" hidden="1" x14ac:dyDescent="0.45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1" t="s">
        <v>8319</v>
      </c>
      <c r="R3423" t="s">
        <v>8345</v>
      </c>
      <c r="S3423" s="15">
        <f t="shared" si="214"/>
        <v>42058.334027777775</v>
      </c>
      <c r="T3423" s="15">
        <f t="shared" si="215"/>
        <v>42088.292361111111</v>
      </c>
    </row>
    <row r="3424" spans="1:20" ht="42.75" hidden="1" x14ac:dyDescent="0.45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1" t="s">
        <v>8311</v>
      </c>
      <c r="R3424" t="s">
        <v>8356</v>
      </c>
      <c r="S3424" s="15">
        <f t="shared" si="214"/>
        <v>40927.036979166667</v>
      </c>
      <c r="T3424" s="15">
        <f t="shared" si="215"/>
        <v>40986.995312500003</v>
      </c>
    </row>
    <row r="3425" spans="1:20" x14ac:dyDescent="0.45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1" t="s">
        <v>8323</v>
      </c>
      <c r="R3425" t="s">
        <v>8326</v>
      </c>
      <c r="S3425" s="15">
        <f t="shared" si="214"/>
        <v>41953.773090277777</v>
      </c>
      <c r="T3425" s="15">
        <f t="shared" si="215"/>
        <v>42013.083333333328</v>
      </c>
    </row>
    <row r="3426" spans="1:20" ht="42.75" x14ac:dyDescent="0.45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1" t="s">
        <v>8323</v>
      </c>
      <c r="R3426" t="s">
        <v>8326</v>
      </c>
      <c r="S3426" s="15">
        <f t="shared" si="214"/>
        <v>42210.439768518518</v>
      </c>
      <c r="T3426" s="15">
        <f t="shared" si="215"/>
        <v>42240.439768518518</v>
      </c>
    </row>
    <row r="3427" spans="1:20" ht="42.75" hidden="1" x14ac:dyDescent="0.45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1" t="s">
        <v>8323</v>
      </c>
      <c r="R3427" t="s">
        <v>8324</v>
      </c>
      <c r="S3427" s="15">
        <f t="shared" si="214"/>
        <v>42297.823113425926</v>
      </c>
      <c r="T3427" s="15">
        <f t="shared" si="215"/>
        <v>42327.864780092597</v>
      </c>
    </row>
    <row r="3428" spans="1:20" ht="42.75" hidden="1" x14ac:dyDescent="0.45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1" t="s">
        <v>8323</v>
      </c>
      <c r="R3428" t="s">
        <v>8324</v>
      </c>
      <c r="S3428" s="15">
        <f t="shared" si="214"/>
        <v>42207.795787037037</v>
      </c>
      <c r="T3428" s="15">
        <f t="shared" si="215"/>
        <v>42267.795787037037</v>
      </c>
    </row>
    <row r="3429" spans="1:20" ht="42.75" hidden="1" x14ac:dyDescent="0.45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1" t="s">
        <v>8323</v>
      </c>
      <c r="R3429" t="s">
        <v>8335</v>
      </c>
      <c r="S3429" s="15">
        <f t="shared" si="214"/>
        <v>41861.767094907409</v>
      </c>
      <c r="T3429" s="15">
        <f t="shared" si="215"/>
        <v>41882.767094907409</v>
      </c>
    </row>
    <row r="3430" spans="1:20" ht="28.5" x14ac:dyDescent="0.45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1" t="s">
        <v>8323</v>
      </c>
      <c r="R3430" t="s">
        <v>8326</v>
      </c>
      <c r="S3430" s="15">
        <f t="shared" si="214"/>
        <v>42164.299722222218</v>
      </c>
      <c r="T3430" s="15">
        <f t="shared" si="215"/>
        <v>42190.957638888889</v>
      </c>
    </row>
    <row r="3431" spans="1:20" ht="42.75" x14ac:dyDescent="0.45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1" t="s">
        <v>8323</v>
      </c>
      <c r="R3431" t="s">
        <v>8326</v>
      </c>
      <c r="S3431" s="15">
        <f t="shared" si="214"/>
        <v>42059.970729166671</v>
      </c>
      <c r="T3431" s="15">
        <f t="shared" si="215"/>
        <v>42089.929062499999</v>
      </c>
    </row>
    <row r="3432" spans="1:20" ht="42.75" hidden="1" x14ac:dyDescent="0.45">
      <c r="A3432">
        <v>129</v>
      </c>
      <c r="B3432" s="9" t="s">
        <v>131</v>
      </c>
      <c r="C3432" s="3" t="s">
        <v>4240</v>
      </c>
      <c r="D3432" s="5">
        <v>20000</v>
      </c>
      <c r="E3432" s="7">
        <v>0</v>
      </c>
      <c r="F3432" t="s">
        <v>8219</v>
      </c>
      <c r="G3432" t="s">
        <v>8223</v>
      </c>
      <c r="H3432" t="s">
        <v>8245</v>
      </c>
      <c r="I3432">
        <v>1414708183</v>
      </c>
      <c r="J3432">
        <v>1409524183</v>
      </c>
      <c r="K3432" t="b">
        <v>0</v>
      </c>
      <c r="L3432">
        <v>0</v>
      </c>
      <c r="M3432" t="b">
        <v>0</v>
      </c>
      <c r="N3432" t="s">
        <v>8265</v>
      </c>
      <c r="O3432">
        <f t="shared" si="212"/>
        <v>0</v>
      </c>
      <c r="P3432">
        <f t="shared" si="213"/>
        <v>0</v>
      </c>
      <c r="Q3432" s="11" t="s">
        <v>8321</v>
      </c>
      <c r="R3432" t="s">
        <v>8337</v>
      </c>
      <c r="S3432" s="15">
        <f t="shared" si="214"/>
        <v>41882.937303240738</v>
      </c>
      <c r="T3432" s="15">
        <f t="shared" si="215"/>
        <v>41942.937303240738</v>
      </c>
    </row>
    <row r="3433" spans="1:20" ht="42.75" x14ac:dyDescent="0.45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1" t="s">
        <v>8323</v>
      </c>
      <c r="R3433" t="s">
        <v>8326</v>
      </c>
      <c r="S3433" s="15">
        <f t="shared" si="214"/>
        <v>42317.826377314821</v>
      </c>
      <c r="T3433" s="15">
        <f t="shared" si="215"/>
        <v>42357.826377314821</v>
      </c>
    </row>
    <row r="3434" spans="1:20" ht="42.75" x14ac:dyDescent="0.45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1" t="s">
        <v>8323</v>
      </c>
      <c r="R3434" t="s">
        <v>8326</v>
      </c>
      <c r="S3434" s="15">
        <f t="shared" si="214"/>
        <v>41830.267407407409</v>
      </c>
      <c r="T3434" s="15">
        <f t="shared" si="215"/>
        <v>41860.267407407409</v>
      </c>
    </row>
    <row r="3435" spans="1:20" ht="42.75" x14ac:dyDescent="0.45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1" t="s">
        <v>8323</v>
      </c>
      <c r="R3435" t="s">
        <v>8326</v>
      </c>
      <c r="S3435" s="15">
        <f t="shared" si="214"/>
        <v>42439.702314814815</v>
      </c>
      <c r="T3435" s="15">
        <f t="shared" si="215"/>
        <v>42468.774305555555</v>
      </c>
    </row>
    <row r="3436" spans="1:20" ht="42.75" x14ac:dyDescent="0.45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1" t="s">
        <v>8323</v>
      </c>
      <c r="R3436" t="s">
        <v>8326</v>
      </c>
      <c r="S3436" s="15">
        <f t="shared" si="214"/>
        <v>42243.790393518517</v>
      </c>
      <c r="T3436" s="15">
        <f t="shared" si="215"/>
        <v>42303.790393518517</v>
      </c>
    </row>
    <row r="3437" spans="1:20" ht="57" x14ac:dyDescent="0.45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1" t="s">
        <v>8323</v>
      </c>
      <c r="R3437" t="s">
        <v>8326</v>
      </c>
      <c r="S3437" s="15">
        <f t="shared" si="214"/>
        <v>42479.039212962962</v>
      </c>
      <c r="T3437" s="15">
        <f t="shared" si="215"/>
        <v>42509.039212962962</v>
      </c>
    </row>
    <row r="3438" spans="1:20" ht="42.75" hidden="1" x14ac:dyDescent="0.45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1" t="s">
        <v>8321</v>
      </c>
      <c r="R3438" t="s">
        <v>8339</v>
      </c>
      <c r="S3438" s="15">
        <f t="shared" si="214"/>
        <v>41513.107256944444</v>
      </c>
      <c r="T3438" s="15">
        <f t="shared" si="215"/>
        <v>41528.107256944444</v>
      </c>
    </row>
    <row r="3439" spans="1:20" ht="42.75" hidden="1" x14ac:dyDescent="0.45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1" t="s">
        <v>8323</v>
      </c>
      <c r="R3439" t="s">
        <v>8324</v>
      </c>
      <c r="S3439" s="15">
        <f t="shared" si="214"/>
        <v>42097.649224537032</v>
      </c>
      <c r="T3439" s="15">
        <f t="shared" si="215"/>
        <v>42157.649224537032</v>
      </c>
    </row>
    <row r="3440" spans="1:20" ht="42.75" x14ac:dyDescent="0.45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1" t="s">
        <v>8323</v>
      </c>
      <c r="R3440" t="s">
        <v>8326</v>
      </c>
      <c r="S3440" s="15">
        <f t="shared" si="214"/>
        <v>41811.555462962962</v>
      </c>
      <c r="T3440" s="15">
        <f t="shared" si="215"/>
        <v>41812.875</v>
      </c>
    </row>
    <row r="3441" spans="1:20" ht="42.75" x14ac:dyDescent="0.45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1" t="s">
        <v>8323</v>
      </c>
      <c r="R3441" t="s">
        <v>8326</v>
      </c>
      <c r="S3441" s="15">
        <f t="shared" si="214"/>
        <v>41879.043530092589</v>
      </c>
      <c r="T3441" s="15">
        <f t="shared" si="215"/>
        <v>41909.043530092589</v>
      </c>
    </row>
    <row r="3442" spans="1:20" ht="28.5" hidden="1" x14ac:dyDescent="0.45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1" t="s">
        <v>8327</v>
      </c>
      <c r="R3442" t="s">
        <v>8330</v>
      </c>
      <c r="S3442" s="15">
        <f t="shared" si="214"/>
        <v>42286.861493055556</v>
      </c>
      <c r="T3442" s="15">
        <f t="shared" si="215"/>
        <v>42316.90315972222</v>
      </c>
    </row>
    <row r="3443" spans="1:20" ht="57" hidden="1" x14ac:dyDescent="0.45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1" t="s">
        <v>8323</v>
      </c>
      <c r="R3443" t="s">
        <v>8324</v>
      </c>
      <c r="S3443" s="15">
        <f t="shared" si="214"/>
        <v>42409.571284722217</v>
      </c>
      <c r="T3443" s="15">
        <f t="shared" si="215"/>
        <v>42439.571284722217</v>
      </c>
    </row>
    <row r="3444" spans="1:20" ht="42.75" hidden="1" x14ac:dyDescent="0.45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1" t="s">
        <v>8311</v>
      </c>
      <c r="R3444" t="s">
        <v>8352</v>
      </c>
      <c r="S3444" s="15">
        <f t="shared" si="214"/>
        <v>41456.981215277774</v>
      </c>
      <c r="T3444" s="15">
        <f t="shared" si="215"/>
        <v>41486.981215277774</v>
      </c>
    </row>
    <row r="3445" spans="1:20" ht="28.5" hidden="1" x14ac:dyDescent="0.45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1" t="s">
        <v>8327</v>
      </c>
      <c r="R3445" t="s">
        <v>8350</v>
      </c>
      <c r="S3445" s="15">
        <f t="shared" si="214"/>
        <v>42429.84956018519</v>
      </c>
      <c r="T3445" s="15">
        <f t="shared" si="215"/>
        <v>42459.807893518519</v>
      </c>
    </row>
    <row r="3446" spans="1:20" ht="57" hidden="1" x14ac:dyDescent="0.45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1" t="s">
        <v>8316</v>
      </c>
      <c r="R3446" t="s">
        <v>8334</v>
      </c>
      <c r="S3446" s="15">
        <f t="shared" si="214"/>
        <v>41250.025902777779</v>
      </c>
      <c r="T3446" s="15">
        <f t="shared" si="215"/>
        <v>41280.025902777779</v>
      </c>
    </row>
    <row r="3447" spans="1:20" ht="42.75" hidden="1" x14ac:dyDescent="0.45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1" t="s">
        <v>8316</v>
      </c>
      <c r="R3447" t="s">
        <v>8344</v>
      </c>
      <c r="S3447" s="15">
        <f t="shared" si="214"/>
        <v>42496.264965277776</v>
      </c>
      <c r="T3447" s="15">
        <f t="shared" si="215"/>
        <v>42526.264965277776</v>
      </c>
    </row>
    <row r="3448" spans="1:20" ht="42.75" hidden="1" x14ac:dyDescent="0.45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1" t="s">
        <v>8319</v>
      </c>
      <c r="R3448" t="s">
        <v>8345</v>
      </c>
      <c r="S3448" s="15">
        <f t="shared" si="214"/>
        <v>42382.130833333329</v>
      </c>
      <c r="T3448" s="15">
        <f t="shared" si="215"/>
        <v>42412.130833333329</v>
      </c>
    </row>
    <row r="3449" spans="1:20" ht="42.75" x14ac:dyDescent="0.45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1" t="s">
        <v>8323</v>
      </c>
      <c r="R3449" t="s">
        <v>8326</v>
      </c>
      <c r="S3449" s="15">
        <f t="shared" si="214"/>
        <v>41831.742962962962</v>
      </c>
      <c r="T3449" s="15">
        <f t="shared" si="215"/>
        <v>41860.125</v>
      </c>
    </row>
    <row r="3450" spans="1:20" ht="42.75" x14ac:dyDescent="0.45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1" t="s">
        <v>8323</v>
      </c>
      <c r="R3450" t="s">
        <v>8326</v>
      </c>
      <c r="S3450" s="15">
        <f t="shared" si="214"/>
        <v>41745.891319444447</v>
      </c>
      <c r="T3450" s="15">
        <f t="shared" si="215"/>
        <v>41767.891319444447</v>
      </c>
    </row>
    <row r="3451" spans="1:20" ht="28.5" x14ac:dyDescent="0.45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1" t="s">
        <v>8323</v>
      </c>
      <c r="R3451" t="s">
        <v>8326</v>
      </c>
      <c r="S3451" s="15">
        <f t="shared" si="214"/>
        <v>42559.474004629628</v>
      </c>
      <c r="T3451" s="15">
        <f t="shared" si="215"/>
        <v>42619.474004629628</v>
      </c>
    </row>
    <row r="3452" spans="1:20" ht="42.75" x14ac:dyDescent="0.45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1" t="s">
        <v>8323</v>
      </c>
      <c r="R3452" t="s">
        <v>8326</v>
      </c>
      <c r="S3452" s="15">
        <f t="shared" si="214"/>
        <v>41995.084074074075</v>
      </c>
      <c r="T3452" s="15">
        <f t="shared" si="215"/>
        <v>42024.802777777775</v>
      </c>
    </row>
    <row r="3453" spans="1:20" ht="42.75" hidden="1" x14ac:dyDescent="0.45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1" t="s">
        <v>8321</v>
      </c>
      <c r="R3453" t="s">
        <v>8325</v>
      </c>
      <c r="S3453" s="15">
        <f t="shared" si="214"/>
        <v>42202.594293981485</v>
      </c>
      <c r="T3453" s="15">
        <f t="shared" si="215"/>
        <v>42232.587974537033</v>
      </c>
    </row>
    <row r="3454" spans="1:20" ht="42.75" hidden="1" x14ac:dyDescent="0.45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1" t="s">
        <v>8308</v>
      </c>
      <c r="R3454" t="s">
        <v>8342</v>
      </c>
      <c r="S3454" s="15">
        <f t="shared" si="214"/>
        <v>42340.847361111111</v>
      </c>
      <c r="T3454" s="15">
        <f t="shared" si="215"/>
        <v>42370.847361111111</v>
      </c>
    </row>
    <row r="3455" spans="1:20" ht="42.75" hidden="1" x14ac:dyDescent="0.45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1" t="s">
        <v>8308</v>
      </c>
      <c r="R3455" t="s">
        <v>8342</v>
      </c>
      <c r="S3455" s="15">
        <f t="shared" si="214"/>
        <v>42545.705266203702</v>
      </c>
      <c r="T3455" s="15">
        <f t="shared" si="215"/>
        <v>42582.666666666672</v>
      </c>
    </row>
    <row r="3456" spans="1:20" ht="42.75" hidden="1" x14ac:dyDescent="0.45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1" t="s">
        <v>8327</v>
      </c>
      <c r="R3456" t="s">
        <v>8328</v>
      </c>
      <c r="S3456" s="15">
        <f t="shared" si="214"/>
        <v>40981.802615740737</v>
      </c>
      <c r="T3456" s="15">
        <f t="shared" si="215"/>
        <v>41041.104861111111</v>
      </c>
    </row>
    <row r="3457" spans="1:20" ht="42.75" hidden="1" x14ac:dyDescent="0.45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1" t="s">
        <v>8316</v>
      </c>
      <c r="R3457" t="s">
        <v>8344</v>
      </c>
      <c r="S3457" s="15">
        <f t="shared" si="214"/>
        <v>41821.407187500001</v>
      </c>
      <c r="T3457" s="15">
        <f t="shared" si="215"/>
        <v>41851.407187500001</v>
      </c>
    </row>
    <row r="3458" spans="1:20" ht="42.75" hidden="1" x14ac:dyDescent="0.45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16">ROUND(E3458/D3458*100,0)</f>
        <v>4</v>
      </c>
      <c r="P3458">
        <f t="shared" ref="P3458:P3521" si="217">IFERROR(ROUND(E3458/L3458,2),0)</f>
        <v>20</v>
      </c>
      <c r="Q3458" s="11" t="s">
        <v>8313</v>
      </c>
      <c r="R3458" t="s">
        <v>8355</v>
      </c>
      <c r="S3458" s="15">
        <f t="shared" ref="S3458:S3521" si="218">(((J3458/60)/60)/24)+DATE(1970,1,1)</f>
        <v>42170.996527777781</v>
      </c>
      <c r="T3458" s="15">
        <f t="shared" ref="T3458:T3521" si="219">(((I3458/60)/60)/24)+DATE(1970,1,1)</f>
        <v>42185.996527777781</v>
      </c>
    </row>
    <row r="3459" spans="1:20" ht="28.5" hidden="1" x14ac:dyDescent="0.4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16"/>
        <v>0</v>
      </c>
      <c r="P3459">
        <f t="shared" si="217"/>
        <v>20</v>
      </c>
      <c r="Q3459" s="11" t="s">
        <v>8327</v>
      </c>
      <c r="R3459" t="s">
        <v>8330</v>
      </c>
      <c r="S3459" s="15">
        <f t="shared" si="218"/>
        <v>41884.874328703707</v>
      </c>
      <c r="T3459" s="15">
        <f t="shared" si="219"/>
        <v>41914.874328703707</v>
      </c>
    </row>
    <row r="3460" spans="1:20" ht="42.75" x14ac:dyDescent="0.45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1" t="s">
        <v>8323</v>
      </c>
      <c r="R3460" t="s">
        <v>8326</v>
      </c>
      <c r="S3460" s="15">
        <f t="shared" si="218"/>
        <v>41831.675034722226</v>
      </c>
      <c r="T3460" s="15">
        <f t="shared" si="219"/>
        <v>41891.675034722226</v>
      </c>
    </row>
    <row r="3461" spans="1:20" ht="42.75" x14ac:dyDescent="0.45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1" t="s">
        <v>8323</v>
      </c>
      <c r="R3461" t="s">
        <v>8326</v>
      </c>
      <c r="S3461" s="15">
        <f t="shared" si="218"/>
        <v>41929.266215277778</v>
      </c>
      <c r="T3461" s="15">
        <f t="shared" si="219"/>
        <v>41968.823611111111</v>
      </c>
    </row>
    <row r="3462" spans="1:20" ht="28.5" x14ac:dyDescent="0.45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1" t="s">
        <v>8323</v>
      </c>
      <c r="R3462" t="s">
        <v>8326</v>
      </c>
      <c r="S3462" s="15">
        <f t="shared" si="218"/>
        <v>42122.693159722221</v>
      </c>
      <c r="T3462" s="15">
        <f t="shared" si="219"/>
        <v>42152.693159722221</v>
      </c>
    </row>
    <row r="3463" spans="1:20" ht="42.75" x14ac:dyDescent="0.45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1" t="s">
        <v>8323</v>
      </c>
      <c r="R3463" t="s">
        <v>8326</v>
      </c>
      <c r="S3463" s="15">
        <f t="shared" si="218"/>
        <v>42065.190694444449</v>
      </c>
      <c r="T3463" s="15">
        <f t="shared" si="219"/>
        <v>42090.149027777778</v>
      </c>
    </row>
    <row r="3464" spans="1:20" ht="42.75" x14ac:dyDescent="0.45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1" t="s">
        <v>8323</v>
      </c>
      <c r="R3464" t="s">
        <v>8326</v>
      </c>
      <c r="S3464" s="15">
        <f t="shared" si="218"/>
        <v>42039.194988425923</v>
      </c>
      <c r="T3464" s="15">
        <f t="shared" si="219"/>
        <v>42099.153321759266</v>
      </c>
    </row>
    <row r="3465" spans="1:20" ht="28.5" hidden="1" x14ac:dyDescent="0.45">
      <c r="A3465">
        <v>632</v>
      </c>
      <c r="B3465" s="9" t="s">
        <v>633</v>
      </c>
      <c r="C3465" s="3" t="s">
        <v>4742</v>
      </c>
      <c r="D3465" s="5">
        <v>20000</v>
      </c>
      <c r="E3465" s="7">
        <v>0</v>
      </c>
      <c r="F3465" t="s">
        <v>8219</v>
      </c>
      <c r="G3465" t="s">
        <v>8232</v>
      </c>
      <c r="H3465" t="s">
        <v>8248</v>
      </c>
      <c r="I3465">
        <v>1448470165</v>
      </c>
      <c r="J3465">
        <v>1445874565</v>
      </c>
      <c r="K3465" t="b">
        <v>0</v>
      </c>
      <c r="L3465">
        <v>0</v>
      </c>
      <c r="M3465" t="b">
        <v>0</v>
      </c>
      <c r="N3465" t="s">
        <v>8270</v>
      </c>
      <c r="O3465">
        <f t="shared" si="216"/>
        <v>0</v>
      </c>
      <c r="P3465">
        <f t="shared" si="217"/>
        <v>0</v>
      </c>
      <c r="Q3465" s="11" t="s">
        <v>8308</v>
      </c>
      <c r="R3465" t="s">
        <v>8342</v>
      </c>
      <c r="S3465" s="15">
        <f t="shared" si="218"/>
        <v>42303.659317129626</v>
      </c>
      <c r="T3465" s="15">
        <f t="shared" si="219"/>
        <v>42333.700983796298</v>
      </c>
    </row>
    <row r="3466" spans="1:20" ht="42.75" x14ac:dyDescent="0.4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1" t="s">
        <v>8323</v>
      </c>
      <c r="R3466" t="s">
        <v>8326</v>
      </c>
      <c r="S3466" s="15">
        <f t="shared" si="218"/>
        <v>42002.54488425926</v>
      </c>
      <c r="T3466" s="15">
        <f t="shared" si="219"/>
        <v>42032.54488425926</v>
      </c>
    </row>
    <row r="3467" spans="1:20" ht="28.5" hidden="1" x14ac:dyDescent="0.45">
      <c r="A3467">
        <v>2563</v>
      </c>
      <c r="B3467" s="9" t="s">
        <v>2563</v>
      </c>
      <c r="C3467" s="3" t="s">
        <v>6673</v>
      </c>
      <c r="D3467" s="5">
        <v>20000</v>
      </c>
      <c r="E3467" s="7">
        <v>0</v>
      </c>
      <c r="F3467" t="s">
        <v>8219</v>
      </c>
      <c r="G3467" t="s">
        <v>8223</v>
      </c>
      <c r="H3467" t="s">
        <v>8245</v>
      </c>
      <c r="I3467">
        <v>1438226451</v>
      </c>
      <c r="J3467">
        <v>1433042451</v>
      </c>
      <c r="K3467" t="b">
        <v>0</v>
      </c>
      <c r="L3467">
        <v>0</v>
      </c>
      <c r="M3467" t="b">
        <v>0</v>
      </c>
      <c r="N3467" t="s">
        <v>8282</v>
      </c>
      <c r="O3467">
        <f t="shared" si="216"/>
        <v>0</v>
      </c>
      <c r="P3467">
        <f t="shared" si="217"/>
        <v>0</v>
      </c>
      <c r="Q3467" s="11" t="s">
        <v>8319</v>
      </c>
      <c r="R3467" t="s">
        <v>8345</v>
      </c>
      <c r="S3467" s="15">
        <f t="shared" si="218"/>
        <v>42155.139479166668</v>
      </c>
      <c r="T3467" s="15">
        <f t="shared" si="219"/>
        <v>42215.139479166668</v>
      </c>
    </row>
    <row r="3468" spans="1:20" ht="42.75" hidden="1" x14ac:dyDescent="0.4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1" t="s">
        <v>8327</v>
      </c>
      <c r="R3468" t="s">
        <v>8330</v>
      </c>
      <c r="S3468" s="15">
        <f t="shared" si="218"/>
        <v>42792.843969907408</v>
      </c>
      <c r="T3468" s="15">
        <f t="shared" si="219"/>
        <v>42852.802303240736</v>
      </c>
    </row>
    <row r="3469" spans="1:20" ht="42.75" hidden="1" x14ac:dyDescent="0.4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1" t="s">
        <v>8321</v>
      </c>
      <c r="R3469" t="s">
        <v>8325</v>
      </c>
      <c r="S3469" s="15">
        <f t="shared" si="218"/>
        <v>41899.792037037041</v>
      </c>
      <c r="T3469" s="15">
        <f t="shared" si="219"/>
        <v>41929.792037037041</v>
      </c>
    </row>
    <row r="3470" spans="1:20" ht="42.75" hidden="1" x14ac:dyDescent="0.4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1" t="s">
        <v>8319</v>
      </c>
      <c r="R3470" t="s">
        <v>8345</v>
      </c>
      <c r="S3470" s="15">
        <f t="shared" si="218"/>
        <v>42027.353738425925</v>
      </c>
      <c r="T3470" s="15">
        <f t="shared" si="219"/>
        <v>42057.353738425925</v>
      </c>
    </row>
    <row r="3471" spans="1:20" ht="42.75" hidden="1" x14ac:dyDescent="0.45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1" t="s">
        <v>8316</v>
      </c>
      <c r="R3471" t="s">
        <v>8334</v>
      </c>
      <c r="S3471" s="15">
        <f t="shared" si="218"/>
        <v>40619.097210648149</v>
      </c>
      <c r="T3471" s="15">
        <f t="shared" si="219"/>
        <v>40657.290972222225</v>
      </c>
    </row>
    <row r="3472" spans="1:20" ht="42.75" x14ac:dyDescent="0.45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1" t="s">
        <v>8323</v>
      </c>
      <c r="R3472" t="s">
        <v>8326</v>
      </c>
      <c r="S3472" s="15">
        <f t="shared" si="218"/>
        <v>42169.958506944444</v>
      </c>
      <c r="T3472" s="15">
        <f t="shared" si="219"/>
        <v>42199.958506944444</v>
      </c>
    </row>
    <row r="3473" spans="1:20" ht="28.5" hidden="1" x14ac:dyDescent="0.4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1" t="s">
        <v>8308</v>
      </c>
      <c r="R3473" t="s">
        <v>8310</v>
      </c>
      <c r="S3473" s="15">
        <f t="shared" si="218"/>
        <v>41803.116053240738</v>
      </c>
      <c r="T3473" s="15">
        <f t="shared" si="219"/>
        <v>41863.116053240738</v>
      </c>
    </row>
    <row r="3474" spans="1:20" ht="42.75" hidden="1" x14ac:dyDescent="0.45">
      <c r="A3474">
        <v>2374</v>
      </c>
      <c r="B3474" s="9" t="s">
        <v>2375</v>
      </c>
      <c r="C3474" s="3" t="s">
        <v>6484</v>
      </c>
      <c r="D3474" s="5">
        <v>22000</v>
      </c>
      <c r="E3474" s="7">
        <v>10</v>
      </c>
      <c r="F3474" t="s">
        <v>8219</v>
      </c>
      <c r="G3474" t="s">
        <v>8223</v>
      </c>
      <c r="H3474" t="s">
        <v>8245</v>
      </c>
      <c r="I3474">
        <v>1423772060</v>
      </c>
      <c r="J3474">
        <v>1421180060</v>
      </c>
      <c r="K3474" t="b">
        <v>0</v>
      </c>
      <c r="L3474">
        <v>1</v>
      </c>
      <c r="M3474" t="b">
        <v>0</v>
      </c>
      <c r="N3474" t="s">
        <v>8270</v>
      </c>
      <c r="O3474">
        <f t="shared" si="216"/>
        <v>0</v>
      </c>
      <c r="P3474">
        <f t="shared" si="217"/>
        <v>10</v>
      </c>
      <c r="Q3474" s="11" t="s">
        <v>8308</v>
      </c>
      <c r="R3474" t="s">
        <v>8342</v>
      </c>
      <c r="S3474" s="15">
        <f t="shared" si="218"/>
        <v>42017.843287037031</v>
      </c>
      <c r="T3474" s="15">
        <f t="shared" si="219"/>
        <v>42047.843287037031</v>
      </c>
    </row>
    <row r="3475" spans="1:20" hidden="1" x14ac:dyDescent="0.4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1" t="s">
        <v>8316</v>
      </c>
      <c r="R3475" t="s">
        <v>8334</v>
      </c>
      <c r="S3475" s="15">
        <f t="shared" si="218"/>
        <v>41845.866793981484</v>
      </c>
      <c r="T3475" s="15">
        <f t="shared" si="219"/>
        <v>41875.866793981484</v>
      </c>
    </row>
    <row r="3476" spans="1:20" hidden="1" x14ac:dyDescent="0.45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1" t="s">
        <v>8311</v>
      </c>
      <c r="R3476" t="s">
        <v>8348</v>
      </c>
      <c r="S3476" s="15">
        <f t="shared" si="218"/>
        <v>42297.432951388888</v>
      </c>
      <c r="T3476" s="15">
        <f t="shared" si="219"/>
        <v>42350.416666666672</v>
      </c>
    </row>
    <row r="3477" spans="1:20" ht="42.75" hidden="1" x14ac:dyDescent="0.45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1" t="s">
        <v>8311</v>
      </c>
      <c r="R3477" t="s">
        <v>8348</v>
      </c>
      <c r="S3477" s="15">
        <f t="shared" si="218"/>
        <v>41838.536782407406</v>
      </c>
      <c r="T3477" s="15">
        <f t="shared" si="219"/>
        <v>41863.536782407406</v>
      </c>
    </row>
    <row r="3478" spans="1:20" ht="28.5" hidden="1" x14ac:dyDescent="0.45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1" t="s">
        <v>8311</v>
      </c>
      <c r="R3478" t="s">
        <v>8348</v>
      </c>
      <c r="S3478" s="15">
        <f t="shared" si="218"/>
        <v>42258.780324074076</v>
      </c>
      <c r="T3478" s="15">
        <f t="shared" si="219"/>
        <v>42288.780324074076</v>
      </c>
    </row>
    <row r="3479" spans="1:20" ht="28.5" hidden="1" x14ac:dyDescent="0.45">
      <c r="A3479">
        <v>1004</v>
      </c>
      <c r="B3479" s="9" t="s">
        <v>1005</v>
      </c>
      <c r="C3479" s="3" t="s">
        <v>5114</v>
      </c>
      <c r="D3479" s="5">
        <v>25000</v>
      </c>
      <c r="E3479" s="7">
        <v>20552</v>
      </c>
      <c r="F3479" t="s">
        <v>8219</v>
      </c>
      <c r="G3479" t="s">
        <v>8223</v>
      </c>
      <c r="H3479" t="s">
        <v>8245</v>
      </c>
      <c r="I3479">
        <v>1455814827</v>
      </c>
      <c r="J3479">
        <v>1453222827</v>
      </c>
      <c r="K3479" t="b">
        <v>0</v>
      </c>
      <c r="L3479">
        <v>95</v>
      </c>
      <c r="M3479" t="b">
        <v>0</v>
      </c>
      <c r="N3479" t="s">
        <v>8271</v>
      </c>
      <c r="O3479">
        <f t="shared" si="216"/>
        <v>82</v>
      </c>
      <c r="P3479">
        <f t="shared" si="217"/>
        <v>216.34</v>
      </c>
      <c r="Q3479" s="11" t="s">
        <v>8308</v>
      </c>
      <c r="R3479" t="s">
        <v>8310</v>
      </c>
      <c r="S3479" s="15">
        <f t="shared" si="218"/>
        <v>42388.708645833336</v>
      </c>
      <c r="T3479" s="15">
        <f t="shared" si="219"/>
        <v>42418.708645833336</v>
      </c>
    </row>
    <row r="3480" spans="1:20" ht="42.75" hidden="1" x14ac:dyDescent="0.45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1" t="s">
        <v>8313</v>
      </c>
      <c r="R3480" t="s">
        <v>8351</v>
      </c>
      <c r="S3480" s="15">
        <f t="shared" si="218"/>
        <v>41877.904988425929</v>
      </c>
      <c r="T3480" s="15">
        <f t="shared" si="219"/>
        <v>41907.904988425929</v>
      </c>
    </row>
    <row r="3481" spans="1:20" ht="42.75" hidden="1" x14ac:dyDescent="0.45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1" t="s">
        <v>8313</v>
      </c>
      <c r="R3481" t="s">
        <v>8314</v>
      </c>
      <c r="S3481" s="15">
        <f t="shared" si="218"/>
        <v>41860.91002314815</v>
      </c>
      <c r="T3481" s="15">
        <f t="shared" si="219"/>
        <v>41872.91002314815</v>
      </c>
    </row>
    <row r="3482" spans="1:20" ht="42.75" hidden="1" x14ac:dyDescent="0.45">
      <c r="A3482">
        <v>1341</v>
      </c>
      <c r="B3482" s="9" t="s">
        <v>1342</v>
      </c>
      <c r="C3482" s="3" t="s">
        <v>5451</v>
      </c>
      <c r="D3482" s="5">
        <v>25000</v>
      </c>
      <c r="E3482" s="7">
        <v>17590</v>
      </c>
      <c r="F3482" t="s">
        <v>8219</v>
      </c>
      <c r="G3482" t="s">
        <v>8224</v>
      </c>
      <c r="H3482" t="s">
        <v>8246</v>
      </c>
      <c r="I3482">
        <v>1475333917</v>
      </c>
      <c r="J3482">
        <v>1472569117</v>
      </c>
      <c r="K3482" t="b">
        <v>0</v>
      </c>
      <c r="L3482">
        <v>46</v>
      </c>
      <c r="M3482" t="b">
        <v>0</v>
      </c>
      <c r="N3482" t="s">
        <v>8271</v>
      </c>
      <c r="O3482">
        <f t="shared" si="216"/>
        <v>70</v>
      </c>
      <c r="P3482">
        <f t="shared" si="217"/>
        <v>382.39</v>
      </c>
      <c r="Q3482" s="11" t="s">
        <v>8308</v>
      </c>
      <c r="R3482" t="s">
        <v>8310</v>
      </c>
      <c r="S3482" s="15">
        <f t="shared" si="218"/>
        <v>42612.624039351853</v>
      </c>
      <c r="T3482" s="15">
        <f t="shared" si="219"/>
        <v>42644.624039351853</v>
      </c>
    </row>
    <row r="3483" spans="1:20" ht="28.5" hidden="1" x14ac:dyDescent="0.45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1" t="s">
        <v>8308</v>
      </c>
      <c r="R3483" t="s">
        <v>8315</v>
      </c>
      <c r="S3483" s="15">
        <f t="shared" si="218"/>
        <v>41880.827118055553</v>
      </c>
      <c r="T3483" s="15">
        <f t="shared" si="219"/>
        <v>41897.839583333334</v>
      </c>
    </row>
    <row r="3484" spans="1:20" ht="57" hidden="1" x14ac:dyDescent="0.4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1" t="s">
        <v>8323</v>
      </c>
      <c r="R3484" t="s">
        <v>8335</v>
      </c>
      <c r="S3484" s="15">
        <f t="shared" si="218"/>
        <v>42297.816284722227</v>
      </c>
      <c r="T3484" s="15">
        <f t="shared" si="219"/>
        <v>42338.708333333328</v>
      </c>
    </row>
    <row r="3485" spans="1:20" ht="42.75" x14ac:dyDescent="0.45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1" t="s">
        <v>8323</v>
      </c>
      <c r="R3485" t="s">
        <v>8326</v>
      </c>
      <c r="S3485" s="15">
        <f t="shared" si="218"/>
        <v>41820.870821759258</v>
      </c>
      <c r="T3485" s="15">
        <f t="shared" si="219"/>
        <v>41850.870821759258</v>
      </c>
    </row>
    <row r="3486" spans="1:20" ht="28.5" x14ac:dyDescent="0.45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1" t="s">
        <v>8323</v>
      </c>
      <c r="R3486" t="s">
        <v>8326</v>
      </c>
      <c r="S3486" s="15">
        <f t="shared" si="218"/>
        <v>41970.085046296299</v>
      </c>
      <c r="T3486" s="15">
        <f t="shared" si="219"/>
        <v>42000.085046296299</v>
      </c>
    </row>
    <row r="3487" spans="1:20" ht="42.75" hidden="1" x14ac:dyDescent="0.4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1" t="s">
        <v>8321</v>
      </c>
      <c r="R3487" t="s">
        <v>8339</v>
      </c>
      <c r="S3487" s="15">
        <f t="shared" si="218"/>
        <v>41682.23646990741</v>
      </c>
      <c r="T3487" s="15">
        <f t="shared" si="219"/>
        <v>41712.194803240738</v>
      </c>
    </row>
    <row r="3488" spans="1:20" ht="28.5" hidden="1" x14ac:dyDescent="0.4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1" t="s">
        <v>8308</v>
      </c>
      <c r="R3488" t="s">
        <v>8342</v>
      </c>
      <c r="S3488" s="15">
        <f t="shared" si="218"/>
        <v>42230.578622685185</v>
      </c>
      <c r="T3488" s="15">
        <f t="shared" si="219"/>
        <v>42254.578622685185</v>
      </c>
    </row>
    <row r="3489" spans="1:20" ht="42.75" hidden="1" x14ac:dyDescent="0.4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1" t="s">
        <v>8321</v>
      </c>
      <c r="R3489" t="s">
        <v>8332</v>
      </c>
      <c r="S3489" s="15">
        <f t="shared" si="218"/>
        <v>42376.79206018518</v>
      </c>
      <c r="T3489" s="15">
        <f t="shared" si="219"/>
        <v>42394.79206018518</v>
      </c>
    </row>
    <row r="3490" spans="1:20" ht="28.5" x14ac:dyDescent="0.4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1" t="s">
        <v>8323</v>
      </c>
      <c r="R3490" t="s">
        <v>8326</v>
      </c>
      <c r="S3490" s="15">
        <f t="shared" si="218"/>
        <v>42628.849120370374</v>
      </c>
      <c r="T3490" s="15">
        <f t="shared" si="219"/>
        <v>42656.849120370374</v>
      </c>
    </row>
    <row r="3491" spans="1:20" ht="42.75" hidden="1" x14ac:dyDescent="0.4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1" t="s">
        <v>8308</v>
      </c>
      <c r="R3491" t="s">
        <v>8342</v>
      </c>
      <c r="S3491" s="15">
        <f t="shared" si="218"/>
        <v>41960.771354166667</v>
      </c>
      <c r="T3491" s="15">
        <f t="shared" si="219"/>
        <v>41990.771354166667</v>
      </c>
    </row>
    <row r="3492" spans="1:20" ht="42.75" hidden="1" x14ac:dyDescent="0.4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1" t="s">
        <v>8316</v>
      </c>
      <c r="R3492" t="s">
        <v>8334</v>
      </c>
      <c r="S3492" s="15">
        <f t="shared" si="218"/>
        <v>42002.926990740743</v>
      </c>
      <c r="T3492" s="15">
        <f t="shared" si="219"/>
        <v>42032.926990740743</v>
      </c>
    </row>
    <row r="3493" spans="1:20" ht="42.75" hidden="1" x14ac:dyDescent="0.4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1" t="s">
        <v>8308</v>
      </c>
      <c r="R3493" t="s">
        <v>8318</v>
      </c>
      <c r="S3493" s="15">
        <f t="shared" si="218"/>
        <v>42037.789895833332</v>
      </c>
      <c r="T3493" s="15">
        <f t="shared" si="219"/>
        <v>42067.789895833332</v>
      </c>
    </row>
    <row r="3494" spans="1:20" ht="42.75" hidden="1" x14ac:dyDescent="0.4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1" t="s">
        <v>8321</v>
      </c>
      <c r="R3494" t="s">
        <v>8325</v>
      </c>
      <c r="S3494" s="15">
        <f t="shared" si="218"/>
        <v>42160.927488425921</v>
      </c>
      <c r="T3494" s="15">
        <f t="shared" si="219"/>
        <v>42220.927488425921</v>
      </c>
    </row>
    <row r="3495" spans="1:20" ht="42.75" hidden="1" x14ac:dyDescent="0.45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1" t="s">
        <v>8321</v>
      </c>
      <c r="R3495" t="s">
        <v>8339</v>
      </c>
      <c r="S3495" s="15">
        <f t="shared" si="218"/>
        <v>42649.742210648154</v>
      </c>
      <c r="T3495" s="15">
        <f t="shared" si="219"/>
        <v>42694.783877314811</v>
      </c>
    </row>
    <row r="3496" spans="1:20" ht="42.75" hidden="1" x14ac:dyDescent="0.45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1" t="s">
        <v>8308</v>
      </c>
      <c r="R3496" t="s">
        <v>8310</v>
      </c>
      <c r="S3496" s="15">
        <f t="shared" si="218"/>
        <v>41830.947013888886</v>
      </c>
      <c r="T3496" s="15">
        <f t="shared" si="219"/>
        <v>41860.947013888886</v>
      </c>
    </row>
    <row r="3497" spans="1:20" ht="42.75" hidden="1" x14ac:dyDescent="0.45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1" t="s">
        <v>8316</v>
      </c>
      <c r="R3497" t="s">
        <v>8334</v>
      </c>
      <c r="S3497" s="15">
        <f t="shared" si="218"/>
        <v>41718.5237037037</v>
      </c>
      <c r="T3497" s="15">
        <f t="shared" si="219"/>
        <v>41748.5237037037</v>
      </c>
    </row>
    <row r="3498" spans="1:20" ht="42.75" hidden="1" x14ac:dyDescent="0.45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1" t="s">
        <v>8316</v>
      </c>
      <c r="R3498" t="s">
        <v>8344</v>
      </c>
      <c r="S3498" s="15">
        <f t="shared" si="218"/>
        <v>41908.996527777781</v>
      </c>
      <c r="T3498" s="15">
        <f t="shared" si="219"/>
        <v>41969.038194444445</v>
      </c>
    </row>
    <row r="3499" spans="1:20" ht="42.75" hidden="1" x14ac:dyDescent="0.45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1" t="s">
        <v>8327</v>
      </c>
      <c r="R3499" t="s">
        <v>8330</v>
      </c>
      <c r="S3499" s="15">
        <f t="shared" si="218"/>
        <v>42064.217418981483</v>
      </c>
      <c r="T3499" s="15">
        <f t="shared" si="219"/>
        <v>42094.140277777777</v>
      </c>
    </row>
    <row r="3500" spans="1:20" ht="28.5" hidden="1" x14ac:dyDescent="0.45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1" t="s">
        <v>8323</v>
      </c>
      <c r="R3500" t="s">
        <v>8324</v>
      </c>
      <c r="S3500" s="15">
        <f t="shared" si="218"/>
        <v>42107.156319444446</v>
      </c>
      <c r="T3500" s="15">
        <f t="shared" si="219"/>
        <v>42167.156319444446</v>
      </c>
    </row>
    <row r="3501" spans="1:20" ht="28.5" x14ac:dyDescent="0.45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1" t="s">
        <v>8323</v>
      </c>
      <c r="R3501" t="s">
        <v>8326</v>
      </c>
      <c r="S3501" s="15">
        <f t="shared" si="218"/>
        <v>42402.947002314817</v>
      </c>
      <c r="T3501" s="15">
        <f t="shared" si="219"/>
        <v>42452.145138888889</v>
      </c>
    </row>
    <row r="3502" spans="1:20" ht="42.75" x14ac:dyDescent="0.45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1" t="s">
        <v>8323</v>
      </c>
      <c r="R3502" t="s">
        <v>8326</v>
      </c>
      <c r="S3502" s="15">
        <f t="shared" si="218"/>
        <v>41961.492488425924</v>
      </c>
      <c r="T3502" s="15">
        <f t="shared" si="219"/>
        <v>42006.492488425924</v>
      </c>
    </row>
    <row r="3503" spans="1:20" ht="57" x14ac:dyDescent="0.45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1" t="s">
        <v>8323</v>
      </c>
      <c r="R3503" t="s">
        <v>8326</v>
      </c>
      <c r="S3503" s="15">
        <f t="shared" si="218"/>
        <v>42447.863553240735</v>
      </c>
      <c r="T3503" s="15">
        <f t="shared" si="219"/>
        <v>42477.863553240735</v>
      </c>
    </row>
    <row r="3504" spans="1:20" ht="42.75" hidden="1" x14ac:dyDescent="0.45">
      <c r="A3504">
        <v>1013</v>
      </c>
      <c r="B3504" s="9" t="s">
        <v>1014</v>
      </c>
      <c r="C3504" s="3" t="s">
        <v>5123</v>
      </c>
      <c r="D3504" s="5">
        <v>25000</v>
      </c>
      <c r="E3504" s="7">
        <v>8632</v>
      </c>
      <c r="F3504" t="s">
        <v>8219</v>
      </c>
      <c r="G3504" t="s">
        <v>8223</v>
      </c>
      <c r="H3504" t="s">
        <v>8245</v>
      </c>
      <c r="I3504">
        <v>1451419200</v>
      </c>
      <c r="J3504">
        <v>1449000056</v>
      </c>
      <c r="K3504" t="b">
        <v>0</v>
      </c>
      <c r="L3504">
        <v>90</v>
      </c>
      <c r="M3504" t="b">
        <v>0</v>
      </c>
      <c r="N3504" t="s">
        <v>8271</v>
      </c>
      <c r="O3504">
        <f t="shared" si="216"/>
        <v>35</v>
      </c>
      <c r="P3504">
        <f t="shared" si="217"/>
        <v>95.91</v>
      </c>
      <c r="Q3504" s="11" t="s">
        <v>8308</v>
      </c>
      <c r="R3504" t="s">
        <v>8310</v>
      </c>
      <c r="S3504" s="15">
        <f t="shared" si="218"/>
        <v>42339.833981481483</v>
      </c>
      <c r="T3504" s="15">
        <f t="shared" si="219"/>
        <v>42367.833333333328</v>
      </c>
    </row>
    <row r="3505" spans="1:20" ht="42.75" hidden="1" x14ac:dyDescent="0.45">
      <c r="A3505">
        <v>1335</v>
      </c>
      <c r="B3505" s="9" t="s">
        <v>1336</v>
      </c>
      <c r="C3505" s="3" t="s">
        <v>5445</v>
      </c>
      <c r="D3505" s="5">
        <v>25000</v>
      </c>
      <c r="E3505" s="7">
        <v>4940</v>
      </c>
      <c r="F3505" t="s">
        <v>8219</v>
      </c>
      <c r="G3505" t="s">
        <v>8223</v>
      </c>
      <c r="H3505" t="s">
        <v>8245</v>
      </c>
      <c r="I3505">
        <v>1449354502</v>
      </c>
      <c r="J3505">
        <v>1446762502</v>
      </c>
      <c r="K3505" t="b">
        <v>0</v>
      </c>
      <c r="L3505">
        <v>16</v>
      </c>
      <c r="M3505" t="b">
        <v>0</v>
      </c>
      <c r="N3505" t="s">
        <v>8271</v>
      </c>
      <c r="O3505">
        <f t="shared" si="216"/>
        <v>20</v>
      </c>
      <c r="P3505">
        <f t="shared" si="217"/>
        <v>308.75</v>
      </c>
      <c r="Q3505" s="11" t="s">
        <v>8308</v>
      </c>
      <c r="R3505" t="s">
        <v>8310</v>
      </c>
      <c r="S3505" s="15">
        <f t="shared" si="218"/>
        <v>42313.936365740738</v>
      </c>
      <c r="T3505" s="15">
        <f t="shared" si="219"/>
        <v>42343.936365740738</v>
      </c>
    </row>
    <row r="3506" spans="1:20" ht="42.75" hidden="1" x14ac:dyDescent="0.45">
      <c r="A3506">
        <v>626</v>
      </c>
      <c r="B3506" s="9" t="s">
        <v>627</v>
      </c>
      <c r="C3506" s="3" t="s">
        <v>4736</v>
      </c>
      <c r="D3506" s="5">
        <v>25000</v>
      </c>
      <c r="E3506" s="7">
        <v>4345</v>
      </c>
      <c r="F3506" t="s">
        <v>8219</v>
      </c>
      <c r="G3506" t="s">
        <v>8223</v>
      </c>
      <c r="H3506" t="s">
        <v>8245</v>
      </c>
      <c r="I3506">
        <v>1439644920</v>
      </c>
      <c r="J3506">
        <v>1436793939</v>
      </c>
      <c r="K3506" t="b">
        <v>0</v>
      </c>
      <c r="L3506">
        <v>39</v>
      </c>
      <c r="M3506" t="b">
        <v>0</v>
      </c>
      <c r="N3506" t="s">
        <v>8270</v>
      </c>
      <c r="O3506">
        <f t="shared" si="216"/>
        <v>17</v>
      </c>
      <c r="P3506">
        <f t="shared" si="217"/>
        <v>111.41</v>
      </c>
      <c r="Q3506" s="11" t="s">
        <v>8308</v>
      </c>
      <c r="R3506" t="s">
        <v>8342</v>
      </c>
      <c r="S3506" s="15">
        <f t="shared" si="218"/>
        <v>42198.559479166666</v>
      </c>
      <c r="T3506" s="15">
        <f t="shared" si="219"/>
        <v>42231.556944444441</v>
      </c>
    </row>
    <row r="3507" spans="1:20" ht="42.75" hidden="1" x14ac:dyDescent="0.45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1" t="s">
        <v>8321</v>
      </c>
      <c r="R3507" t="s">
        <v>8325</v>
      </c>
      <c r="S3507" s="15">
        <f t="shared" si="218"/>
        <v>42375.230115740742</v>
      </c>
      <c r="T3507" s="15">
        <f t="shared" si="219"/>
        <v>42417.999305555553</v>
      </c>
    </row>
    <row r="3508" spans="1:20" ht="42.75" hidden="1" x14ac:dyDescent="0.45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1" t="s">
        <v>8321</v>
      </c>
      <c r="R3508" t="s">
        <v>8339</v>
      </c>
      <c r="S3508" s="15">
        <f t="shared" si="218"/>
        <v>41650.015057870369</v>
      </c>
      <c r="T3508" s="15">
        <f t="shared" si="219"/>
        <v>41680.015057870369</v>
      </c>
    </row>
    <row r="3509" spans="1:20" ht="42.75" hidden="1" x14ac:dyDescent="0.45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1" t="s">
        <v>8321</v>
      </c>
      <c r="R3509" t="s">
        <v>8339</v>
      </c>
      <c r="S3509" s="15">
        <f t="shared" si="218"/>
        <v>42447.896875000006</v>
      </c>
      <c r="T3509" s="15">
        <f t="shared" si="219"/>
        <v>42474.606944444444</v>
      </c>
    </row>
    <row r="3510" spans="1:20" ht="42.75" hidden="1" x14ac:dyDescent="0.45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1" t="s">
        <v>8321</v>
      </c>
      <c r="R3510" t="s">
        <v>8339</v>
      </c>
      <c r="S3510" s="15">
        <f t="shared" si="218"/>
        <v>42153.631597222222</v>
      </c>
      <c r="T3510" s="15">
        <f t="shared" si="219"/>
        <v>42183.631597222222</v>
      </c>
    </row>
    <row r="3511" spans="1:20" ht="42.75" hidden="1" x14ac:dyDescent="0.45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1" t="s">
        <v>8308</v>
      </c>
      <c r="R3511" t="s">
        <v>8342</v>
      </c>
      <c r="S3511" s="15">
        <f t="shared" si="218"/>
        <v>42450.589143518519</v>
      </c>
      <c r="T3511" s="15">
        <f t="shared" si="219"/>
        <v>42510.589143518519</v>
      </c>
    </row>
    <row r="3512" spans="1:20" ht="28.5" hidden="1" x14ac:dyDescent="0.45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1" t="s">
        <v>8308</v>
      </c>
      <c r="R3512" t="s">
        <v>8342</v>
      </c>
      <c r="S3512" s="15">
        <f t="shared" si="218"/>
        <v>42049.716620370367</v>
      </c>
      <c r="T3512" s="15">
        <f t="shared" si="219"/>
        <v>42079.674953703703</v>
      </c>
    </row>
    <row r="3513" spans="1:20" ht="42.75" hidden="1" x14ac:dyDescent="0.45">
      <c r="A3513">
        <v>1568</v>
      </c>
      <c r="B3513" s="9" t="s">
        <v>1569</v>
      </c>
      <c r="C3513" s="3" t="s">
        <v>5678</v>
      </c>
      <c r="D3513" s="5">
        <v>25000</v>
      </c>
      <c r="E3513" s="7">
        <v>3410</v>
      </c>
      <c r="F3513" t="s">
        <v>8219</v>
      </c>
      <c r="G3513" t="s">
        <v>8223</v>
      </c>
      <c r="H3513" t="s">
        <v>8245</v>
      </c>
      <c r="I3513">
        <v>1419384585</v>
      </c>
      <c r="J3513">
        <v>1416360585</v>
      </c>
      <c r="K3513" t="b">
        <v>0</v>
      </c>
      <c r="L3513">
        <v>22</v>
      </c>
      <c r="M3513" t="b">
        <v>0</v>
      </c>
      <c r="N3513" t="s">
        <v>8288</v>
      </c>
      <c r="O3513">
        <f t="shared" si="216"/>
        <v>14</v>
      </c>
      <c r="P3513">
        <f t="shared" si="217"/>
        <v>155</v>
      </c>
      <c r="Q3513" s="11" t="s">
        <v>8311</v>
      </c>
      <c r="R3513" t="s">
        <v>8349</v>
      </c>
      <c r="S3513" s="15">
        <f t="shared" si="218"/>
        <v>41962.062326388885</v>
      </c>
      <c r="T3513" s="15">
        <f t="shared" si="219"/>
        <v>41997.062326388885</v>
      </c>
    </row>
    <row r="3514" spans="1:20" ht="42.75" hidden="1" x14ac:dyDescent="0.45">
      <c r="A3514">
        <v>2366</v>
      </c>
      <c r="B3514" s="9" t="s">
        <v>2367</v>
      </c>
      <c r="C3514" s="3" t="s">
        <v>6476</v>
      </c>
      <c r="D3514" s="5">
        <v>25000</v>
      </c>
      <c r="E3514" s="7">
        <v>2630</v>
      </c>
      <c r="F3514" t="s">
        <v>8219</v>
      </c>
      <c r="G3514" t="s">
        <v>8224</v>
      </c>
      <c r="H3514" t="s">
        <v>8246</v>
      </c>
      <c r="I3514">
        <v>1445431533</v>
      </c>
      <c r="J3514">
        <v>1442839533</v>
      </c>
      <c r="K3514" t="b">
        <v>0</v>
      </c>
      <c r="L3514">
        <v>27</v>
      </c>
      <c r="M3514" t="b">
        <v>0</v>
      </c>
      <c r="N3514" t="s">
        <v>8270</v>
      </c>
      <c r="O3514">
        <f t="shared" si="216"/>
        <v>11</v>
      </c>
      <c r="P3514">
        <f t="shared" si="217"/>
        <v>97.41</v>
      </c>
      <c r="Q3514" s="11" t="s">
        <v>8308</v>
      </c>
      <c r="R3514" t="s">
        <v>8342</v>
      </c>
      <c r="S3514" s="15">
        <f t="shared" si="218"/>
        <v>42268.531631944439</v>
      </c>
      <c r="T3514" s="15">
        <f t="shared" si="219"/>
        <v>42298.531631944439</v>
      </c>
    </row>
    <row r="3515" spans="1:20" ht="42.75" hidden="1" x14ac:dyDescent="0.45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1" t="s">
        <v>8311</v>
      </c>
      <c r="R3515" t="s">
        <v>8352</v>
      </c>
      <c r="S3515" s="15">
        <f t="shared" si="218"/>
        <v>42349.824097222227</v>
      </c>
      <c r="T3515" s="15">
        <f t="shared" si="219"/>
        <v>42399.824097222227</v>
      </c>
    </row>
    <row r="3516" spans="1:20" ht="28.5" hidden="1" x14ac:dyDescent="0.45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1" t="s">
        <v>8327</v>
      </c>
      <c r="R3516" t="s">
        <v>8336</v>
      </c>
      <c r="S3516" s="15">
        <f t="shared" si="218"/>
        <v>42165.79833333334</v>
      </c>
      <c r="T3516" s="15">
        <f t="shared" si="219"/>
        <v>42195.79833333334</v>
      </c>
    </row>
    <row r="3517" spans="1:20" ht="42.75" hidden="1" x14ac:dyDescent="0.45">
      <c r="A3517">
        <v>126</v>
      </c>
      <c r="B3517" s="9" t="s">
        <v>128</v>
      </c>
      <c r="C3517" s="3" t="s">
        <v>4237</v>
      </c>
      <c r="D3517" s="5">
        <v>25000</v>
      </c>
      <c r="E3517" s="7">
        <v>1387</v>
      </c>
      <c r="F3517" t="s">
        <v>8219</v>
      </c>
      <c r="G3517" t="s">
        <v>8223</v>
      </c>
      <c r="H3517" t="s">
        <v>8245</v>
      </c>
      <c r="I3517">
        <v>1433988000</v>
      </c>
      <c r="J3517">
        <v>1431353337</v>
      </c>
      <c r="K3517" t="b">
        <v>0</v>
      </c>
      <c r="L3517">
        <v>13</v>
      </c>
      <c r="M3517" t="b">
        <v>0</v>
      </c>
      <c r="N3517" t="s">
        <v>8265</v>
      </c>
      <c r="O3517">
        <f t="shared" si="216"/>
        <v>6</v>
      </c>
      <c r="P3517">
        <f t="shared" si="217"/>
        <v>106.69</v>
      </c>
      <c r="Q3517" s="11" t="s">
        <v>8321</v>
      </c>
      <c r="R3517" t="s">
        <v>8337</v>
      </c>
      <c r="S3517" s="15">
        <f t="shared" si="218"/>
        <v>42135.589548611111</v>
      </c>
      <c r="T3517" s="15">
        <f t="shared" si="219"/>
        <v>42166.083333333328</v>
      </c>
    </row>
    <row r="3518" spans="1:20" ht="28.5" hidden="1" x14ac:dyDescent="0.45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1" t="s">
        <v>8316</v>
      </c>
      <c r="R3518" t="s">
        <v>8334</v>
      </c>
      <c r="S3518" s="15">
        <f t="shared" si="218"/>
        <v>40802.964594907404</v>
      </c>
      <c r="T3518" s="15">
        <f t="shared" si="219"/>
        <v>40832.964594907404</v>
      </c>
    </row>
    <row r="3519" spans="1:20" ht="42.75" hidden="1" x14ac:dyDescent="0.45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1" t="s">
        <v>8316</v>
      </c>
      <c r="R3519" t="s">
        <v>8334</v>
      </c>
      <c r="S3519" s="15">
        <f t="shared" si="218"/>
        <v>41526.345914351856</v>
      </c>
      <c r="T3519" s="15">
        <f t="shared" si="219"/>
        <v>41556.345914351856</v>
      </c>
    </row>
    <row r="3520" spans="1:20" ht="42.75" hidden="1" x14ac:dyDescent="0.45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1" t="s">
        <v>8316</v>
      </c>
      <c r="R3520" t="s">
        <v>8344</v>
      </c>
      <c r="S3520" s="15">
        <f t="shared" si="218"/>
        <v>42535.327476851846</v>
      </c>
      <c r="T3520" s="15">
        <f t="shared" si="219"/>
        <v>42565.327476851846</v>
      </c>
    </row>
    <row r="3521" spans="1:20" ht="57" hidden="1" x14ac:dyDescent="0.45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1" t="s">
        <v>8319</v>
      </c>
      <c r="R3521" t="s">
        <v>8345</v>
      </c>
      <c r="S3521" s="15">
        <f t="shared" si="218"/>
        <v>42746.019652777773</v>
      </c>
      <c r="T3521" s="15">
        <f t="shared" si="219"/>
        <v>42800.541666666672</v>
      </c>
    </row>
    <row r="3522" spans="1:20" ht="42.75" hidden="1" x14ac:dyDescent="0.45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20">ROUND(E3522/D3522*100,0)</f>
        <v>0</v>
      </c>
      <c r="P3522">
        <f t="shared" ref="P3522:P3585" si="221">IFERROR(ROUND(E3522/L3522,2),0)</f>
        <v>10</v>
      </c>
      <c r="Q3522" s="11" t="s">
        <v>8313</v>
      </c>
      <c r="R3522" t="s">
        <v>8355</v>
      </c>
      <c r="S3522" s="15">
        <f t="shared" ref="S3522:S3585" si="222">(((J3522/60)/60)/24)+DATE(1970,1,1)</f>
        <v>41935.509652777779</v>
      </c>
      <c r="T3522" s="15">
        <f t="shared" ref="T3522:T3585" si="223">(((I3522/60)/60)/24)+DATE(1970,1,1)</f>
        <v>41965.551319444443</v>
      </c>
    </row>
    <row r="3523" spans="1:20" ht="42.75" hidden="1" x14ac:dyDescent="0.45">
      <c r="A3523">
        <v>3877</v>
      </c>
      <c r="B3523" s="9" t="s">
        <v>3874</v>
      </c>
      <c r="C3523" s="3" t="s">
        <v>7986</v>
      </c>
      <c r="D3523" s="5">
        <v>25000</v>
      </c>
      <c r="E3523" s="7">
        <v>1241</v>
      </c>
      <c r="F3523" t="s">
        <v>8219</v>
      </c>
      <c r="G3523" t="s">
        <v>8223</v>
      </c>
      <c r="H3523" t="s">
        <v>8245</v>
      </c>
      <c r="I3523">
        <v>1481213752</v>
      </c>
      <c r="J3523">
        <v>1478621752</v>
      </c>
      <c r="K3523" t="b">
        <v>0</v>
      </c>
      <c r="L3523">
        <v>14</v>
      </c>
      <c r="M3523" t="b">
        <v>0</v>
      </c>
      <c r="N3523" t="s">
        <v>8303</v>
      </c>
      <c r="O3523">
        <f t="shared" si="220"/>
        <v>5</v>
      </c>
      <c r="P3523">
        <f t="shared" si="221"/>
        <v>88.64</v>
      </c>
      <c r="Q3523" s="11" t="s">
        <v>8323</v>
      </c>
      <c r="R3523" t="s">
        <v>8335</v>
      </c>
      <c r="S3523" s="15">
        <f t="shared" si="222"/>
        <v>42682.67768518519</v>
      </c>
      <c r="T3523" s="15">
        <f t="shared" si="223"/>
        <v>42712.67768518519</v>
      </c>
    </row>
    <row r="3524" spans="1:20" ht="42.75" hidden="1" x14ac:dyDescent="0.45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1" t="s">
        <v>8327</v>
      </c>
      <c r="R3524" t="s">
        <v>8330</v>
      </c>
      <c r="S3524" s="15">
        <f t="shared" si="222"/>
        <v>41989.664409722223</v>
      </c>
      <c r="T3524" s="15">
        <f t="shared" si="223"/>
        <v>42019.664409722223</v>
      </c>
    </row>
    <row r="3525" spans="1:20" ht="42.75" hidden="1" x14ac:dyDescent="0.45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1" t="s">
        <v>8316</v>
      </c>
      <c r="R3525" t="s">
        <v>8344</v>
      </c>
      <c r="S3525" s="15">
        <f t="shared" si="222"/>
        <v>41772.797280092593</v>
      </c>
      <c r="T3525" s="15">
        <f t="shared" si="223"/>
        <v>41802.797280092593</v>
      </c>
    </row>
    <row r="3526" spans="1:20" ht="42.75" hidden="1" x14ac:dyDescent="0.45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1" t="s">
        <v>8316</v>
      </c>
      <c r="R3526" t="s">
        <v>8344</v>
      </c>
      <c r="S3526" s="15">
        <f t="shared" si="222"/>
        <v>42649.924907407403</v>
      </c>
      <c r="T3526" s="15">
        <f t="shared" si="223"/>
        <v>42679.924907407403</v>
      </c>
    </row>
    <row r="3527" spans="1:20" ht="42.75" hidden="1" x14ac:dyDescent="0.45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1" t="s">
        <v>8308</v>
      </c>
      <c r="R3527" t="s">
        <v>8318</v>
      </c>
      <c r="S3527" s="15">
        <f t="shared" si="222"/>
        <v>41830.033958333333</v>
      </c>
      <c r="T3527" s="15">
        <f t="shared" si="223"/>
        <v>41860.033958333333</v>
      </c>
    </row>
    <row r="3528" spans="1:20" ht="42.75" hidden="1" x14ac:dyDescent="0.45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1" t="s">
        <v>8316</v>
      </c>
      <c r="R3528" t="s">
        <v>8334</v>
      </c>
      <c r="S3528" s="15">
        <f t="shared" si="222"/>
        <v>41951.973229166666</v>
      </c>
      <c r="T3528" s="15">
        <f t="shared" si="223"/>
        <v>41981.973229166666</v>
      </c>
    </row>
    <row r="3529" spans="1:20" ht="57" hidden="1" x14ac:dyDescent="0.45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1" t="s">
        <v>8327</v>
      </c>
      <c r="R3529" t="s">
        <v>8329</v>
      </c>
      <c r="S3529" s="15">
        <f t="shared" si="222"/>
        <v>42109.826145833329</v>
      </c>
      <c r="T3529" s="15">
        <f t="shared" si="223"/>
        <v>42139.826145833329</v>
      </c>
    </row>
    <row r="3530" spans="1:20" ht="71.25" hidden="1" x14ac:dyDescent="0.45">
      <c r="A3530">
        <v>3126</v>
      </c>
      <c r="B3530" s="9" t="s">
        <v>3126</v>
      </c>
      <c r="C3530" s="3" t="s">
        <v>7236</v>
      </c>
      <c r="D3530" s="5">
        <v>25000</v>
      </c>
      <c r="E3530" s="7">
        <v>1040</v>
      </c>
      <c r="F3530" t="s">
        <v>8219</v>
      </c>
      <c r="G3530" t="s">
        <v>8223</v>
      </c>
      <c r="H3530" t="s">
        <v>8245</v>
      </c>
      <c r="I3530">
        <v>1459121162</v>
      </c>
      <c r="J3530">
        <v>1456532762</v>
      </c>
      <c r="K3530" t="b">
        <v>0</v>
      </c>
      <c r="L3530">
        <v>17</v>
      </c>
      <c r="M3530" t="b">
        <v>0</v>
      </c>
      <c r="N3530" t="s">
        <v>8301</v>
      </c>
      <c r="O3530">
        <f t="shared" si="220"/>
        <v>4</v>
      </c>
      <c r="P3530">
        <f t="shared" si="221"/>
        <v>61.18</v>
      </c>
      <c r="Q3530" s="11" t="s">
        <v>8323</v>
      </c>
      <c r="R3530" t="s">
        <v>8324</v>
      </c>
      <c r="S3530" s="15">
        <f t="shared" si="222"/>
        <v>42427.01807870371</v>
      </c>
      <c r="T3530" s="15">
        <f t="shared" si="223"/>
        <v>42456.976412037038</v>
      </c>
    </row>
    <row r="3531" spans="1:20" ht="42.75" hidden="1" x14ac:dyDescent="0.45">
      <c r="A3531">
        <v>621</v>
      </c>
      <c r="B3531" s="9" t="s">
        <v>622</v>
      </c>
      <c r="C3531" s="3" t="s">
        <v>4731</v>
      </c>
      <c r="D3531" s="5">
        <v>25000</v>
      </c>
      <c r="E3531" s="7">
        <v>261</v>
      </c>
      <c r="F3531" t="s">
        <v>8219</v>
      </c>
      <c r="G3531" t="s">
        <v>8223</v>
      </c>
      <c r="H3531" t="s">
        <v>8245</v>
      </c>
      <c r="I3531">
        <v>1467934937</v>
      </c>
      <c r="J3531">
        <v>1465342937</v>
      </c>
      <c r="K3531" t="b">
        <v>0</v>
      </c>
      <c r="L3531">
        <v>3</v>
      </c>
      <c r="M3531" t="b">
        <v>0</v>
      </c>
      <c r="N3531" t="s">
        <v>8270</v>
      </c>
      <c r="O3531">
        <f t="shared" si="220"/>
        <v>1</v>
      </c>
      <c r="P3531">
        <f t="shared" si="221"/>
        <v>87</v>
      </c>
      <c r="Q3531" s="11" t="s">
        <v>8308</v>
      </c>
      <c r="R3531" t="s">
        <v>8342</v>
      </c>
      <c r="S3531" s="15">
        <f t="shared" si="222"/>
        <v>42528.987696759257</v>
      </c>
      <c r="T3531" s="15">
        <f t="shared" si="223"/>
        <v>42558.987696759257</v>
      </c>
    </row>
    <row r="3532" spans="1:20" ht="28.5" hidden="1" x14ac:dyDescent="0.45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1" t="s">
        <v>8319</v>
      </c>
      <c r="R3532" t="s">
        <v>8345</v>
      </c>
      <c r="S3532" s="15">
        <f t="shared" si="222"/>
        <v>42383.899456018517</v>
      </c>
      <c r="T3532" s="15">
        <f t="shared" si="223"/>
        <v>42413.899456018517</v>
      </c>
    </row>
    <row r="3533" spans="1:20" ht="42.75" hidden="1" x14ac:dyDescent="0.45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1" t="s">
        <v>8319</v>
      </c>
      <c r="R3533" t="s">
        <v>8345</v>
      </c>
      <c r="S3533" s="15">
        <f t="shared" si="222"/>
        <v>42061.69594907407</v>
      </c>
      <c r="T3533" s="15">
        <f t="shared" si="223"/>
        <v>42121.654282407413</v>
      </c>
    </row>
    <row r="3534" spans="1:20" ht="28.5" hidden="1" x14ac:dyDescent="0.45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1" t="s">
        <v>8311</v>
      </c>
      <c r="R3534" t="s">
        <v>8356</v>
      </c>
      <c r="S3534" s="15">
        <f t="shared" si="222"/>
        <v>42573.65662037037</v>
      </c>
      <c r="T3534" s="15">
        <f t="shared" si="223"/>
        <v>42588.65662037037</v>
      </c>
    </row>
    <row r="3535" spans="1:20" ht="42.75" hidden="1" x14ac:dyDescent="0.45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1" t="s">
        <v>8311</v>
      </c>
      <c r="R3535" t="s">
        <v>8356</v>
      </c>
      <c r="S3535" s="15">
        <f t="shared" si="222"/>
        <v>42172.669027777782</v>
      </c>
      <c r="T3535" s="15">
        <f t="shared" si="223"/>
        <v>42202.669027777782</v>
      </c>
    </row>
    <row r="3536" spans="1:20" ht="42.75" x14ac:dyDescent="0.45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1" t="s">
        <v>8323</v>
      </c>
      <c r="R3536" t="s">
        <v>8326</v>
      </c>
      <c r="S3536" s="15">
        <f t="shared" si="222"/>
        <v>42291.739548611105</v>
      </c>
      <c r="T3536" s="15">
        <f t="shared" si="223"/>
        <v>42351.781215277777</v>
      </c>
    </row>
    <row r="3537" spans="1:20" ht="42.75" x14ac:dyDescent="0.45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1" t="s">
        <v>8323</v>
      </c>
      <c r="R3537" t="s">
        <v>8326</v>
      </c>
      <c r="S3537" s="15">
        <f t="shared" si="222"/>
        <v>42261.632916666669</v>
      </c>
      <c r="T3537" s="15">
        <f t="shared" si="223"/>
        <v>42266.165972222225</v>
      </c>
    </row>
    <row r="3538" spans="1:20" ht="42.75" hidden="1" x14ac:dyDescent="0.45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1" t="s">
        <v>8323</v>
      </c>
      <c r="R3538" t="s">
        <v>8324</v>
      </c>
      <c r="S3538" s="15">
        <f t="shared" si="222"/>
        <v>41825.055231481485</v>
      </c>
      <c r="T3538" s="15">
        <f t="shared" si="223"/>
        <v>41850.055231481485</v>
      </c>
    </row>
    <row r="3539" spans="1:20" ht="42.75" hidden="1" x14ac:dyDescent="0.45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1" t="s">
        <v>8323</v>
      </c>
      <c r="R3539" t="s">
        <v>8324</v>
      </c>
      <c r="S3539" s="15">
        <f t="shared" si="222"/>
        <v>42745.031469907408</v>
      </c>
      <c r="T3539" s="15">
        <f t="shared" si="223"/>
        <v>42785.031469907408</v>
      </c>
    </row>
    <row r="3540" spans="1:20" ht="42.75" hidden="1" x14ac:dyDescent="0.45">
      <c r="A3540">
        <v>2370</v>
      </c>
      <c r="B3540" s="9" t="s">
        <v>2371</v>
      </c>
      <c r="C3540" s="3" t="s">
        <v>6480</v>
      </c>
      <c r="D3540" s="5">
        <v>25000</v>
      </c>
      <c r="E3540" s="7">
        <v>82</v>
      </c>
      <c r="F3540" t="s">
        <v>8219</v>
      </c>
      <c r="G3540" t="s">
        <v>8223</v>
      </c>
      <c r="H3540" t="s">
        <v>8245</v>
      </c>
      <c r="I3540">
        <v>1418877141</v>
      </c>
      <c r="J3540">
        <v>1416285141</v>
      </c>
      <c r="K3540" t="b">
        <v>0</v>
      </c>
      <c r="L3540">
        <v>4</v>
      </c>
      <c r="M3540" t="b">
        <v>0</v>
      </c>
      <c r="N3540" t="s">
        <v>8270</v>
      </c>
      <c r="O3540">
        <f t="shared" si="220"/>
        <v>0</v>
      </c>
      <c r="P3540">
        <f t="shared" si="221"/>
        <v>20.5</v>
      </c>
      <c r="Q3540" s="11" t="s">
        <v>8308</v>
      </c>
      <c r="R3540" t="s">
        <v>8342</v>
      </c>
      <c r="S3540" s="15">
        <f t="shared" si="222"/>
        <v>41961.18913194444</v>
      </c>
      <c r="T3540" s="15">
        <f t="shared" si="223"/>
        <v>41991.18913194444</v>
      </c>
    </row>
    <row r="3541" spans="1:20" ht="42.75" x14ac:dyDescent="0.45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1" t="s">
        <v>8323</v>
      </c>
      <c r="R3541" t="s">
        <v>8326</v>
      </c>
      <c r="S3541" s="15">
        <f t="shared" si="222"/>
        <v>42803.842812499999</v>
      </c>
      <c r="T3541" s="15">
        <f t="shared" si="223"/>
        <v>42843.801145833335</v>
      </c>
    </row>
    <row r="3542" spans="1:20" ht="28.5" x14ac:dyDescent="0.45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1" t="s">
        <v>8323</v>
      </c>
      <c r="R3542" t="s">
        <v>8326</v>
      </c>
      <c r="S3542" s="15">
        <f t="shared" si="222"/>
        <v>42786.350231481483</v>
      </c>
      <c r="T3542" s="15">
        <f t="shared" si="223"/>
        <v>42846.308564814812</v>
      </c>
    </row>
    <row r="3543" spans="1:20" ht="42.75" x14ac:dyDescent="0.45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1" t="s">
        <v>8323</v>
      </c>
      <c r="R3543" t="s">
        <v>8326</v>
      </c>
      <c r="S3543" s="15">
        <f t="shared" si="222"/>
        <v>42048.711724537032</v>
      </c>
      <c r="T3543" s="15">
        <f t="shared" si="223"/>
        <v>42086.75</v>
      </c>
    </row>
    <row r="3544" spans="1:20" ht="42.75" x14ac:dyDescent="0.45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1" t="s">
        <v>8323</v>
      </c>
      <c r="R3544" t="s">
        <v>8326</v>
      </c>
      <c r="S3544" s="15">
        <f t="shared" si="222"/>
        <v>41831.697939814818</v>
      </c>
      <c r="T3544" s="15">
        <f t="shared" si="223"/>
        <v>41861.697939814818</v>
      </c>
    </row>
    <row r="3545" spans="1:20" ht="42.75" hidden="1" x14ac:dyDescent="0.45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1" t="s">
        <v>8323</v>
      </c>
      <c r="R3545" t="s">
        <v>8335</v>
      </c>
      <c r="S3545" s="15">
        <f t="shared" si="222"/>
        <v>42201.436226851853</v>
      </c>
      <c r="T3545" s="15">
        <f t="shared" si="223"/>
        <v>42244.9375</v>
      </c>
    </row>
    <row r="3546" spans="1:20" ht="57" x14ac:dyDescent="0.45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1" t="s">
        <v>8323</v>
      </c>
      <c r="R3546" t="s">
        <v>8326</v>
      </c>
      <c r="S3546" s="15">
        <f t="shared" si="222"/>
        <v>42128.431064814817</v>
      </c>
      <c r="T3546" s="15">
        <f t="shared" si="223"/>
        <v>42146.875</v>
      </c>
    </row>
    <row r="3547" spans="1:20" ht="28.5" hidden="1" x14ac:dyDescent="0.45">
      <c r="A3547">
        <v>635</v>
      </c>
      <c r="B3547" s="9" t="s">
        <v>636</v>
      </c>
      <c r="C3547" s="3" t="s">
        <v>4745</v>
      </c>
      <c r="D3547" s="5">
        <v>25000</v>
      </c>
      <c r="E3547" s="7">
        <v>2</v>
      </c>
      <c r="F3547" t="s">
        <v>8219</v>
      </c>
      <c r="G3547" t="s">
        <v>8223</v>
      </c>
      <c r="H3547" t="s">
        <v>8245</v>
      </c>
      <c r="I3547">
        <v>1428804762</v>
      </c>
      <c r="J3547">
        <v>1426212762</v>
      </c>
      <c r="K3547" t="b">
        <v>0</v>
      </c>
      <c r="L3547">
        <v>1</v>
      </c>
      <c r="M3547" t="b">
        <v>0</v>
      </c>
      <c r="N3547" t="s">
        <v>8270</v>
      </c>
      <c r="O3547">
        <f t="shared" si="220"/>
        <v>0</v>
      </c>
      <c r="P3547">
        <f t="shared" si="221"/>
        <v>2</v>
      </c>
      <c r="Q3547" s="11" t="s">
        <v>8308</v>
      </c>
      <c r="R3547" t="s">
        <v>8342</v>
      </c>
      <c r="S3547" s="15">
        <f t="shared" si="222"/>
        <v>42076.092152777783</v>
      </c>
      <c r="T3547" s="15">
        <f t="shared" si="223"/>
        <v>42106.092152777783</v>
      </c>
    </row>
    <row r="3548" spans="1:20" ht="42.75" hidden="1" x14ac:dyDescent="0.45">
      <c r="A3548">
        <v>625</v>
      </c>
      <c r="B3548" s="9" t="s">
        <v>626</v>
      </c>
      <c r="C3548" s="3" t="s">
        <v>4735</v>
      </c>
      <c r="D3548" s="5">
        <v>25000</v>
      </c>
      <c r="E3548" s="7">
        <v>0</v>
      </c>
      <c r="F3548" t="s">
        <v>8219</v>
      </c>
      <c r="G3548" t="s">
        <v>8228</v>
      </c>
      <c r="H3548" t="s">
        <v>8250</v>
      </c>
      <c r="I3548">
        <v>1490560177</v>
      </c>
      <c r="J3548">
        <v>1487971777</v>
      </c>
      <c r="K3548" t="b">
        <v>0</v>
      </c>
      <c r="L3548">
        <v>0</v>
      </c>
      <c r="M3548" t="b">
        <v>0</v>
      </c>
      <c r="N3548" t="s">
        <v>8270</v>
      </c>
      <c r="O3548">
        <f t="shared" si="220"/>
        <v>0</v>
      </c>
      <c r="P3548">
        <f t="shared" si="221"/>
        <v>0</v>
      </c>
      <c r="Q3548" s="11" t="s">
        <v>8308</v>
      </c>
      <c r="R3548" t="s">
        <v>8342</v>
      </c>
      <c r="S3548" s="15">
        <f t="shared" si="222"/>
        <v>42790.895567129628</v>
      </c>
      <c r="T3548" s="15">
        <f t="shared" si="223"/>
        <v>42820.853900462964</v>
      </c>
    </row>
    <row r="3549" spans="1:20" ht="42.75" x14ac:dyDescent="0.45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1" t="s">
        <v>8323</v>
      </c>
      <c r="R3549" t="s">
        <v>8326</v>
      </c>
      <c r="S3549" s="15">
        <f t="shared" si="222"/>
        <v>41863.527326388888</v>
      </c>
      <c r="T3549" s="15">
        <f t="shared" si="223"/>
        <v>41893.527326388888</v>
      </c>
    </row>
    <row r="3550" spans="1:20" x14ac:dyDescent="0.45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1" t="s">
        <v>8323</v>
      </c>
      <c r="R3550" t="s">
        <v>8326</v>
      </c>
      <c r="S3550" s="15">
        <f t="shared" si="222"/>
        <v>42437.64534722222</v>
      </c>
      <c r="T3550" s="15">
        <f t="shared" si="223"/>
        <v>42497.603680555556</v>
      </c>
    </row>
    <row r="3551" spans="1:20" ht="42.75" x14ac:dyDescent="0.45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1" t="s">
        <v>8323</v>
      </c>
      <c r="R3551" t="s">
        <v>8326</v>
      </c>
      <c r="S3551" s="15">
        <f t="shared" si="222"/>
        <v>42217.670104166667</v>
      </c>
      <c r="T3551" s="15">
        <f t="shared" si="223"/>
        <v>42247.670104166667</v>
      </c>
    </row>
    <row r="3552" spans="1:20" ht="57" x14ac:dyDescent="0.45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1" t="s">
        <v>8323</v>
      </c>
      <c r="R3552" t="s">
        <v>8326</v>
      </c>
      <c r="S3552" s="15">
        <f t="shared" si="222"/>
        <v>42622.436412037037</v>
      </c>
      <c r="T3552" s="15">
        <f t="shared" si="223"/>
        <v>42652.436412037037</v>
      </c>
    </row>
    <row r="3553" spans="1:20" ht="42.75" x14ac:dyDescent="0.45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1" t="s">
        <v>8323</v>
      </c>
      <c r="R3553" t="s">
        <v>8326</v>
      </c>
      <c r="S3553" s="15">
        <f t="shared" si="222"/>
        <v>42058.603877314818</v>
      </c>
      <c r="T3553" s="15">
        <f t="shared" si="223"/>
        <v>42087.165972222225</v>
      </c>
    </row>
    <row r="3554" spans="1:20" ht="42.75" hidden="1" x14ac:dyDescent="0.4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1" t="s">
        <v>8308</v>
      </c>
      <c r="R3554" t="s">
        <v>8342</v>
      </c>
      <c r="S3554" s="15">
        <f t="shared" si="222"/>
        <v>42276.903333333335</v>
      </c>
      <c r="T3554" s="15">
        <f t="shared" si="223"/>
        <v>42306.903333333335</v>
      </c>
    </row>
    <row r="3555" spans="1:20" ht="42.75" hidden="1" x14ac:dyDescent="0.45">
      <c r="A3555">
        <v>1237</v>
      </c>
      <c r="B3555" s="9" t="s">
        <v>1238</v>
      </c>
      <c r="C3555" s="3" t="s">
        <v>5347</v>
      </c>
      <c r="D3555" s="5">
        <v>25000</v>
      </c>
      <c r="E3555" s="7">
        <v>0</v>
      </c>
      <c r="F3555" t="s">
        <v>8219</v>
      </c>
      <c r="G3555" t="s">
        <v>8223</v>
      </c>
      <c r="H3555" t="s">
        <v>8245</v>
      </c>
      <c r="I3555">
        <v>1345790865</v>
      </c>
      <c r="J3555">
        <v>1344062865</v>
      </c>
      <c r="K3555" t="b">
        <v>0</v>
      </c>
      <c r="L3555">
        <v>0</v>
      </c>
      <c r="M3555" t="b">
        <v>0</v>
      </c>
      <c r="N3555" t="s">
        <v>8284</v>
      </c>
      <c r="O3555">
        <f t="shared" si="220"/>
        <v>0</v>
      </c>
      <c r="P3555">
        <f t="shared" si="221"/>
        <v>0</v>
      </c>
      <c r="Q3555" s="11" t="s">
        <v>8327</v>
      </c>
      <c r="R3555" t="s">
        <v>8354</v>
      </c>
      <c r="S3555" s="15">
        <f t="shared" si="222"/>
        <v>41125.283159722225</v>
      </c>
      <c r="T3555" s="15">
        <f t="shared" si="223"/>
        <v>41145.283159722225</v>
      </c>
    </row>
    <row r="3556" spans="1:20" ht="42.75" hidden="1" x14ac:dyDescent="0.45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1" t="s">
        <v>8308</v>
      </c>
      <c r="R3556" t="s">
        <v>8310</v>
      </c>
      <c r="S3556" s="15">
        <f t="shared" si="222"/>
        <v>41838.832152777781</v>
      </c>
      <c r="T3556" s="15">
        <f t="shared" si="223"/>
        <v>41868.832152777781</v>
      </c>
    </row>
    <row r="3557" spans="1:20" ht="42.75" hidden="1" x14ac:dyDescent="0.45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1" t="s">
        <v>8308</v>
      </c>
      <c r="R3557" t="s">
        <v>8318</v>
      </c>
      <c r="S3557" s="15">
        <f t="shared" si="222"/>
        <v>41864.04886574074</v>
      </c>
      <c r="T3557" s="15">
        <f t="shared" si="223"/>
        <v>41884.04886574074</v>
      </c>
    </row>
    <row r="3558" spans="1:20" ht="42.75" hidden="1" x14ac:dyDescent="0.45">
      <c r="A3558">
        <v>1453</v>
      </c>
      <c r="B3558" s="9" t="s">
        <v>1454</v>
      </c>
      <c r="C3558" s="3" t="s">
        <v>5563</v>
      </c>
      <c r="D3558" s="5">
        <v>25000</v>
      </c>
      <c r="E3558" s="7">
        <v>0</v>
      </c>
      <c r="F3558" t="s">
        <v>8219</v>
      </c>
      <c r="G3558" t="s">
        <v>8229</v>
      </c>
      <c r="H3558" t="s">
        <v>8248</v>
      </c>
      <c r="I3558">
        <v>1492270947</v>
      </c>
      <c r="J3558">
        <v>1488386547</v>
      </c>
      <c r="K3558" t="b">
        <v>0</v>
      </c>
      <c r="L3558">
        <v>0</v>
      </c>
      <c r="M3558" t="b">
        <v>0</v>
      </c>
      <c r="N3558" t="s">
        <v>8285</v>
      </c>
      <c r="O3558">
        <f t="shared" si="220"/>
        <v>0</v>
      </c>
      <c r="P3558">
        <f t="shared" si="221"/>
        <v>0</v>
      </c>
      <c r="Q3558" s="11" t="s">
        <v>8311</v>
      </c>
      <c r="R3558" t="s">
        <v>8348</v>
      </c>
      <c r="S3558" s="15">
        <f t="shared" si="222"/>
        <v>42795.696145833332</v>
      </c>
      <c r="T3558" s="15">
        <f t="shared" si="223"/>
        <v>42840.654479166667</v>
      </c>
    </row>
    <row r="3559" spans="1:20" ht="42.75" hidden="1" x14ac:dyDescent="0.45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1" t="s">
        <v>8319</v>
      </c>
      <c r="R3559" t="s">
        <v>8345</v>
      </c>
      <c r="S3559" s="15">
        <f t="shared" si="222"/>
        <v>41974.704745370371</v>
      </c>
      <c r="T3559" s="15">
        <f t="shared" si="223"/>
        <v>42004.704745370371</v>
      </c>
    </row>
    <row r="3560" spans="1:20" ht="42.75" hidden="1" x14ac:dyDescent="0.45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1" t="s">
        <v>8311</v>
      </c>
      <c r="R3560" t="s">
        <v>8348</v>
      </c>
      <c r="S3560" s="15">
        <f t="shared" si="222"/>
        <v>42013.059027777781</v>
      </c>
      <c r="T3560" s="15">
        <f t="shared" si="223"/>
        <v>42041.059027777781</v>
      </c>
    </row>
    <row r="3561" spans="1:20" ht="42.75" x14ac:dyDescent="0.4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1" t="s">
        <v>8323</v>
      </c>
      <c r="R3561" t="s">
        <v>8326</v>
      </c>
      <c r="S3561" s="15">
        <f t="shared" si="222"/>
        <v>42465.128391203703</v>
      </c>
      <c r="T3561" s="15">
        <f t="shared" si="223"/>
        <v>42495.128391203703</v>
      </c>
    </row>
    <row r="3562" spans="1:20" ht="42.75" x14ac:dyDescent="0.45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1" t="s">
        <v>8323</v>
      </c>
      <c r="R3562" t="s">
        <v>8326</v>
      </c>
      <c r="S3562" s="15">
        <f t="shared" si="222"/>
        <v>42513.976319444439</v>
      </c>
      <c r="T3562" s="15">
        <f t="shared" si="223"/>
        <v>42559.976319444439</v>
      </c>
    </row>
    <row r="3563" spans="1:20" ht="42.75" hidden="1" x14ac:dyDescent="0.4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1" t="s">
        <v>8321</v>
      </c>
      <c r="R3563" t="s">
        <v>8339</v>
      </c>
      <c r="S3563" s="15">
        <f t="shared" si="222"/>
        <v>42275.861157407402</v>
      </c>
      <c r="T3563" s="15">
        <f t="shared" si="223"/>
        <v>42335.902824074074</v>
      </c>
    </row>
    <row r="3564" spans="1:20" ht="42.75" hidden="1" x14ac:dyDescent="0.45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1" t="s">
        <v>8308</v>
      </c>
      <c r="R3564" t="s">
        <v>8342</v>
      </c>
      <c r="S3564" s="15">
        <f t="shared" si="222"/>
        <v>42525.656944444447</v>
      </c>
      <c r="T3564" s="15">
        <f t="shared" si="223"/>
        <v>42555.656944444447</v>
      </c>
    </row>
    <row r="3565" spans="1:20" ht="28.5" hidden="1" x14ac:dyDescent="0.45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1" t="s">
        <v>8308</v>
      </c>
      <c r="R3565" t="s">
        <v>8342</v>
      </c>
      <c r="S3565" s="15">
        <f t="shared" si="222"/>
        <v>42646.896898148145</v>
      </c>
      <c r="T3565" s="15">
        <f t="shared" si="223"/>
        <v>42676.896898148145</v>
      </c>
    </row>
    <row r="3566" spans="1:20" ht="42.75" hidden="1" x14ac:dyDescent="0.45">
      <c r="A3566">
        <v>2369</v>
      </c>
      <c r="B3566" s="9" t="s">
        <v>2370</v>
      </c>
      <c r="C3566" s="3" t="s">
        <v>6479</v>
      </c>
      <c r="D3566" s="5">
        <v>25000</v>
      </c>
      <c r="E3566" s="7">
        <v>0</v>
      </c>
      <c r="F3566" t="s">
        <v>8219</v>
      </c>
      <c r="G3566" t="s">
        <v>8223</v>
      </c>
      <c r="H3566" t="s">
        <v>8245</v>
      </c>
      <c r="I3566">
        <v>1455132611</v>
      </c>
      <c r="J3566">
        <v>1452540611</v>
      </c>
      <c r="K3566" t="b">
        <v>0</v>
      </c>
      <c r="L3566">
        <v>0</v>
      </c>
      <c r="M3566" t="b">
        <v>0</v>
      </c>
      <c r="N3566" t="s">
        <v>8270</v>
      </c>
      <c r="O3566">
        <f t="shared" si="220"/>
        <v>0</v>
      </c>
      <c r="P3566">
        <f t="shared" si="221"/>
        <v>0</v>
      </c>
      <c r="Q3566" s="11" t="s">
        <v>8308</v>
      </c>
      <c r="R3566" t="s">
        <v>8342</v>
      </c>
      <c r="S3566" s="15">
        <f t="shared" si="222"/>
        <v>42380.812627314815</v>
      </c>
      <c r="T3566" s="15">
        <f t="shared" si="223"/>
        <v>42410.812627314815</v>
      </c>
    </row>
    <row r="3567" spans="1:20" ht="57" hidden="1" x14ac:dyDescent="0.45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1" t="s">
        <v>8311</v>
      </c>
      <c r="R3567" t="s">
        <v>8348</v>
      </c>
      <c r="S3567" s="15">
        <f t="shared" si="222"/>
        <v>42395.456412037034</v>
      </c>
      <c r="T3567" s="15">
        <f t="shared" si="223"/>
        <v>42425.456412037034</v>
      </c>
    </row>
    <row r="3568" spans="1:20" ht="42.75" hidden="1" x14ac:dyDescent="0.45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1" t="s">
        <v>8313</v>
      </c>
      <c r="R3568" t="s">
        <v>8355</v>
      </c>
      <c r="S3568" s="15">
        <f t="shared" si="222"/>
        <v>41974.712245370371</v>
      </c>
      <c r="T3568" s="15">
        <f t="shared" si="223"/>
        <v>42004.712245370371</v>
      </c>
    </row>
    <row r="3569" spans="1:20" ht="42.75" hidden="1" x14ac:dyDescent="0.45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1" t="s">
        <v>8316</v>
      </c>
      <c r="R3569" t="s">
        <v>8344</v>
      </c>
      <c r="S3569" s="15">
        <f t="shared" si="222"/>
        <v>42413.649641203709</v>
      </c>
      <c r="T3569" s="15">
        <f t="shared" si="223"/>
        <v>42443.607974537037</v>
      </c>
    </row>
    <row r="3570" spans="1:20" ht="42.75" x14ac:dyDescent="0.45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1" t="s">
        <v>8323</v>
      </c>
      <c r="R3570" t="s">
        <v>8326</v>
      </c>
      <c r="S3570" s="15">
        <f t="shared" si="222"/>
        <v>41982.904386574075</v>
      </c>
      <c r="T3570" s="15">
        <f t="shared" si="223"/>
        <v>42042.904386574075</v>
      </c>
    </row>
    <row r="3571" spans="1:20" ht="42.75" hidden="1" x14ac:dyDescent="0.45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1" t="s">
        <v>8321</v>
      </c>
      <c r="R3571" t="s">
        <v>8325</v>
      </c>
      <c r="S3571" s="15">
        <f t="shared" si="222"/>
        <v>41792.687442129631</v>
      </c>
      <c r="T3571" s="15">
        <f t="shared" si="223"/>
        <v>41822.687442129631</v>
      </c>
    </row>
    <row r="3572" spans="1:20" ht="42.75" hidden="1" x14ac:dyDescent="0.45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1" t="s">
        <v>8321</v>
      </c>
      <c r="R3572" t="s">
        <v>8339</v>
      </c>
      <c r="S3572" s="15">
        <f t="shared" si="222"/>
        <v>42423.985567129625</v>
      </c>
      <c r="T3572" s="15">
        <f t="shared" si="223"/>
        <v>42453.943900462968</v>
      </c>
    </row>
    <row r="3573" spans="1:20" ht="42.75" hidden="1" x14ac:dyDescent="0.45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1" t="s">
        <v>8321</v>
      </c>
      <c r="R3573" t="s">
        <v>8339</v>
      </c>
      <c r="S3573" s="15">
        <f t="shared" si="222"/>
        <v>41331.555127314816</v>
      </c>
      <c r="T3573" s="15">
        <f t="shared" si="223"/>
        <v>41356.513460648144</v>
      </c>
    </row>
    <row r="3574" spans="1:20" ht="28.5" hidden="1" x14ac:dyDescent="0.45">
      <c r="A3574">
        <v>2357</v>
      </c>
      <c r="B3574" s="9" t="s">
        <v>2358</v>
      </c>
      <c r="C3574" s="3" t="s">
        <v>6467</v>
      </c>
      <c r="D3574" s="5">
        <v>27000</v>
      </c>
      <c r="E3574" s="7">
        <v>0</v>
      </c>
      <c r="F3574" t="s">
        <v>8219</v>
      </c>
      <c r="G3574" t="s">
        <v>8224</v>
      </c>
      <c r="H3574" t="s">
        <v>8246</v>
      </c>
      <c r="I3574">
        <v>1445093578</v>
      </c>
      <c r="J3574">
        <v>1442501578</v>
      </c>
      <c r="K3574" t="b">
        <v>0</v>
      </c>
      <c r="L3574">
        <v>0</v>
      </c>
      <c r="M3574" t="b">
        <v>0</v>
      </c>
      <c r="N3574" t="s">
        <v>8270</v>
      </c>
      <c r="O3574">
        <f t="shared" si="220"/>
        <v>0</v>
      </c>
      <c r="P3574">
        <f t="shared" si="221"/>
        <v>0</v>
      </c>
      <c r="Q3574" s="11" t="s">
        <v>8308</v>
      </c>
      <c r="R3574" t="s">
        <v>8342</v>
      </c>
      <c r="S3574" s="15">
        <f t="shared" si="222"/>
        <v>42264.620115740734</v>
      </c>
      <c r="T3574" s="15">
        <f t="shared" si="223"/>
        <v>42294.620115740734</v>
      </c>
    </row>
    <row r="3575" spans="1:20" ht="42.75" hidden="1" x14ac:dyDescent="0.45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1" t="s">
        <v>8311</v>
      </c>
      <c r="R3575" t="s">
        <v>8352</v>
      </c>
      <c r="S3575" s="15">
        <f t="shared" si="222"/>
        <v>41471.446851851848</v>
      </c>
      <c r="T3575" s="15">
        <f t="shared" si="223"/>
        <v>41501.446851851848</v>
      </c>
    </row>
    <row r="3576" spans="1:20" ht="42.75" hidden="1" x14ac:dyDescent="0.45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1" t="s">
        <v>8316</v>
      </c>
      <c r="R3576" t="s">
        <v>8334</v>
      </c>
      <c r="S3576" s="15">
        <f t="shared" si="222"/>
        <v>42123.185798611114</v>
      </c>
      <c r="T3576" s="15">
        <f t="shared" si="223"/>
        <v>42153.185798611114</v>
      </c>
    </row>
    <row r="3577" spans="1:20" ht="42.75" hidden="1" x14ac:dyDescent="0.45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1" t="s">
        <v>8316</v>
      </c>
      <c r="R3577" t="s">
        <v>8334</v>
      </c>
      <c r="S3577" s="15">
        <f t="shared" si="222"/>
        <v>41835.977083333331</v>
      </c>
      <c r="T3577" s="15">
        <f t="shared" si="223"/>
        <v>41865.977083333331</v>
      </c>
    </row>
    <row r="3578" spans="1:20" ht="42.75" hidden="1" x14ac:dyDescent="0.45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1" t="s">
        <v>8316</v>
      </c>
      <c r="R3578" t="s">
        <v>8334</v>
      </c>
      <c r="S3578" s="15">
        <f t="shared" si="222"/>
        <v>41722.792407407411</v>
      </c>
      <c r="T3578" s="15">
        <f t="shared" si="223"/>
        <v>41735.792407407411</v>
      </c>
    </row>
    <row r="3579" spans="1:20" ht="42.75" hidden="1" x14ac:dyDescent="0.45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1" t="s">
        <v>8316</v>
      </c>
      <c r="R3579" t="s">
        <v>8344</v>
      </c>
      <c r="S3579" s="15">
        <f t="shared" si="222"/>
        <v>41975.347523148142</v>
      </c>
      <c r="T3579" s="15">
        <f t="shared" si="223"/>
        <v>42005.347523148142</v>
      </c>
    </row>
    <row r="3580" spans="1:20" ht="42.75" hidden="1" x14ac:dyDescent="0.45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1" t="s">
        <v>8319</v>
      </c>
      <c r="R3580" t="s">
        <v>8345</v>
      </c>
      <c r="S3580" s="15">
        <f t="shared" si="222"/>
        <v>41837.905694444446</v>
      </c>
      <c r="T3580" s="15">
        <f t="shared" si="223"/>
        <v>41867.905694444446</v>
      </c>
    </row>
    <row r="3581" spans="1:20" ht="42.75" hidden="1" x14ac:dyDescent="0.45">
      <c r="A3581">
        <v>1007</v>
      </c>
      <c r="B3581" s="9" t="s">
        <v>1008</v>
      </c>
      <c r="C3581" s="3" t="s">
        <v>5117</v>
      </c>
      <c r="D3581" s="5">
        <v>30000</v>
      </c>
      <c r="E3581" s="7">
        <v>13296</v>
      </c>
      <c r="F3581" t="s">
        <v>8219</v>
      </c>
      <c r="G3581" t="s">
        <v>8223</v>
      </c>
      <c r="H3581" t="s">
        <v>8245</v>
      </c>
      <c r="I3581">
        <v>1481727623</v>
      </c>
      <c r="J3581">
        <v>1478095223</v>
      </c>
      <c r="K3581" t="b">
        <v>0</v>
      </c>
      <c r="L3581">
        <v>76</v>
      </c>
      <c r="M3581" t="b">
        <v>0</v>
      </c>
      <c r="N3581" t="s">
        <v>8271</v>
      </c>
      <c r="O3581">
        <f t="shared" si="220"/>
        <v>44</v>
      </c>
      <c r="P3581">
        <f t="shared" si="221"/>
        <v>174.95</v>
      </c>
      <c r="Q3581" s="11" t="s">
        <v>8308</v>
      </c>
      <c r="R3581" t="s">
        <v>8310</v>
      </c>
      <c r="S3581" s="15">
        <f t="shared" si="222"/>
        <v>42676.583599537036</v>
      </c>
      <c r="T3581" s="15">
        <f t="shared" si="223"/>
        <v>42718.6252662037</v>
      </c>
    </row>
    <row r="3582" spans="1:20" ht="42.75" hidden="1" x14ac:dyDescent="0.45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1" t="s">
        <v>8311</v>
      </c>
      <c r="R3582" t="s">
        <v>8352</v>
      </c>
      <c r="S3582" s="15">
        <f t="shared" si="222"/>
        <v>41136.85805555556</v>
      </c>
      <c r="T3582" s="15">
        <f t="shared" si="223"/>
        <v>41159.32708333333</v>
      </c>
    </row>
    <row r="3583" spans="1:20" ht="42.75" hidden="1" x14ac:dyDescent="0.45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1" t="s">
        <v>8311</v>
      </c>
      <c r="R3583" t="s">
        <v>8352</v>
      </c>
      <c r="S3583" s="15">
        <f t="shared" si="222"/>
        <v>42527.007326388892</v>
      </c>
      <c r="T3583" s="15">
        <f t="shared" si="223"/>
        <v>42587.007326388892</v>
      </c>
    </row>
    <row r="3584" spans="1:20" ht="42.75" hidden="1" x14ac:dyDescent="0.45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1" t="s">
        <v>8313</v>
      </c>
      <c r="R3584" t="s">
        <v>8351</v>
      </c>
      <c r="S3584" s="15">
        <f t="shared" si="222"/>
        <v>42325.448958333334</v>
      </c>
      <c r="T3584" s="15">
        <f t="shared" si="223"/>
        <v>42357.448958333334</v>
      </c>
    </row>
    <row r="3585" spans="1:20" ht="42.75" hidden="1" x14ac:dyDescent="0.45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1" t="s">
        <v>8327</v>
      </c>
      <c r="R3585" t="s">
        <v>8330</v>
      </c>
      <c r="S3585" s="15">
        <f t="shared" si="222"/>
        <v>42791.669837962967</v>
      </c>
      <c r="T3585" s="15">
        <f t="shared" si="223"/>
        <v>42821.191666666666</v>
      </c>
    </row>
    <row r="3586" spans="1:20" ht="42.75" hidden="1" x14ac:dyDescent="0.45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24">ROUND(E3586/D3586*100,0)</f>
        <v>0</v>
      </c>
      <c r="P3586">
        <f t="shared" ref="P3586:P3649" si="225">IFERROR(ROUND(E3586/L3586,2),0)</f>
        <v>5</v>
      </c>
      <c r="Q3586" s="11" t="s">
        <v>8319</v>
      </c>
      <c r="R3586" t="s">
        <v>8345</v>
      </c>
      <c r="S3586" s="15">
        <f t="shared" ref="S3586:S3649" si="226">(((J3586/60)/60)/24)+DATE(1970,1,1)</f>
        <v>42019.737766203703</v>
      </c>
      <c r="T3586" s="15">
        <f t="shared" ref="T3586:T3649" si="227">(((I3586/60)/60)/24)+DATE(1970,1,1)</f>
        <v>42077.625</v>
      </c>
    </row>
    <row r="3587" spans="1:20" hidden="1" x14ac:dyDescent="0.45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24"/>
        <v>0</v>
      </c>
      <c r="P3587">
        <f t="shared" si="225"/>
        <v>1</v>
      </c>
      <c r="Q3587" s="11" t="s">
        <v>8319</v>
      </c>
      <c r="R3587" t="s">
        <v>8345</v>
      </c>
      <c r="S3587" s="15">
        <f t="shared" si="226"/>
        <v>42027.856990740736</v>
      </c>
      <c r="T3587" s="15">
        <f t="shared" si="227"/>
        <v>42087.815324074079</v>
      </c>
    </row>
    <row r="3588" spans="1:20" ht="42.75" hidden="1" x14ac:dyDescent="0.45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1" t="s">
        <v>8319</v>
      </c>
      <c r="R3588" t="s">
        <v>8345</v>
      </c>
      <c r="S3588" s="15">
        <f t="shared" si="226"/>
        <v>42019.76944444445</v>
      </c>
      <c r="T3588" s="15">
        <f t="shared" si="227"/>
        <v>42079.727777777778</v>
      </c>
    </row>
    <row r="3589" spans="1:20" ht="28.5" hidden="1" x14ac:dyDescent="0.45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1" t="s">
        <v>8319</v>
      </c>
      <c r="R3589" t="s">
        <v>8345</v>
      </c>
      <c r="S3589" s="15">
        <f t="shared" si="226"/>
        <v>42333.330277777779</v>
      </c>
      <c r="T3589" s="15">
        <f t="shared" si="227"/>
        <v>42363.330277777779</v>
      </c>
    </row>
    <row r="3590" spans="1:20" ht="42.75" hidden="1" x14ac:dyDescent="0.45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1" t="s">
        <v>8319</v>
      </c>
      <c r="R3590" t="s">
        <v>8345</v>
      </c>
      <c r="S3590" s="15">
        <f t="shared" si="226"/>
        <v>42422.536192129628</v>
      </c>
      <c r="T3590" s="15">
        <f t="shared" si="227"/>
        <v>42452.494525462964</v>
      </c>
    </row>
    <row r="3591" spans="1:20" ht="42.75" x14ac:dyDescent="0.45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1" t="s">
        <v>8323</v>
      </c>
      <c r="R3591" t="s">
        <v>8326</v>
      </c>
      <c r="S3591" s="15">
        <f t="shared" si="226"/>
        <v>42453.428240740745</v>
      </c>
      <c r="T3591" s="15">
        <f t="shared" si="227"/>
        <v>42483.428240740745</v>
      </c>
    </row>
    <row r="3592" spans="1:20" ht="42.75" x14ac:dyDescent="0.45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1" t="s">
        <v>8323</v>
      </c>
      <c r="R3592" t="s">
        <v>8326</v>
      </c>
      <c r="S3592" s="15">
        <f t="shared" si="226"/>
        <v>41985.427361111113</v>
      </c>
      <c r="T3592" s="15">
        <f t="shared" si="227"/>
        <v>42015.427361111113</v>
      </c>
    </row>
    <row r="3593" spans="1:20" ht="42.75" hidden="1" x14ac:dyDescent="0.45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1" t="s">
        <v>8323</v>
      </c>
      <c r="R3593" t="s">
        <v>8324</v>
      </c>
      <c r="S3593" s="15">
        <f t="shared" si="226"/>
        <v>42060.04550925926</v>
      </c>
      <c r="T3593" s="15">
        <f t="shared" si="227"/>
        <v>42090.003842592589</v>
      </c>
    </row>
    <row r="3594" spans="1:20" ht="42.75" hidden="1" x14ac:dyDescent="0.45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1" t="s">
        <v>8323</v>
      </c>
      <c r="R3594" t="s">
        <v>8335</v>
      </c>
      <c r="S3594" s="15">
        <f t="shared" si="226"/>
        <v>41799.259039351848</v>
      </c>
      <c r="T3594" s="15">
        <f t="shared" si="227"/>
        <v>41819.259039351848</v>
      </c>
    </row>
    <row r="3595" spans="1:20" ht="42.75" x14ac:dyDescent="0.45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1" t="s">
        <v>8323</v>
      </c>
      <c r="R3595" t="s">
        <v>8326</v>
      </c>
      <c r="S3595" s="15">
        <f t="shared" si="226"/>
        <v>42492.98505787037</v>
      </c>
      <c r="T3595" s="15">
        <f t="shared" si="227"/>
        <v>42522.98505787037</v>
      </c>
    </row>
    <row r="3596" spans="1:20" ht="42.75" x14ac:dyDescent="0.45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1" t="s">
        <v>8323</v>
      </c>
      <c r="R3596" t="s">
        <v>8326</v>
      </c>
      <c r="S3596" s="15">
        <f t="shared" si="226"/>
        <v>41915.400219907409</v>
      </c>
      <c r="T3596" s="15">
        <f t="shared" si="227"/>
        <v>41919.1875</v>
      </c>
    </row>
    <row r="3597" spans="1:20" ht="42.75" x14ac:dyDescent="0.45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1" t="s">
        <v>8323</v>
      </c>
      <c r="R3597" t="s">
        <v>8326</v>
      </c>
      <c r="S3597" s="15">
        <f t="shared" si="226"/>
        <v>42109.801712962959</v>
      </c>
      <c r="T3597" s="15">
        <f t="shared" si="227"/>
        <v>42139.801712962959</v>
      </c>
    </row>
    <row r="3598" spans="1:20" ht="42.75" x14ac:dyDescent="0.45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1" t="s">
        <v>8323</v>
      </c>
      <c r="R3598" t="s">
        <v>8326</v>
      </c>
      <c r="S3598" s="15">
        <f t="shared" si="226"/>
        <v>41809.389930555553</v>
      </c>
      <c r="T3598" s="15">
        <f t="shared" si="227"/>
        <v>41839.389930555553</v>
      </c>
    </row>
    <row r="3599" spans="1:20" ht="42.75" x14ac:dyDescent="0.45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1" t="s">
        <v>8323</v>
      </c>
      <c r="R3599" t="s">
        <v>8326</v>
      </c>
      <c r="S3599" s="15">
        <f t="shared" si="226"/>
        <v>41848.772928240738</v>
      </c>
      <c r="T3599" s="15">
        <f t="shared" si="227"/>
        <v>41877.686111111114</v>
      </c>
    </row>
    <row r="3600" spans="1:20" ht="42.75" x14ac:dyDescent="0.45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1" t="s">
        <v>8323</v>
      </c>
      <c r="R3600" t="s">
        <v>8326</v>
      </c>
      <c r="S3600" s="15">
        <f t="shared" si="226"/>
        <v>42510.938900462963</v>
      </c>
      <c r="T3600" s="15">
        <f t="shared" si="227"/>
        <v>42540.938900462963</v>
      </c>
    </row>
    <row r="3601" spans="1:20" ht="42.75" hidden="1" x14ac:dyDescent="0.45">
      <c r="A3601">
        <v>1305</v>
      </c>
      <c r="B3601" s="9" t="s">
        <v>1306</v>
      </c>
      <c r="C3601" s="3" t="s">
        <v>5415</v>
      </c>
      <c r="D3601" s="5">
        <v>30000</v>
      </c>
      <c r="E3601" s="7">
        <v>7793</v>
      </c>
      <c r="F3601" t="s">
        <v>8219</v>
      </c>
      <c r="G3601" t="s">
        <v>8223</v>
      </c>
      <c r="H3601" t="s">
        <v>8245</v>
      </c>
      <c r="I3601">
        <v>1469122200</v>
      </c>
      <c r="J3601">
        <v>1466611108</v>
      </c>
      <c r="K3601" t="b">
        <v>0</v>
      </c>
      <c r="L3601">
        <v>86</v>
      </c>
      <c r="M3601" t="b">
        <v>0</v>
      </c>
      <c r="N3601" t="s">
        <v>8271</v>
      </c>
      <c r="O3601">
        <f t="shared" si="224"/>
        <v>26</v>
      </c>
      <c r="P3601">
        <f t="shared" si="225"/>
        <v>90.62</v>
      </c>
      <c r="Q3601" s="11" t="s">
        <v>8308</v>
      </c>
      <c r="R3601" t="s">
        <v>8310</v>
      </c>
      <c r="S3601" s="15">
        <f t="shared" si="226"/>
        <v>42543.665601851855</v>
      </c>
      <c r="T3601" s="15">
        <f t="shared" si="227"/>
        <v>42572.729166666672</v>
      </c>
    </row>
    <row r="3602" spans="1:20" hidden="1" x14ac:dyDescent="0.4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1" t="s">
        <v>8319</v>
      </c>
      <c r="R3602" t="s">
        <v>8345</v>
      </c>
      <c r="S3602" s="15">
        <f t="shared" si="226"/>
        <v>42034.339363425926</v>
      </c>
      <c r="T3602" s="15">
        <f t="shared" si="227"/>
        <v>42064.339363425926</v>
      </c>
    </row>
    <row r="3603" spans="1:20" ht="42.75" hidden="1" x14ac:dyDescent="0.45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1" t="s">
        <v>8316</v>
      </c>
      <c r="R3603" t="s">
        <v>8344</v>
      </c>
      <c r="S3603" s="15">
        <f t="shared" si="226"/>
        <v>42645.367442129631</v>
      </c>
      <c r="T3603" s="15">
        <f t="shared" si="227"/>
        <v>42680.409108796302</v>
      </c>
    </row>
    <row r="3604" spans="1:20" ht="57" x14ac:dyDescent="0.4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1" t="s">
        <v>8323</v>
      </c>
      <c r="R3604" t="s">
        <v>8326</v>
      </c>
      <c r="S3604" s="15">
        <f t="shared" si="226"/>
        <v>41812.77443287037</v>
      </c>
      <c r="T3604" s="15">
        <f t="shared" si="227"/>
        <v>41872.77443287037</v>
      </c>
    </row>
    <row r="3605" spans="1:20" ht="42.75" hidden="1" x14ac:dyDescent="0.45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1" t="s">
        <v>8321</v>
      </c>
      <c r="R3605" t="s">
        <v>8325</v>
      </c>
      <c r="S3605" s="15">
        <f t="shared" si="226"/>
        <v>42375.996886574074</v>
      </c>
      <c r="T3605" s="15">
        <f t="shared" si="227"/>
        <v>42435.996886574074</v>
      </c>
    </row>
    <row r="3606" spans="1:20" ht="42.75" hidden="1" x14ac:dyDescent="0.4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1" t="s">
        <v>8321</v>
      </c>
      <c r="R3606" t="s">
        <v>8339</v>
      </c>
      <c r="S3606" s="15">
        <f t="shared" si="226"/>
        <v>41500.747453703705</v>
      </c>
      <c r="T3606" s="15">
        <f t="shared" si="227"/>
        <v>41530.747453703705</v>
      </c>
    </row>
    <row r="3607" spans="1:20" ht="28.5" hidden="1" x14ac:dyDescent="0.45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1" t="s">
        <v>8308</v>
      </c>
      <c r="R3607" t="s">
        <v>8310</v>
      </c>
      <c r="S3607" s="15">
        <f t="shared" si="226"/>
        <v>42615.753310185188</v>
      </c>
      <c r="T3607" s="15">
        <f t="shared" si="227"/>
        <v>42645.753310185188</v>
      </c>
    </row>
    <row r="3608" spans="1:20" ht="28.5" hidden="1" x14ac:dyDescent="0.45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1" t="s">
        <v>8311</v>
      </c>
      <c r="R3608" t="s">
        <v>8348</v>
      </c>
      <c r="S3608" s="15">
        <f t="shared" si="226"/>
        <v>42524.667662037042</v>
      </c>
      <c r="T3608" s="15">
        <f t="shared" si="227"/>
        <v>42549.667662037042</v>
      </c>
    </row>
    <row r="3609" spans="1:20" ht="28.5" hidden="1" x14ac:dyDescent="0.45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1" t="s">
        <v>8313</v>
      </c>
      <c r="R3609" t="s">
        <v>8351</v>
      </c>
      <c r="S3609" s="15">
        <f t="shared" si="226"/>
        <v>42033.845543981486</v>
      </c>
      <c r="T3609" s="15">
        <f t="shared" si="227"/>
        <v>42063.845543981486</v>
      </c>
    </row>
    <row r="3610" spans="1:20" ht="42.75" hidden="1" x14ac:dyDescent="0.45">
      <c r="A3610">
        <v>1566</v>
      </c>
      <c r="B3610" s="9" t="s">
        <v>1567</v>
      </c>
      <c r="C3610" s="3" t="s">
        <v>5676</v>
      </c>
      <c r="D3610" s="5">
        <v>30000</v>
      </c>
      <c r="E3610" s="7">
        <v>6375</v>
      </c>
      <c r="F3610" t="s">
        <v>8219</v>
      </c>
      <c r="G3610" t="s">
        <v>8223</v>
      </c>
      <c r="H3610" t="s">
        <v>8245</v>
      </c>
      <c r="I3610">
        <v>1469656800</v>
      </c>
      <c r="J3610">
        <v>1467151204</v>
      </c>
      <c r="K3610" t="b">
        <v>0</v>
      </c>
      <c r="L3610">
        <v>59</v>
      </c>
      <c r="M3610" t="b">
        <v>0</v>
      </c>
      <c r="N3610" t="s">
        <v>8288</v>
      </c>
      <c r="O3610">
        <f t="shared" si="224"/>
        <v>21</v>
      </c>
      <c r="P3610">
        <f t="shared" si="225"/>
        <v>108.05</v>
      </c>
      <c r="Q3610" s="11" t="s">
        <v>8311</v>
      </c>
      <c r="R3610" t="s">
        <v>8349</v>
      </c>
      <c r="S3610" s="15">
        <f t="shared" si="226"/>
        <v>42549.916712962964</v>
      </c>
      <c r="T3610" s="15">
        <f t="shared" si="227"/>
        <v>42578.916666666672</v>
      </c>
    </row>
    <row r="3611" spans="1:20" ht="42.75" hidden="1" x14ac:dyDescent="0.45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1" t="s">
        <v>8323</v>
      </c>
      <c r="R3611" t="s">
        <v>8324</v>
      </c>
      <c r="S3611" s="15">
        <f t="shared" si="226"/>
        <v>42460.374305555553</v>
      </c>
      <c r="T3611" s="15">
        <f t="shared" si="227"/>
        <v>42510.374305555553</v>
      </c>
    </row>
    <row r="3612" spans="1:20" ht="42.75" hidden="1" x14ac:dyDescent="0.45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1" t="s">
        <v>8323</v>
      </c>
      <c r="R3612" t="s">
        <v>8335</v>
      </c>
      <c r="S3612" s="15">
        <f t="shared" si="226"/>
        <v>41849.887037037035</v>
      </c>
      <c r="T3612" s="15">
        <f t="shared" si="227"/>
        <v>41909.887037037035</v>
      </c>
    </row>
    <row r="3613" spans="1:20" x14ac:dyDescent="0.45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1" t="s">
        <v>8323</v>
      </c>
      <c r="R3613" t="s">
        <v>8326</v>
      </c>
      <c r="S3613" s="15">
        <f t="shared" si="226"/>
        <v>42095.229166666672</v>
      </c>
      <c r="T3613" s="15">
        <f t="shared" si="227"/>
        <v>42109.211111111115</v>
      </c>
    </row>
    <row r="3614" spans="1:20" ht="42.75" x14ac:dyDescent="0.45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1" t="s">
        <v>8323</v>
      </c>
      <c r="R3614" t="s">
        <v>8326</v>
      </c>
      <c r="S3614" s="15">
        <f t="shared" si="226"/>
        <v>42107.864722222221</v>
      </c>
      <c r="T3614" s="15">
        <f t="shared" si="227"/>
        <v>42137.864722222221</v>
      </c>
    </row>
    <row r="3615" spans="1:20" ht="42.75" x14ac:dyDescent="0.4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1" t="s">
        <v>8323</v>
      </c>
      <c r="R3615" t="s">
        <v>8326</v>
      </c>
      <c r="S3615" s="15">
        <f t="shared" si="226"/>
        <v>42307.189270833333</v>
      </c>
      <c r="T3615" s="15">
        <f t="shared" si="227"/>
        <v>42322.958333333328</v>
      </c>
    </row>
    <row r="3616" spans="1:20" ht="42.75" x14ac:dyDescent="0.45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1" t="s">
        <v>8323</v>
      </c>
      <c r="R3616" t="s">
        <v>8326</v>
      </c>
      <c r="S3616" s="15">
        <f t="shared" si="226"/>
        <v>42358.573182870372</v>
      </c>
      <c r="T3616" s="15">
        <f t="shared" si="227"/>
        <v>42377.273611111115</v>
      </c>
    </row>
    <row r="3617" spans="1:20" ht="42.75" hidden="1" x14ac:dyDescent="0.45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1" t="s">
        <v>8321</v>
      </c>
      <c r="R3617" t="s">
        <v>8339</v>
      </c>
      <c r="S3617" s="15">
        <f t="shared" si="226"/>
        <v>42130.335358796292</v>
      </c>
      <c r="T3617" s="15">
        <f t="shared" si="227"/>
        <v>42145.335358796292</v>
      </c>
    </row>
    <row r="3618" spans="1:20" ht="42.75" hidden="1" x14ac:dyDescent="0.45">
      <c r="A3618">
        <v>2657</v>
      </c>
      <c r="B3618" s="9" t="s">
        <v>2657</v>
      </c>
      <c r="C3618" s="3" t="s">
        <v>6767</v>
      </c>
      <c r="D3618" s="5">
        <v>30000</v>
      </c>
      <c r="E3618" s="7">
        <v>5621.38</v>
      </c>
      <c r="F3618" t="s">
        <v>8219</v>
      </c>
      <c r="G3618" t="s">
        <v>8223</v>
      </c>
      <c r="H3618" t="s">
        <v>8245</v>
      </c>
      <c r="I3618">
        <v>1470187800</v>
      </c>
      <c r="J3618">
        <v>1467325053</v>
      </c>
      <c r="K3618" t="b">
        <v>0</v>
      </c>
      <c r="L3618">
        <v>59</v>
      </c>
      <c r="M3618" t="b">
        <v>0</v>
      </c>
      <c r="N3618" t="s">
        <v>8299</v>
      </c>
      <c r="O3618">
        <f t="shared" si="224"/>
        <v>19</v>
      </c>
      <c r="P3618">
        <f t="shared" si="225"/>
        <v>95.28</v>
      </c>
      <c r="Q3618" s="11" t="s">
        <v>8308</v>
      </c>
      <c r="R3618" t="s">
        <v>8315</v>
      </c>
      <c r="S3618" s="15">
        <f t="shared" si="226"/>
        <v>42551.928854166668</v>
      </c>
      <c r="T3618" s="15">
        <f t="shared" si="227"/>
        <v>42585.0625</v>
      </c>
    </row>
    <row r="3619" spans="1:20" ht="42.75" hidden="1" x14ac:dyDescent="0.45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1" t="s">
        <v>8311</v>
      </c>
      <c r="R3619" t="s">
        <v>8352</v>
      </c>
      <c r="S3619" s="15">
        <f t="shared" si="226"/>
        <v>41729.702314814815</v>
      </c>
      <c r="T3619" s="15">
        <f t="shared" si="227"/>
        <v>41759.702314814815</v>
      </c>
    </row>
    <row r="3620" spans="1:20" ht="42.75" hidden="1" x14ac:dyDescent="0.45">
      <c r="A3620">
        <v>1338</v>
      </c>
      <c r="B3620" s="9" t="s">
        <v>1339</v>
      </c>
      <c r="C3620" s="3" t="s">
        <v>5448</v>
      </c>
      <c r="D3620" s="5">
        <v>30000</v>
      </c>
      <c r="E3620" s="7">
        <v>991</v>
      </c>
      <c r="F3620" t="s">
        <v>8219</v>
      </c>
      <c r="G3620" t="s">
        <v>8223</v>
      </c>
      <c r="H3620" t="s">
        <v>8245</v>
      </c>
      <c r="I3620">
        <v>1438543033</v>
      </c>
      <c r="J3620">
        <v>1435951033</v>
      </c>
      <c r="K3620" t="b">
        <v>0</v>
      </c>
      <c r="L3620">
        <v>15</v>
      </c>
      <c r="M3620" t="b">
        <v>0</v>
      </c>
      <c r="N3620" t="s">
        <v>8271</v>
      </c>
      <c r="O3620">
        <f t="shared" si="224"/>
        <v>3</v>
      </c>
      <c r="P3620">
        <f t="shared" si="225"/>
        <v>66.069999999999993</v>
      </c>
      <c r="Q3620" s="11" t="s">
        <v>8308</v>
      </c>
      <c r="R3620" t="s">
        <v>8310</v>
      </c>
      <c r="S3620" s="15">
        <f t="shared" si="226"/>
        <v>42188.803622685184</v>
      </c>
      <c r="T3620" s="15">
        <f t="shared" si="227"/>
        <v>42218.803622685184</v>
      </c>
    </row>
    <row r="3621" spans="1:20" ht="28.5" hidden="1" x14ac:dyDescent="0.45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1" t="s">
        <v>8313</v>
      </c>
      <c r="R3621" t="s">
        <v>8353</v>
      </c>
      <c r="S3621" s="15">
        <f t="shared" si="226"/>
        <v>42023.143414351856</v>
      </c>
      <c r="T3621" s="15">
        <f t="shared" si="227"/>
        <v>42053.143414351856</v>
      </c>
    </row>
    <row r="3622" spans="1:20" ht="42.75" hidden="1" x14ac:dyDescent="0.45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1" t="s">
        <v>8316</v>
      </c>
      <c r="R3622" t="s">
        <v>8334</v>
      </c>
      <c r="S3622" s="15">
        <f t="shared" si="226"/>
        <v>42066.733587962968</v>
      </c>
      <c r="T3622" s="15">
        <f t="shared" si="227"/>
        <v>42096.691921296297</v>
      </c>
    </row>
    <row r="3623" spans="1:20" ht="28.5" hidden="1" x14ac:dyDescent="0.45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1" t="s">
        <v>8316</v>
      </c>
      <c r="R3623" t="s">
        <v>8334</v>
      </c>
      <c r="S3623" s="15">
        <f t="shared" si="226"/>
        <v>41647.632256944446</v>
      </c>
      <c r="T3623" s="15">
        <f t="shared" si="227"/>
        <v>41667.632256944446</v>
      </c>
    </row>
    <row r="3624" spans="1:20" ht="42.75" hidden="1" x14ac:dyDescent="0.45">
      <c r="A3624">
        <v>620</v>
      </c>
      <c r="B3624" s="9" t="s">
        <v>621</v>
      </c>
      <c r="C3624" s="3" t="s">
        <v>4730</v>
      </c>
      <c r="D3624" s="5">
        <v>30000</v>
      </c>
      <c r="E3624" s="7">
        <v>300</v>
      </c>
      <c r="F3624" t="s">
        <v>8219</v>
      </c>
      <c r="G3624" t="s">
        <v>8228</v>
      </c>
      <c r="H3624" t="s">
        <v>8250</v>
      </c>
      <c r="I3624">
        <v>1408986738</v>
      </c>
      <c r="J3624">
        <v>1405098738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1</v>
      </c>
      <c r="P3624">
        <f t="shared" si="225"/>
        <v>300</v>
      </c>
      <c r="Q3624" s="11" t="s">
        <v>8308</v>
      </c>
      <c r="R3624" t="s">
        <v>8342</v>
      </c>
      <c r="S3624" s="15">
        <f t="shared" si="226"/>
        <v>41831.716874999998</v>
      </c>
      <c r="T3624" s="15">
        <f t="shared" si="227"/>
        <v>41876.716874999998</v>
      </c>
    </row>
    <row r="3625" spans="1:20" ht="28.5" hidden="1" x14ac:dyDescent="0.45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1" t="s">
        <v>8319</v>
      </c>
      <c r="R3625" t="s">
        <v>8345</v>
      </c>
      <c r="S3625" s="15">
        <f t="shared" si="226"/>
        <v>42489.099687499998</v>
      </c>
      <c r="T3625" s="15">
        <f t="shared" si="227"/>
        <v>42549.099687499998</v>
      </c>
    </row>
    <row r="3626" spans="1:20" ht="42.75" hidden="1" x14ac:dyDescent="0.4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1" t="s">
        <v>8319</v>
      </c>
      <c r="R3626" t="s">
        <v>8345</v>
      </c>
      <c r="S3626" s="15">
        <f t="shared" si="226"/>
        <v>42041.218715277777</v>
      </c>
      <c r="T3626" s="15">
        <f t="shared" si="227"/>
        <v>42071.218715277777</v>
      </c>
    </row>
    <row r="3627" spans="1:20" ht="42.75" hidden="1" x14ac:dyDescent="0.4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1" t="s">
        <v>8311</v>
      </c>
      <c r="R3627" t="s">
        <v>8356</v>
      </c>
      <c r="S3627" s="15">
        <f t="shared" si="226"/>
        <v>41745.826273148145</v>
      </c>
      <c r="T3627" s="15">
        <f t="shared" si="227"/>
        <v>41795.826273148145</v>
      </c>
    </row>
    <row r="3628" spans="1:20" ht="42.75" x14ac:dyDescent="0.45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1" t="s">
        <v>8323</v>
      </c>
      <c r="R3628" t="s">
        <v>8326</v>
      </c>
      <c r="S3628" s="15">
        <f t="shared" si="226"/>
        <v>42444.877743055549</v>
      </c>
      <c r="T3628" s="15">
        <f t="shared" si="227"/>
        <v>42504.877743055549</v>
      </c>
    </row>
    <row r="3629" spans="1:20" ht="42.75" x14ac:dyDescent="0.45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1" t="s">
        <v>8323</v>
      </c>
      <c r="R3629" t="s">
        <v>8326</v>
      </c>
      <c r="S3629" s="15">
        <f t="shared" si="226"/>
        <v>41828.922905092593</v>
      </c>
      <c r="T3629" s="15">
        <f t="shared" si="227"/>
        <v>41888.922905092593</v>
      </c>
    </row>
    <row r="3630" spans="1:20" ht="42.75" hidden="1" x14ac:dyDescent="0.45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1" t="s">
        <v>8323</v>
      </c>
      <c r="R3630" t="s">
        <v>8324</v>
      </c>
      <c r="S3630" s="15">
        <f t="shared" si="226"/>
        <v>42567.531157407408</v>
      </c>
      <c r="T3630" s="15">
        <f t="shared" si="227"/>
        <v>42597.531157407408</v>
      </c>
    </row>
    <row r="3631" spans="1:20" ht="42.75" hidden="1" x14ac:dyDescent="0.45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1" t="s">
        <v>8323</v>
      </c>
      <c r="R3631" t="s">
        <v>8324</v>
      </c>
      <c r="S3631" s="15">
        <f t="shared" si="226"/>
        <v>42658.690532407403</v>
      </c>
      <c r="T3631" s="15">
        <f t="shared" si="227"/>
        <v>42673.073611111111</v>
      </c>
    </row>
    <row r="3632" spans="1:20" ht="42.75" hidden="1" x14ac:dyDescent="0.45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8323</v>
      </c>
      <c r="R3632" t="s">
        <v>8335</v>
      </c>
      <c r="S3632" s="15">
        <f t="shared" si="226"/>
        <v>42437.094490740739</v>
      </c>
      <c r="T3632" s="15">
        <f t="shared" si="227"/>
        <v>42495.708333333328</v>
      </c>
    </row>
    <row r="3633" spans="1:20" ht="42.75" x14ac:dyDescent="0.45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1" t="s">
        <v>8323</v>
      </c>
      <c r="R3633" t="s">
        <v>8326</v>
      </c>
      <c r="S3633" s="15">
        <f t="shared" si="226"/>
        <v>42391.772997685184</v>
      </c>
      <c r="T3633" s="15">
        <f t="shared" si="227"/>
        <v>42416.772997685184</v>
      </c>
    </row>
    <row r="3634" spans="1:20" hidden="1" x14ac:dyDescent="0.45">
      <c r="A3634">
        <v>1569</v>
      </c>
      <c r="B3634" s="9" t="s">
        <v>1570</v>
      </c>
      <c r="C3634" s="3" t="s">
        <v>5679</v>
      </c>
      <c r="D3634" s="5">
        <v>30000</v>
      </c>
      <c r="E3634" s="7">
        <v>0</v>
      </c>
      <c r="F3634" t="s">
        <v>8219</v>
      </c>
      <c r="G3634" t="s">
        <v>8223</v>
      </c>
      <c r="H3634" t="s">
        <v>8245</v>
      </c>
      <c r="I3634">
        <v>1369498714</v>
      </c>
      <c r="J3634">
        <v>1366906714</v>
      </c>
      <c r="K3634" t="b">
        <v>0</v>
      </c>
      <c r="L3634">
        <v>0</v>
      </c>
      <c r="M3634" t="b">
        <v>0</v>
      </c>
      <c r="N3634" t="s">
        <v>8288</v>
      </c>
      <c r="O3634">
        <f t="shared" si="224"/>
        <v>0</v>
      </c>
      <c r="P3634">
        <f t="shared" si="225"/>
        <v>0</v>
      </c>
      <c r="Q3634" s="11" t="s">
        <v>8311</v>
      </c>
      <c r="R3634" t="s">
        <v>8349</v>
      </c>
      <c r="S3634" s="15">
        <f t="shared" si="226"/>
        <v>41389.679560185185</v>
      </c>
      <c r="T3634" s="15">
        <f t="shared" si="227"/>
        <v>41419.679560185185</v>
      </c>
    </row>
    <row r="3635" spans="1:20" ht="42.75" hidden="1" x14ac:dyDescent="0.4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1" t="s">
        <v>8321</v>
      </c>
      <c r="R3635" t="s">
        <v>8325</v>
      </c>
      <c r="S3635" s="15">
        <f t="shared" si="226"/>
        <v>42534.180717592593</v>
      </c>
      <c r="T3635" s="15">
        <f t="shared" si="227"/>
        <v>42594.180717592593</v>
      </c>
    </row>
    <row r="3636" spans="1:20" ht="28.5" hidden="1" x14ac:dyDescent="0.4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1" t="s">
        <v>8321</v>
      </c>
      <c r="R3636" t="s">
        <v>8325</v>
      </c>
      <c r="S3636" s="15">
        <f t="shared" si="226"/>
        <v>42416.881018518514</v>
      </c>
      <c r="T3636" s="15">
        <f t="shared" si="227"/>
        <v>42476.839351851857</v>
      </c>
    </row>
    <row r="3637" spans="1:20" ht="42.75" hidden="1" x14ac:dyDescent="0.45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1" t="s">
        <v>8321</v>
      </c>
      <c r="R3637" t="s">
        <v>8325</v>
      </c>
      <c r="S3637" s="15">
        <f t="shared" si="226"/>
        <v>42009.64061342593</v>
      </c>
      <c r="T3637" s="15">
        <f t="shared" si="227"/>
        <v>42069.64061342593</v>
      </c>
    </row>
    <row r="3638" spans="1:20" ht="28.5" hidden="1" x14ac:dyDescent="0.4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1" t="s">
        <v>8321</v>
      </c>
      <c r="R3638" t="s">
        <v>8339</v>
      </c>
      <c r="S3638" s="15">
        <f t="shared" si="226"/>
        <v>42488.848784722228</v>
      </c>
      <c r="T3638" s="15">
        <f t="shared" si="227"/>
        <v>42508.848784722228</v>
      </c>
    </row>
    <row r="3639" spans="1:20" ht="42.75" hidden="1" x14ac:dyDescent="0.4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1" t="s">
        <v>8321</v>
      </c>
      <c r="R3639" t="s">
        <v>8339</v>
      </c>
      <c r="S3639" s="15">
        <f t="shared" si="226"/>
        <v>42753.329039351855</v>
      </c>
      <c r="T3639" s="15">
        <f t="shared" si="227"/>
        <v>42783.329039351855</v>
      </c>
    </row>
    <row r="3640" spans="1:20" ht="28.5" hidden="1" x14ac:dyDescent="0.4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1" t="s">
        <v>8321</v>
      </c>
      <c r="R3640" t="s">
        <v>8339</v>
      </c>
      <c r="S3640" s="15">
        <f t="shared" si="226"/>
        <v>41620.93141203704</v>
      </c>
      <c r="T3640" s="15">
        <f t="shared" si="227"/>
        <v>41680.93141203704</v>
      </c>
    </row>
    <row r="3641" spans="1:20" ht="57" hidden="1" x14ac:dyDescent="0.45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1" t="s">
        <v>8308</v>
      </c>
      <c r="R3641" t="s">
        <v>8342</v>
      </c>
      <c r="S3641" s="15">
        <f t="shared" si="226"/>
        <v>42009.817199074074</v>
      </c>
      <c r="T3641" s="15">
        <f t="shared" si="227"/>
        <v>42039.817199074074</v>
      </c>
    </row>
    <row r="3642" spans="1:20" ht="42.75" hidden="1" x14ac:dyDescent="0.4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1" t="s">
        <v>8308</v>
      </c>
      <c r="R3642" t="s">
        <v>8342</v>
      </c>
      <c r="S3642" s="15">
        <f t="shared" si="226"/>
        <v>42433.737453703703</v>
      </c>
      <c r="T3642" s="15">
        <f t="shared" si="227"/>
        <v>42493.695787037039</v>
      </c>
    </row>
    <row r="3643" spans="1:20" ht="57" hidden="1" x14ac:dyDescent="0.45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1" t="s">
        <v>8308</v>
      </c>
      <c r="R3643" t="s">
        <v>8342</v>
      </c>
      <c r="S3643" s="15">
        <f t="shared" si="226"/>
        <v>42411.942997685182</v>
      </c>
      <c r="T3643" s="15">
        <f t="shared" si="227"/>
        <v>42441.942997685182</v>
      </c>
    </row>
    <row r="3644" spans="1:20" ht="42.75" hidden="1" x14ac:dyDescent="0.45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1" t="s">
        <v>8308</v>
      </c>
      <c r="R3644" t="s">
        <v>8342</v>
      </c>
      <c r="S3644" s="15">
        <f t="shared" si="226"/>
        <v>42535.68440972222</v>
      </c>
      <c r="T3644" s="15">
        <f t="shared" si="227"/>
        <v>42565.68440972222</v>
      </c>
    </row>
    <row r="3645" spans="1:20" ht="42.75" hidden="1" x14ac:dyDescent="0.4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1" t="s">
        <v>8308</v>
      </c>
      <c r="R3645" t="s">
        <v>8342</v>
      </c>
      <c r="S3645" s="15">
        <f t="shared" si="226"/>
        <v>42031.471666666665</v>
      </c>
      <c r="T3645" s="15">
        <f t="shared" si="227"/>
        <v>42091.43</v>
      </c>
    </row>
    <row r="3646" spans="1:20" ht="42.75" hidden="1" x14ac:dyDescent="0.45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1" t="s">
        <v>8308</v>
      </c>
      <c r="R3646" t="s">
        <v>8342</v>
      </c>
      <c r="S3646" s="15">
        <f t="shared" si="226"/>
        <v>42605.908182870371</v>
      </c>
      <c r="T3646" s="15">
        <f t="shared" si="227"/>
        <v>42635.908182870371</v>
      </c>
    </row>
    <row r="3647" spans="1:20" ht="42.75" hidden="1" x14ac:dyDescent="0.4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1" t="s">
        <v>8308</v>
      </c>
      <c r="R3647" t="s">
        <v>8342</v>
      </c>
      <c r="S3647" s="15">
        <f t="shared" si="226"/>
        <v>42052.93850694444</v>
      </c>
      <c r="T3647" s="15">
        <f t="shared" si="227"/>
        <v>42082.896840277783</v>
      </c>
    </row>
    <row r="3648" spans="1:20" hidden="1" x14ac:dyDescent="0.45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1" t="s">
        <v>8308</v>
      </c>
      <c r="R3648" t="s">
        <v>8342</v>
      </c>
      <c r="S3648" s="15">
        <f t="shared" si="226"/>
        <v>42178.614571759259</v>
      </c>
      <c r="T3648" s="15">
        <f t="shared" si="227"/>
        <v>42193.614571759259</v>
      </c>
    </row>
    <row r="3649" spans="1:20" ht="28.5" hidden="1" x14ac:dyDescent="0.45">
      <c r="A3649">
        <v>2379</v>
      </c>
      <c r="B3649" s="9" t="s">
        <v>2380</v>
      </c>
      <c r="C3649" s="3" t="s">
        <v>6489</v>
      </c>
      <c r="D3649" s="5">
        <v>30000</v>
      </c>
      <c r="E3649" s="7">
        <v>0</v>
      </c>
      <c r="F3649" t="s">
        <v>8219</v>
      </c>
      <c r="G3649" t="s">
        <v>8223</v>
      </c>
      <c r="H3649" t="s">
        <v>8245</v>
      </c>
      <c r="I3649">
        <v>1444004616</v>
      </c>
      <c r="J3649">
        <v>1440116616</v>
      </c>
      <c r="K3649" t="b">
        <v>0</v>
      </c>
      <c r="L3649">
        <v>0</v>
      </c>
      <c r="M3649" t="b">
        <v>0</v>
      </c>
      <c r="N3649" t="s">
        <v>8270</v>
      </c>
      <c r="O3649">
        <f t="shared" si="224"/>
        <v>0</v>
      </c>
      <c r="P3649">
        <f t="shared" si="225"/>
        <v>0</v>
      </c>
      <c r="Q3649" s="11" t="s">
        <v>8308</v>
      </c>
      <c r="R3649" t="s">
        <v>8342</v>
      </c>
      <c r="S3649" s="15">
        <f t="shared" si="226"/>
        <v>42237.016388888893</v>
      </c>
      <c r="T3649" s="15">
        <f t="shared" si="227"/>
        <v>42282.016388888893</v>
      </c>
    </row>
    <row r="3650" spans="1:20" ht="42.75" hidden="1" x14ac:dyDescent="0.45">
      <c r="A3650">
        <v>2386</v>
      </c>
      <c r="B3650" s="9" t="s">
        <v>2387</v>
      </c>
      <c r="C3650" s="3" t="s">
        <v>6496</v>
      </c>
      <c r="D3650" s="5">
        <v>30000</v>
      </c>
      <c r="E3650" s="7">
        <v>0</v>
      </c>
      <c r="F3650" t="s">
        <v>8219</v>
      </c>
      <c r="G3650" t="s">
        <v>8228</v>
      </c>
      <c r="H3650" t="s">
        <v>8250</v>
      </c>
      <c r="I3650">
        <v>1420920424</v>
      </c>
      <c r="J3650">
        <v>1415736424</v>
      </c>
      <c r="K3650" t="b">
        <v>0</v>
      </c>
      <c r="L3650">
        <v>0</v>
      </c>
      <c r="M3650" t="b">
        <v>0</v>
      </c>
      <c r="N3650" t="s">
        <v>8270</v>
      </c>
      <c r="O3650">
        <f t="shared" ref="O3650:O3713" si="228">ROUND(E3650/D3650*100,0)</f>
        <v>0</v>
      </c>
      <c r="P3650">
        <f t="shared" ref="P3650:P3713" si="229">IFERROR(ROUND(E3650/L3650,2),0)</f>
        <v>0</v>
      </c>
      <c r="Q3650" s="11" t="s">
        <v>8308</v>
      </c>
      <c r="R3650" t="s">
        <v>8342</v>
      </c>
      <c r="S3650" s="15">
        <f t="shared" ref="S3650:S3713" si="230">(((J3650/60)/60)/24)+DATE(1970,1,1)</f>
        <v>41954.838240740741</v>
      </c>
      <c r="T3650" s="15">
        <f t="shared" ref="T3650:T3713" si="231">(((I3650/60)/60)/24)+DATE(1970,1,1)</f>
        <v>42014.838240740741</v>
      </c>
    </row>
    <row r="3651" spans="1:20" ht="42.75" hidden="1" x14ac:dyDescent="0.45">
      <c r="A3651">
        <v>2572</v>
      </c>
      <c r="B3651" s="9" t="s">
        <v>2572</v>
      </c>
      <c r="C3651" s="3" t="s">
        <v>6682</v>
      </c>
      <c r="D3651" s="5">
        <v>30000</v>
      </c>
      <c r="E3651" s="7">
        <v>0</v>
      </c>
      <c r="F3651" t="s">
        <v>8219</v>
      </c>
      <c r="G3651" t="s">
        <v>8223</v>
      </c>
      <c r="H3651" t="s">
        <v>8245</v>
      </c>
      <c r="I3651">
        <v>1428893517</v>
      </c>
      <c r="J3651">
        <v>1426301517</v>
      </c>
      <c r="K3651" t="b">
        <v>0</v>
      </c>
      <c r="L3651">
        <v>0</v>
      </c>
      <c r="M3651" t="b">
        <v>0</v>
      </c>
      <c r="N3651" t="s">
        <v>8282</v>
      </c>
      <c r="O3651">
        <f t="shared" si="228"/>
        <v>0</v>
      </c>
      <c r="P3651">
        <f t="shared" si="229"/>
        <v>0</v>
      </c>
      <c r="Q3651" s="11" t="s">
        <v>8319</v>
      </c>
      <c r="R3651" t="s">
        <v>8345</v>
      </c>
      <c r="S3651" s="15">
        <f t="shared" si="230"/>
        <v>42077.119409722218</v>
      </c>
      <c r="T3651" s="15">
        <f t="shared" si="231"/>
        <v>42107.119409722218</v>
      </c>
    </row>
    <row r="3652" spans="1:20" ht="42.75" hidden="1" x14ac:dyDescent="0.45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1" t="s">
        <v>8308</v>
      </c>
      <c r="R3652" t="s">
        <v>8310</v>
      </c>
      <c r="S3652" s="15">
        <f t="shared" si="230"/>
        <v>42639.805601851855</v>
      </c>
      <c r="T3652" s="15">
        <f t="shared" si="231"/>
        <v>42669.805601851855</v>
      </c>
    </row>
    <row r="3653" spans="1:20" ht="28.5" hidden="1" x14ac:dyDescent="0.45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1" t="s">
        <v>8308</v>
      </c>
      <c r="R3653" t="s">
        <v>8310</v>
      </c>
      <c r="S3653" s="15">
        <f t="shared" si="230"/>
        <v>41815.927106481482</v>
      </c>
      <c r="T3653" s="15">
        <f t="shared" si="231"/>
        <v>41845.927106481482</v>
      </c>
    </row>
    <row r="3654" spans="1:20" ht="42.75" hidden="1" x14ac:dyDescent="0.45">
      <c r="A3654">
        <v>3875</v>
      </c>
      <c r="B3654" s="9" t="s">
        <v>3872</v>
      </c>
      <c r="C3654" s="3" t="s">
        <v>7984</v>
      </c>
      <c r="D3654" s="5">
        <v>30000</v>
      </c>
      <c r="E3654" s="7">
        <v>0</v>
      </c>
      <c r="F3654" t="s">
        <v>8219</v>
      </c>
      <c r="G3654" t="s">
        <v>8231</v>
      </c>
      <c r="H3654" t="s">
        <v>8252</v>
      </c>
      <c r="I3654">
        <v>1472896800</v>
      </c>
      <c r="J3654">
        <v>1472804365</v>
      </c>
      <c r="K3654" t="b">
        <v>0</v>
      </c>
      <c r="L3654">
        <v>0</v>
      </c>
      <c r="M3654" t="b">
        <v>0</v>
      </c>
      <c r="N3654" t="s">
        <v>8303</v>
      </c>
      <c r="O3654">
        <f t="shared" si="228"/>
        <v>0</v>
      </c>
      <c r="P3654">
        <f t="shared" si="229"/>
        <v>0</v>
      </c>
      <c r="Q3654" s="11" t="s">
        <v>8323</v>
      </c>
      <c r="R3654" t="s">
        <v>8335</v>
      </c>
      <c r="S3654" s="15">
        <f t="shared" si="230"/>
        <v>42615.346817129626</v>
      </c>
      <c r="T3654" s="15">
        <f t="shared" si="231"/>
        <v>42616.416666666672</v>
      </c>
    </row>
    <row r="3655" spans="1:20" ht="42.75" hidden="1" x14ac:dyDescent="0.45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1" t="s">
        <v>8316</v>
      </c>
      <c r="R3655" t="s">
        <v>8334</v>
      </c>
      <c r="S3655" s="15">
        <f t="shared" si="230"/>
        <v>42347.203587962969</v>
      </c>
      <c r="T3655" s="15">
        <f t="shared" si="231"/>
        <v>42377.203587962969</v>
      </c>
    </row>
    <row r="3656" spans="1:20" hidden="1" x14ac:dyDescent="0.45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1" t="s">
        <v>8316</v>
      </c>
      <c r="R3656" t="s">
        <v>8344</v>
      </c>
      <c r="S3656" s="15">
        <f t="shared" si="230"/>
        <v>41828.649502314816</v>
      </c>
      <c r="T3656" s="15">
        <f t="shared" si="231"/>
        <v>41858.649502314816</v>
      </c>
    </row>
    <row r="3657" spans="1:20" ht="42.75" hidden="1" x14ac:dyDescent="0.4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1" t="s">
        <v>8316</v>
      </c>
      <c r="R3657" t="s">
        <v>8344</v>
      </c>
      <c r="S3657" s="15">
        <f t="shared" si="230"/>
        <v>41958.285046296296</v>
      </c>
      <c r="T3657" s="15">
        <f t="shared" si="231"/>
        <v>41972.189583333333</v>
      </c>
    </row>
    <row r="3658" spans="1:20" ht="42.75" hidden="1" x14ac:dyDescent="0.45">
      <c r="A3658">
        <v>3882</v>
      </c>
      <c r="B3658" s="9" t="s">
        <v>3879</v>
      </c>
      <c r="C3658" s="3" t="s">
        <v>7991</v>
      </c>
      <c r="D3658" s="5">
        <v>30000</v>
      </c>
      <c r="E3658" s="7">
        <v>0</v>
      </c>
      <c r="F3658" t="s">
        <v>8219</v>
      </c>
      <c r="G3658" t="s">
        <v>8225</v>
      </c>
      <c r="H3658" t="s">
        <v>8247</v>
      </c>
      <c r="I3658">
        <v>1454281380</v>
      </c>
      <c r="J3658">
        <v>1451950570</v>
      </c>
      <c r="K3658" t="b">
        <v>0</v>
      </c>
      <c r="L3658">
        <v>0</v>
      </c>
      <c r="M3658" t="b">
        <v>0</v>
      </c>
      <c r="N3658" t="s">
        <v>8303</v>
      </c>
      <c r="O3658">
        <f t="shared" si="228"/>
        <v>0</v>
      </c>
      <c r="P3658">
        <f t="shared" si="229"/>
        <v>0</v>
      </c>
      <c r="Q3658" s="11" t="s">
        <v>8323</v>
      </c>
      <c r="R3658" t="s">
        <v>8335</v>
      </c>
      <c r="S3658" s="15">
        <f t="shared" si="230"/>
        <v>42373.983449074076</v>
      </c>
      <c r="T3658" s="15">
        <f t="shared" si="231"/>
        <v>42400.960416666669</v>
      </c>
    </row>
    <row r="3659" spans="1:20" ht="42.75" hidden="1" x14ac:dyDescent="0.45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1" t="s">
        <v>8311</v>
      </c>
      <c r="R3659" t="s">
        <v>8348</v>
      </c>
      <c r="S3659" s="15">
        <f t="shared" si="230"/>
        <v>42479.318518518514</v>
      </c>
      <c r="T3659" s="15">
        <f t="shared" si="231"/>
        <v>42524.318518518514</v>
      </c>
    </row>
    <row r="3660" spans="1:20" ht="42.75" hidden="1" x14ac:dyDescent="0.45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1" t="s">
        <v>8311</v>
      </c>
      <c r="R3660" t="s">
        <v>8348</v>
      </c>
      <c r="S3660" s="15">
        <f t="shared" si="230"/>
        <v>42708.25309027778</v>
      </c>
      <c r="T3660" s="15">
        <f t="shared" si="231"/>
        <v>42738.25309027778</v>
      </c>
    </row>
    <row r="3661" spans="1:20" ht="42.75" hidden="1" x14ac:dyDescent="0.45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1" t="s">
        <v>8311</v>
      </c>
      <c r="R3661" t="s">
        <v>8348</v>
      </c>
      <c r="S3661" s="15">
        <f t="shared" si="230"/>
        <v>42486.748414351852</v>
      </c>
      <c r="T3661" s="15">
        <f t="shared" si="231"/>
        <v>42516.748414351852</v>
      </c>
    </row>
    <row r="3662" spans="1:20" ht="42.75" hidden="1" x14ac:dyDescent="0.45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1" t="s">
        <v>8311</v>
      </c>
      <c r="R3662" t="s">
        <v>8348</v>
      </c>
      <c r="S3662" s="15">
        <f t="shared" si="230"/>
        <v>42390.171261574069</v>
      </c>
      <c r="T3662" s="15">
        <f t="shared" si="231"/>
        <v>42420.171261574069</v>
      </c>
    </row>
    <row r="3663" spans="1:20" ht="42.75" hidden="1" x14ac:dyDescent="0.45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1" t="s">
        <v>8311</v>
      </c>
      <c r="R3663" t="s">
        <v>8352</v>
      </c>
      <c r="S3663" s="15">
        <f t="shared" si="230"/>
        <v>41444.64261574074</v>
      </c>
      <c r="T3663" s="15">
        <f t="shared" si="231"/>
        <v>41486.821527777778</v>
      </c>
    </row>
    <row r="3664" spans="1:20" ht="42.75" hidden="1" x14ac:dyDescent="0.4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1" t="s">
        <v>8313</v>
      </c>
      <c r="R3664" t="s">
        <v>8355</v>
      </c>
      <c r="S3664" s="15">
        <f t="shared" si="230"/>
        <v>42031.884652777779</v>
      </c>
      <c r="T3664" s="15">
        <f t="shared" si="231"/>
        <v>42065.886111111111</v>
      </c>
    </row>
    <row r="3665" spans="1:20" ht="42.75" hidden="1" x14ac:dyDescent="0.45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1" t="s">
        <v>8313</v>
      </c>
      <c r="R3665" t="s">
        <v>8351</v>
      </c>
      <c r="S3665" s="15">
        <f t="shared" si="230"/>
        <v>41956.950983796298</v>
      </c>
      <c r="T3665" s="15">
        <f t="shared" si="231"/>
        <v>41986.950983796298</v>
      </c>
    </row>
    <row r="3666" spans="1:20" ht="57" hidden="1" x14ac:dyDescent="0.45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1" t="s">
        <v>8313</v>
      </c>
      <c r="R3666" t="s">
        <v>8351</v>
      </c>
      <c r="S3666" s="15">
        <f t="shared" si="230"/>
        <v>42151.667337962965</v>
      </c>
      <c r="T3666" s="15">
        <f t="shared" si="231"/>
        <v>42211.667337962965</v>
      </c>
    </row>
    <row r="3667" spans="1:20" hidden="1" x14ac:dyDescent="0.45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1" t="s">
        <v>8327</v>
      </c>
      <c r="R3667" t="s">
        <v>8330</v>
      </c>
      <c r="S3667" s="15">
        <f t="shared" si="230"/>
        <v>42063.869791666672</v>
      </c>
      <c r="T3667" s="15">
        <f t="shared" si="231"/>
        <v>42093.828125</v>
      </c>
    </row>
    <row r="3668" spans="1:20" ht="42.75" hidden="1" x14ac:dyDescent="0.4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1" t="s">
        <v>8327</v>
      </c>
      <c r="R3668" t="s">
        <v>8330</v>
      </c>
      <c r="S3668" s="15">
        <f t="shared" si="230"/>
        <v>42425.960983796293</v>
      </c>
      <c r="T3668" s="15">
        <f t="shared" si="231"/>
        <v>42463.006944444445</v>
      </c>
    </row>
    <row r="3669" spans="1:20" ht="42.75" hidden="1" x14ac:dyDescent="0.45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1" t="s">
        <v>8327</v>
      </c>
      <c r="R3669" t="s">
        <v>8330</v>
      </c>
      <c r="S3669" s="15">
        <f t="shared" si="230"/>
        <v>42044.927974537044</v>
      </c>
      <c r="T3669" s="15">
        <f t="shared" si="231"/>
        <v>42099.458333333328</v>
      </c>
    </row>
    <row r="3670" spans="1:20" ht="42.75" hidden="1" x14ac:dyDescent="0.4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1" t="s">
        <v>8327</v>
      </c>
      <c r="R3670" t="s">
        <v>8330</v>
      </c>
      <c r="S3670" s="15">
        <f t="shared" si="230"/>
        <v>42102.036527777775</v>
      </c>
      <c r="T3670" s="15">
        <f t="shared" si="231"/>
        <v>42132.036527777775</v>
      </c>
    </row>
    <row r="3671" spans="1:20" ht="42.75" hidden="1" x14ac:dyDescent="0.4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1" t="s">
        <v>8327</v>
      </c>
      <c r="R3671" t="s">
        <v>8330</v>
      </c>
      <c r="S3671" s="15">
        <f t="shared" si="230"/>
        <v>42435.874212962968</v>
      </c>
      <c r="T3671" s="15">
        <f t="shared" si="231"/>
        <v>42494.832546296297</v>
      </c>
    </row>
    <row r="3672" spans="1:20" ht="42.75" hidden="1" x14ac:dyDescent="0.45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1" t="s">
        <v>8313</v>
      </c>
      <c r="R3672" t="s">
        <v>8353</v>
      </c>
      <c r="S3672" s="15">
        <f t="shared" si="230"/>
        <v>42413.433831018512</v>
      </c>
      <c r="T3672" s="15">
        <f t="shared" si="231"/>
        <v>42443.392164351855</v>
      </c>
    </row>
    <row r="3673" spans="1:20" ht="42.75" hidden="1" x14ac:dyDescent="0.45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1" t="s">
        <v>8316</v>
      </c>
      <c r="R3673" t="s">
        <v>8334</v>
      </c>
      <c r="S3673" s="15">
        <f t="shared" si="230"/>
        <v>42397.679513888885</v>
      </c>
      <c r="T3673" s="15">
        <f t="shared" si="231"/>
        <v>42411.679513888885</v>
      </c>
    </row>
    <row r="3674" spans="1:20" ht="42.75" hidden="1" x14ac:dyDescent="0.45">
      <c r="A3674">
        <v>2395</v>
      </c>
      <c r="B3674" s="9" t="s">
        <v>2396</v>
      </c>
      <c r="C3674" s="3" t="s">
        <v>6505</v>
      </c>
      <c r="D3674" s="5">
        <v>33000</v>
      </c>
      <c r="E3674" s="7">
        <v>0</v>
      </c>
      <c r="F3674" t="s">
        <v>8219</v>
      </c>
      <c r="G3674" t="s">
        <v>8223</v>
      </c>
      <c r="H3674" t="s">
        <v>8245</v>
      </c>
      <c r="I3674">
        <v>1484038620</v>
      </c>
      <c r="J3674">
        <v>1481597687</v>
      </c>
      <c r="K3674" t="b">
        <v>0</v>
      </c>
      <c r="L3674">
        <v>0</v>
      </c>
      <c r="M3674" t="b">
        <v>0</v>
      </c>
      <c r="N3674" t="s">
        <v>8270</v>
      </c>
      <c r="O3674">
        <f t="shared" si="228"/>
        <v>0</v>
      </c>
      <c r="P3674">
        <f t="shared" si="229"/>
        <v>0</v>
      </c>
      <c r="Q3674" s="11" t="s">
        <v>8308</v>
      </c>
      <c r="R3674" t="s">
        <v>8342</v>
      </c>
      <c r="S3674" s="15">
        <f t="shared" si="230"/>
        <v>42717.121377314819</v>
      </c>
      <c r="T3674" s="15">
        <f t="shared" si="231"/>
        <v>42745.372916666667</v>
      </c>
    </row>
    <row r="3675" spans="1:20" ht="28.5" hidden="1" x14ac:dyDescent="0.45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1" t="s">
        <v>8319</v>
      </c>
      <c r="R3675" t="s">
        <v>8345</v>
      </c>
      <c r="S3675" s="15">
        <f t="shared" si="230"/>
        <v>42026.687453703707</v>
      </c>
      <c r="T3675" s="15">
        <f t="shared" si="231"/>
        <v>42056.687453703707</v>
      </c>
    </row>
    <row r="3676" spans="1:20" ht="28.5" hidden="1" x14ac:dyDescent="0.45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1" t="s">
        <v>8319</v>
      </c>
      <c r="R3676" t="s">
        <v>8345</v>
      </c>
      <c r="S3676" s="15">
        <f t="shared" si="230"/>
        <v>42044.724953703699</v>
      </c>
      <c r="T3676" s="15">
        <f t="shared" si="231"/>
        <v>42074.683287037042</v>
      </c>
    </row>
    <row r="3677" spans="1:20" ht="42.75" hidden="1" x14ac:dyDescent="0.45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1" t="s">
        <v>8319</v>
      </c>
      <c r="R3677" t="s">
        <v>8345</v>
      </c>
      <c r="S3677" s="15">
        <f t="shared" si="230"/>
        <v>42502.913761574076</v>
      </c>
      <c r="T3677" s="15">
        <f t="shared" si="231"/>
        <v>42517.919444444444</v>
      </c>
    </row>
    <row r="3678" spans="1:20" ht="28.5" hidden="1" x14ac:dyDescent="0.45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1" t="s">
        <v>8319</v>
      </c>
      <c r="R3678" t="s">
        <v>8345</v>
      </c>
      <c r="S3678" s="15">
        <f t="shared" si="230"/>
        <v>42412.318668981476</v>
      </c>
      <c r="T3678" s="15">
        <f t="shared" si="231"/>
        <v>42452.277002314819</v>
      </c>
    </row>
    <row r="3679" spans="1:20" ht="28.5" hidden="1" x14ac:dyDescent="0.4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1" t="s">
        <v>8319</v>
      </c>
      <c r="R3679" t="s">
        <v>8345</v>
      </c>
      <c r="S3679" s="15">
        <f t="shared" si="230"/>
        <v>42045.784155092595</v>
      </c>
      <c r="T3679" s="15">
        <f t="shared" si="231"/>
        <v>42075.742488425924</v>
      </c>
    </row>
    <row r="3680" spans="1:20" ht="28.5" hidden="1" x14ac:dyDescent="0.45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1" t="s">
        <v>8319</v>
      </c>
      <c r="R3680" t="s">
        <v>8345</v>
      </c>
      <c r="S3680" s="15">
        <f t="shared" si="230"/>
        <v>42642.988819444443</v>
      </c>
      <c r="T3680" s="15">
        <f t="shared" si="231"/>
        <v>42672.988819444443</v>
      </c>
    </row>
    <row r="3681" spans="1:20" ht="42.75" hidden="1" x14ac:dyDescent="0.4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1" t="s">
        <v>8319</v>
      </c>
      <c r="R3681" t="s">
        <v>8345</v>
      </c>
      <c r="S3681" s="15">
        <f t="shared" si="230"/>
        <v>41828.967916666668</v>
      </c>
      <c r="T3681" s="15">
        <f t="shared" si="231"/>
        <v>41858.967916666668</v>
      </c>
    </row>
    <row r="3682" spans="1:20" ht="42.75" hidden="1" x14ac:dyDescent="0.45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1" t="s">
        <v>8319</v>
      </c>
      <c r="R3682" t="s">
        <v>8345</v>
      </c>
      <c r="S3682" s="15">
        <f t="shared" si="230"/>
        <v>42551.961689814809</v>
      </c>
      <c r="T3682" s="15">
        <f t="shared" si="231"/>
        <v>42581.961689814809</v>
      </c>
    </row>
    <row r="3683" spans="1:20" ht="42.75" hidden="1" x14ac:dyDescent="0.45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1" t="s">
        <v>8319</v>
      </c>
      <c r="R3683" t="s">
        <v>8345</v>
      </c>
      <c r="S3683" s="15">
        <f t="shared" si="230"/>
        <v>41878.140497685185</v>
      </c>
      <c r="T3683" s="15">
        <f t="shared" si="231"/>
        <v>41908.140497685185</v>
      </c>
    </row>
    <row r="3684" spans="1:20" ht="42.75" hidden="1" x14ac:dyDescent="0.4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1" t="s">
        <v>8311</v>
      </c>
      <c r="R3684" t="s">
        <v>8356</v>
      </c>
      <c r="S3684" s="15">
        <f t="shared" si="230"/>
        <v>42474.86482638889</v>
      </c>
      <c r="T3684" s="15">
        <f t="shared" si="231"/>
        <v>42484.86482638889</v>
      </c>
    </row>
    <row r="3685" spans="1:20" ht="42.75" x14ac:dyDescent="0.45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1" t="s">
        <v>8323</v>
      </c>
      <c r="R3685" t="s">
        <v>8326</v>
      </c>
      <c r="S3685" s="15">
        <f t="shared" si="230"/>
        <v>42107.841284722221</v>
      </c>
      <c r="T3685" s="15">
        <f t="shared" si="231"/>
        <v>42167.841284722221</v>
      </c>
    </row>
    <row r="3686" spans="1:20" ht="28.5" x14ac:dyDescent="0.45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1" t="s">
        <v>8323</v>
      </c>
      <c r="R3686" t="s">
        <v>8326</v>
      </c>
      <c r="S3686" s="15">
        <f t="shared" si="230"/>
        <v>42017.907337962963</v>
      </c>
      <c r="T3686" s="15">
        <f t="shared" si="231"/>
        <v>42077.865671296298</v>
      </c>
    </row>
    <row r="3687" spans="1:20" ht="42.75" hidden="1" x14ac:dyDescent="0.45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1" t="s">
        <v>8323</v>
      </c>
      <c r="R3687" t="s">
        <v>8324</v>
      </c>
      <c r="S3687" s="15">
        <f t="shared" si="230"/>
        <v>42034.960127314815</v>
      </c>
      <c r="T3687" s="15">
        <f t="shared" si="231"/>
        <v>42064.960127314815</v>
      </c>
    </row>
    <row r="3688" spans="1:20" ht="42.75" hidden="1" x14ac:dyDescent="0.45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1" t="s">
        <v>8323</v>
      </c>
      <c r="R3688" t="s">
        <v>8324</v>
      </c>
      <c r="S3688" s="15">
        <f t="shared" si="230"/>
        <v>41953.95821759259</v>
      </c>
      <c r="T3688" s="15">
        <f t="shared" si="231"/>
        <v>42013.95821759259</v>
      </c>
    </row>
    <row r="3689" spans="1:20" ht="42.75" hidden="1" x14ac:dyDescent="0.4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1" t="s">
        <v>8323</v>
      </c>
      <c r="R3689" t="s">
        <v>8324</v>
      </c>
      <c r="S3689" s="15">
        <f t="shared" si="230"/>
        <v>42509.374537037031</v>
      </c>
      <c r="T3689" s="15">
        <f t="shared" si="231"/>
        <v>42517.55</v>
      </c>
    </row>
    <row r="3690" spans="1:20" ht="42.75" hidden="1" x14ac:dyDescent="0.45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1" t="s">
        <v>8323</v>
      </c>
      <c r="R3690" t="s">
        <v>8335</v>
      </c>
      <c r="S3690" s="15">
        <f t="shared" si="230"/>
        <v>42460.320613425924</v>
      </c>
      <c r="T3690" s="15">
        <f t="shared" si="231"/>
        <v>42490.231944444444</v>
      </c>
    </row>
    <row r="3691" spans="1:20" ht="42.75" hidden="1" x14ac:dyDescent="0.45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1" t="s">
        <v>8323</v>
      </c>
      <c r="R3691" t="s">
        <v>8335</v>
      </c>
      <c r="S3691" s="15">
        <f t="shared" si="230"/>
        <v>41942.84710648148</v>
      </c>
      <c r="T3691" s="15">
        <f t="shared" si="231"/>
        <v>41972.888773148152</v>
      </c>
    </row>
    <row r="3692" spans="1:20" ht="42.75" hidden="1" x14ac:dyDescent="0.45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1" t="s">
        <v>8323</v>
      </c>
      <c r="R3692" t="s">
        <v>8335</v>
      </c>
      <c r="S3692" s="15">
        <f t="shared" si="230"/>
        <v>42590.677152777775</v>
      </c>
      <c r="T3692" s="15">
        <f t="shared" si="231"/>
        <v>42650.632638888885</v>
      </c>
    </row>
    <row r="3693" spans="1:20" ht="42.75" hidden="1" x14ac:dyDescent="0.45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1" t="s">
        <v>8323</v>
      </c>
      <c r="R3693" t="s">
        <v>8335</v>
      </c>
      <c r="S3693" s="15">
        <f t="shared" si="230"/>
        <v>42665.970347222217</v>
      </c>
      <c r="T3693" s="15">
        <f t="shared" si="231"/>
        <v>42696.012013888889</v>
      </c>
    </row>
    <row r="3694" spans="1:20" ht="42.75" hidden="1" x14ac:dyDescent="0.45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1" t="s">
        <v>8323</v>
      </c>
      <c r="R3694" t="s">
        <v>8335</v>
      </c>
      <c r="S3694" s="15">
        <f t="shared" si="230"/>
        <v>42689.029583333337</v>
      </c>
      <c r="T3694" s="15">
        <f t="shared" si="231"/>
        <v>42749.029583333337</v>
      </c>
    </row>
    <row r="3695" spans="1:20" ht="42.75" x14ac:dyDescent="0.45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1" t="s">
        <v>8323</v>
      </c>
      <c r="R3695" t="s">
        <v>8326</v>
      </c>
      <c r="S3695" s="15">
        <f t="shared" si="230"/>
        <v>42041.743090277778</v>
      </c>
      <c r="T3695" s="15">
        <f t="shared" si="231"/>
        <v>42071.701423611114</v>
      </c>
    </row>
    <row r="3696" spans="1:20" ht="42.75" x14ac:dyDescent="0.45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1" t="s">
        <v>8323</v>
      </c>
      <c r="R3696" t="s">
        <v>8326</v>
      </c>
      <c r="S3696" s="15">
        <f t="shared" si="230"/>
        <v>41789.893599537041</v>
      </c>
      <c r="T3696" s="15">
        <f t="shared" si="231"/>
        <v>41815.875</v>
      </c>
    </row>
    <row r="3697" spans="1:20" ht="28.5" x14ac:dyDescent="0.45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1" t="s">
        <v>8323</v>
      </c>
      <c r="R3697" t="s">
        <v>8326</v>
      </c>
      <c r="S3697" s="15">
        <f t="shared" si="230"/>
        <v>42611.261064814811</v>
      </c>
      <c r="T3697" s="15">
        <f t="shared" si="231"/>
        <v>42625.707638888889</v>
      </c>
    </row>
    <row r="3698" spans="1:20" ht="42.75" x14ac:dyDescent="0.45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1" t="s">
        <v>8323</v>
      </c>
      <c r="R3698" t="s">
        <v>8326</v>
      </c>
      <c r="S3698" s="15">
        <f t="shared" si="230"/>
        <v>42059.270023148143</v>
      </c>
      <c r="T3698" s="15">
        <f t="shared" si="231"/>
        <v>42119.190972222219</v>
      </c>
    </row>
    <row r="3699" spans="1:20" ht="42.75" x14ac:dyDescent="0.45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1" t="s">
        <v>8323</v>
      </c>
      <c r="R3699" t="s">
        <v>8326</v>
      </c>
      <c r="S3699" s="15">
        <f t="shared" si="230"/>
        <v>42415.168564814812</v>
      </c>
      <c r="T3699" s="15">
        <f t="shared" si="231"/>
        <v>42445.126898148148</v>
      </c>
    </row>
    <row r="3700" spans="1:20" ht="42.75" x14ac:dyDescent="0.45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1" t="s">
        <v>8323</v>
      </c>
      <c r="R3700" t="s">
        <v>8326</v>
      </c>
      <c r="S3700" s="15">
        <f t="shared" si="230"/>
        <v>42433.825717592597</v>
      </c>
      <c r="T3700" s="15">
        <f t="shared" si="231"/>
        <v>42493.784050925926</v>
      </c>
    </row>
    <row r="3701" spans="1:20" x14ac:dyDescent="0.45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1" t="s">
        <v>8323</v>
      </c>
      <c r="R3701" t="s">
        <v>8326</v>
      </c>
      <c r="S3701" s="15">
        <f t="shared" si="230"/>
        <v>41890.16269675926</v>
      </c>
      <c r="T3701" s="15">
        <f t="shared" si="231"/>
        <v>41920.16269675926</v>
      </c>
    </row>
    <row r="3702" spans="1:20" ht="42.75" x14ac:dyDescent="0.45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1" t="s">
        <v>8323</v>
      </c>
      <c r="R3702" t="s">
        <v>8326</v>
      </c>
      <c r="S3702" s="15">
        <f t="shared" si="230"/>
        <v>42174.780821759254</v>
      </c>
      <c r="T3702" s="15">
        <f t="shared" si="231"/>
        <v>42204.780821759254</v>
      </c>
    </row>
    <row r="3703" spans="1:20" ht="42.75" x14ac:dyDescent="0.45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1" t="s">
        <v>8323</v>
      </c>
      <c r="R3703" t="s">
        <v>8326</v>
      </c>
      <c r="S3703" s="15">
        <f t="shared" si="230"/>
        <v>41842.201261574075</v>
      </c>
      <c r="T3703" s="15">
        <f t="shared" si="231"/>
        <v>41872.201261574075</v>
      </c>
    </row>
    <row r="3704" spans="1:20" ht="42.75" x14ac:dyDescent="0.45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1" t="s">
        <v>8323</v>
      </c>
      <c r="R3704" t="s">
        <v>8326</v>
      </c>
      <c r="S3704" s="15">
        <f t="shared" si="230"/>
        <v>41905.636469907404</v>
      </c>
      <c r="T3704" s="15">
        <f t="shared" si="231"/>
        <v>41935.636469907404</v>
      </c>
    </row>
    <row r="3705" spans="1:20" ht="42.75" x14ac:dyDescent="0.45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1" t="s">
        <v>8323</v>
      </c>
      <c r="R3705" t="s">
        <v>8326</v>
      </c>
      <c r="S3705" s="15">
        <f t="shared" si="230"/>
        <v>42400.946597222224</v>
      </c>
      <c r="T3705" s="15">
        <f t="shared" si="231"/>
        <v>42428</v>
      </c>
    </row>
    <row r="3706" spans="1:20" ht="42.75" hidden="1" x14ac:dyDescent="0.45">
      <c r="A3706">
        <v>1330</v>
      </c>
      <c r="B3706" s="9" t="s">
        <v>1331</v>
      </c>
      <c r="C3706" s="3" t="s">
        <v>5440</v>
      </c>
      <c r="D3706" s="5">
        <v>35000</v>
      </c>
      <c r="E3706" s="7">
        <v>7873</v>
      </c>
      <c r="F3706" t="s">
        <v>8219</v>
      </c>
      <c r="G3706" t="s">
        <v>8223</v>
      </c>
      <c r="H3706" t="s">
        <v>8245</v>
      </c>
      <c r="I3706">
        <v>1467432000</v>
      </c>
      <c r="J3706">
        <v>1464763109</v>
      </c>
      <c r="K3706" t="b">
        <v>0</v>
      </c>
      <c r="L3706">
        <v>50</v>
      </c>
      <c r="M3706" t="b">
        <v>0</v>
      </c>
      <c r="N3706" t="s">
        <v>8271</v>
      </c>
      <c r="O3706">
        <f t="shared" si="228"/>
        <v>22</v>
      </c>
      <c r="P3706">
        <f t="shared" si="229"/>
        <v>157.46</v>
      </c>
      <c r="Q3706" s="11" t="s">
        <v>8308</v>
      </c>
      <c r="R3706" t="s">
        <v>8310</v>
      </c>
      <c r="S3706" s="15">
        <f t="shared" si="230"/>
        <v>42522.276724537034</v>
      </c>
      <c r="T3706" s="15">
        <f t="shared" si="231"/>
        <v>42553.166666666672</v>
      </c>
    </row>
    <row r="3707" spans="1:20" ht="42.75" hidden="1" x14ac:dyDescent="0.45">
      <c r="A3707">
        <v>156</v>
      </c>
      <c r="B3707" s="9" t="s">
        <v>158</v>
      </c>
      <c r="C3707" s="3" t="s">
        <v>4266</v>
      </c>
      <c r="D3707" s="5">
        <v>35000</v>
      </c>
      <c r="E3707" s="7">
        <v>1785</v>
      </c>
      <c r="F3707" t="s">
        <v>8219</v>
      </c>
      <c r="G3707" t="s">
        <v>8228</v>
      </c>
      <c r="H3707" t="s">
        <v>8250</v>
      </c>
      <c r="I3707">
        <v>1407034796</v>
      </c>
      <c r="J3707">
        <v>1401850796</v>
      </c>
      <c r="K3707" t="b">
        <v>0</v>
      </c>
      <c r="L3707">
        <v>15</v>
      </c>
      <c r="M3707" t="b">
        <v>0</v>
      </c>
      <c r="N3707" t="s">
        <v>8265</v>
      </c>
      <c r="O3707">
        <f t="shared" si="228"/>
        <v>5</v>
      </c>
      <c r="P3707">
        <f t="shared" si="229"/>
        <v>119</v>
      </c>
      <c r="Q3707" s="11" t="s">
        <v>8321</v>
      </c>
      <c r="R3707" t="s">
        <v>8337</v>
      </c>
      <c r="S3707" s="15">
        <f t="shared" si="230"/>
        <v>41794.124953703707</v>
      </c>
      <c r="T3707" s="15">
        <f t="shared" si="231"/>
        <v>41854.124953703707</v>
      </c>
    </row>
    <row r="3708" spans="1:20" ht="42.75" hidden="1" x14ac:dyDescent="0.45">
      <c r="A3708">
        <v>1322</v>
      </c>
      <c r="B3708" s="9" t="s">
        <v>1323</v>
      </c>
      <c r="C3708" s="3" t="s">
        <v>5432</v>
      </c>
      <c r="D3708" s="5">
        <v>35000</v>
      </c>
      <c r="E3708" s="7">
        <v>106</v>
      </c>
      <c r="F3708" t="s">
        <v>8219</v>
      </c>
      <c r="G3708" t="s">
        <v>8224</v>
      </c>
      <c r="H3708" t="s">
        <v>8246</v>
      </c>
      <c r="I3708">
        <v>1432223125</v>
      </c>
      <c r="J3708">
        <v>1429631125</v>
      </c>
      <c r="K3708" t="b">
        <v>0</v>
      </c>
      <c r="L3708">
        <v>4</v>
      </c>
      <c r="M3708" t="b">
        <v>0</v>
      </c>
      <c r="N3708" t="s">
        <v>8271</v>
      </c>
      <c r="O3708">
        <f t="shared" si="228"/>
        <v>0</v>
      </c>
      <c r="P3708">
        <f t="shared" si="229"/>
        <v>26.5</v>
      </c>
      <c r="Q3708" s="11" t="s">
        <v>8308</v>
      </c>
      <c r="R3708" t="s">
        <v>8310</v>
      </c>
      <c r="S3708" s="15">
        <f t="shared" si="230"/>
        <v>42115.656539351854</v>
      </c>
      <c r="T3708" s="15">
        <f t="shared" si="231"/>
        <v>42145.656539351854</v>
      </c>
    </row>
    <row r="3709" spans="1:20" ht="42.75" hidden="1" x14ac:dyDescent="0.45">
      <c r="A3709">
        <v>2354</v>
      </c>
      <c r="B3709" s="9" t="s">
        <v>2355</v>
      </c>
      <c r="C3709" s="3" t="s">
        <v>6464</v>
      </c>
      <c r="D3709" s="5">
        <v>35000</v>
      </c>
      <c r="E3709" s="7">
        <v>25</v>
      </c>
      <c r="F3709" t="s">
        <v>8219</v>
      </c>
      <c r="G3709" t="s">
        <v>8223</v>
      </c>
      <c r="H3709" t="s">
        <v>8245</v>
      </c>
      <c r="I3709">
        <v>1420910460</v>
      </c>
      <c r="J3709">
        <v>1415726460</v>
      </c>
      <c r="K3709" t="b">
        <v>0</v>
      </c>
      <c r="L3709">
        <v>1</v>
      </c>
      <c r="M3709" t="b">
        <v>0</v>
      </c>
      <c r="N3709" t="s">
        <v>8270</v>
      </c>
      <c r="O3709">
        <f t="shared" si="228"/>
        <v>0</v>
      </c>
      <c r="P3709">
        <f t="shared" si="229"/>
        <v>25</v>
      </c>
      <c r="Q3709" s="11" t="s">
        <v>8308</v>
      </c>
      <c r="R3709" t="s">
        <v>8342</v>
      </c>
      <c r="S3709" s="15">
        <f t="shared" si="230"/>
        <v>41954.722916666666</v>
      </c>
      <c r="T3709" s="15">
        <f t="shared" si="231"/>
        <v>42014.722916666666</v>
      </c>
    </row>
    <row r="3710" spans="1:20" ht="42.75" hidden="1" x14ac:dyDescent="0.45">
      <c r="A3710">
        <v>2566</v>
      </c>
      <c r="B3710" s="9" t="s">
        <v>2566</v>
      </c>
      <c r="C3710" s="3" t="s">
        <v>6676</v>
      </c>
      <c r="D3710" s="5">
        <v>35000</v>
      </c>
      <c r="E3710" s="7">
        <v>0</v>
      </c>
      <c r="F3710" t="s">
        <v>8219</v>
      </c>
      <c r="G3710" t="s">
        <v>8223</v>
      </c>
      <c r="H3710" t="s">
        <v>8245</v>
      </c>
      <c r="I3710">
        <v>1408663948</v>
      </c>
      <c r="J3710">
        <v>1406071948</v>
      </c>
      <c r="K3710" t="b">
        <v>0</v>
      </c>
      <c r="L3710">
        <v>0</v>
      </c>
      <c r="M3710" t="b">
        <v>0</v>
      </c>
      <c r="N3710" t="s">
        <v>8282</v>
      </c>
      <c r="O3710">
        <f t="shared" si="228"/>
        <v>0</v>
      </c>
      <c r="P3710">
        <f t="shared" si="229"/>
        <v>0</v>
      </c>
      <c r="Q3710" s="11" t="s">
        <v>8319</v>
      </c>
      <c r="R3710" t="s">
        <v>8345</v>
      </c>
      <c r="S3710" s="15">
        <f t="shared" si="230"/>
        <v>41842.980879629627</v>
      </c>
      <c r="T3710" s="15">
        <f t="shared" si="231"/>
        <v>41872.980879629627</v>
      </c>
    </row>
    <row r="3711" spans="1:20" ht="42.75" hidden="1" x14ac:dyDescent="0.45">
      <c r="A3711">
        <v>2388</v>
      </c>
      <c r="B3711" s="9" t="s">
        <v>2389</v>
      </c>
      <c r="C3711" s="3" t="s">
        <v>6498</v>
      </c>
      <c r="D3711" s="5">
        <v>37000</v>
      </c>
      <c r="E3711" s="7">
        <v>463</v>
      </c>
      <c r="F3711" t="s">
        <v>8219</v>
      </c>
      <c r="G3711" t="s">
        <v>8223</v>
      </c>
      <c r="H3711" t="s">
        <v>8245</v>
      </c>
      <c r="I3711">
        <v>1421350140</v>
      </c>
      <c r="J3711">
        <v>1418761759</v>
      </c>
      <c r="K3711" t="b">
        <v>0</v>
      </c>
      <c r="L3711">
        <v>8</v>
      </c>
      <c r="M3711" t="b">
        <v>0</v>
      </c>
      <c r="N3711" t="s">
        <v>8270</v>
      </c>
      <c r="O3711">
        <f t="shared" si="228"/>
        <v>1</v>
      </c>
      <c r="P3711">
        <f t="shared" si="229"/>
        <v>57.88</v>
      </c>
      <c r="Q3711" s="11" t="s">
        <v>8308</v>
      </c>
      <c r="R3711" t="s">
        <v>8342</v>
      </c>
      <c r="S3711" s="15">
        <f t="shared" si="230"/>
        <v>41989.853692129633</v>
      </c>
      <c r="T3711" s="15">
        <f t="shared" si="231"/>
        <v>42019.811805555553</v>
      </c>
    </row>
    <row r="3712" spans="1:20" ht="42.75" hidden="1" x14ac:dyDescent="0.45">
      <c r="A3712">
        <v>1459</v>
      </c>
      <c r="B3712" s="9" t="s">
        <v>1460</v>
      </c>
      <c r="C3712" s="3" t="s">
        <v>5569</v>
      </c>
      <c r="D3712" s="5">
        <v>37000</v>
      </c>
      <c r="E3712" s="7">
        <v>0</v>
      </c>
      <c r="F3712" t="s">
        <v>8219</v>
      </c>
      <c r="G3712" t="s">
        <v>8231</v>
      </c>
      <c r="H3712" t="s">
        <v>8252</v>
      </c>
      <c r="I3712">
        <v>1449077100</v>
      </c>
      <c r="J3712">
        <v>1446612896</v>
      </c>
      <c r="K3712" t="b">
        <v>0</v>
      </c>
      <c r="L3712">
        <v>0</v>
      </c>
      <c r="M3712" t="b">
        <v>0</v>
      </c>
      <c r="N3712" t="s">
        <v>8285</v>
      </c>
      <c r="O3712">
        <f t="shared" si="228"/>
        <v>0</v>
      </c>
      <c r="P3712">
        <f t="shared" si="229"/>
        <v>0</v>
      </c>
      <c r="Q3712" s="11" t="s">
        <v>8311</v>
      </c>
      <c r="R3712" t="s">
        <v>8348</v>
      </c>
      <c r="S3712" s="15">
        <f t="shared" si="230"/>
        <v>42312.204814814817</v>
      </c>
      <c r="T3712" s="15">
        <f t="shared" si="231"/>
        <v>42340.725694444445</v>
      </c>
    </row>
    <row r="3713" spans="1:20" ht="42.75" hidden="1" x14ac:dyDescent="0.45">
      <c r="A3713">
        <v>1304</v>
      </c>
      <c r="B3713" s="9" t="s">
        <v>1305</v>
      </c>
      <c r="C3713" s="3" t="s">
        <v>5414</v>
      </c>
      <c r="D3713" s="5">
        <v>40000</v>
      </c>
      <c r="E3713" s="7">
        <v>15851</v>
      </c>
      <c r="F3713" t="s">
        <v>8219</v>
      </c>
      <c r="G3713" t="s">
        <v>8224</v>
      </c>
      <c r="H3713" t="s">
        <v>8246</v>
      </c>
      <c r="I3713">
        <v>1489376405</v>
      </c>
      <c r="J3713">
        <v>1484196005</v>
      </c>
      <c r="K3713" t="b">
        <v>0</v>
      </c>
      <c r="L3713">
        <v>104</v>
      </c>
      <c r="M3713" t="b">
        <v>0</v>
      </c>
      <c r="N3713" t="s">
        <v>8271</v>
      </c>
      <c r="O3713">
        <f t="shared" si="228"/>
        <v>40</v>
      </c>
      <c r="P3713">
        <f t="shared" si="229"/>
        <v>152.41</v>
      </c>
      <c r="Q3713" s="11" t="s">
        <v>8308</v>
      </c>
      <c r="R3713" t="s">
        <v>8310</v>
      </c>
      <c r="S3713" s="15">
        <f t="shared" si="230"/>
        <v>42747.194502314815</v>
      </c>
      <c r="T3713" s="15">
        <f t="shared" si="231"/>
        <v>42807.152835648143</v>
      </c>
    </row>
    <row r="3714" spans="1:20" ht="42.75" hidden="1" x14ac:dyDescent="0.45">
      <c r="A3714">
        <v>1313</v>
      </c>
      <c r="B3714" s="9" t="s">
        <v>1314</v>
      </c>
      <c r="C3714" s="3" t="s">
        <v>5423</v>
      </c>
      <c r="D3714" s="5">
        <v>40000</v>
      </c>
      <c r="E3714" s="7">
        <v>12446</v>
      </c>
      <c r="F3714" t="s">
        <v>8219</v>
      </c>
      <c r="G3714" t="s">
        <v>8223</v>
      </c>
      <c r="H3714" t="s">
        <v>8245</v>
      </c>
      <c r="I3714">
        <v>1457024514</v>
      </c>
      <c r="J3714">
        <v>1454432514</v>
      </c>
      <c r="K3714" t="b">
        <v>0</v>
      </c>
      <c r="L3714">
        <v>122</v>
      </c>
      <c r="M3714" t="b">
        <v>0</v>
      </c>
      <c r="N3714" t="s">
        <v>8271</v>
      </c>
      <c r="O3714">
        <f t="shared" ref="O3714:O3777" si="232">ROUND(E3714/D3714*100,0)</f>
        <v>31</v>
      </c>
      <c r="P3714">
        <f t="shared" ref="P3714:P3777" si="233">IFERROR(ROUND(E3714/L3714,2),0)</f>
        <v>102.02</v>
      </c>
      <c r="Q3714" s="11" t="s">
        <v>8308</v>
      </c>
      <c r="R3714" t="s">
        <v>8310</v>
      </c>
      <c r="S3714" s="15">
        <f t="shared" ref="S3714:S3777" si="234">(((J3714/60)/60)/24)+DATE(1970,1,1)</f>
        <v>42402.709652777776</v>
      </c>
      <c r="T3714" s="15">
        <f t="shared" ref="T3714:T3777" si="235">(((I3714/60)/60)/24)+DATE(1970,1,1)</f>
        <v>42432.709652777776</v>
      </c>
    </row>
    <row r="3715" spans="1:20" ht="42.75" hidden="1" x14ac:dyDescent="0.45">
      <c r="A3715">
        <v>1318</v>
      </c>
      <c r="B3715" s="9" t="s">
        <v>1319</v>
      </c>
      <c r="C3715" s="3" t="s">
        <v>5428</v>
      </c>
      <c r="D3715" s="5">
        <v>40000</v>
      </c>
      <c r="E3715" s="7">
        <v>6130</v>
      </c>
      <c r="F3715" t="s">
        <v>8219</v>
      </c>
      <c r="G3715" t="s">
        <v>8223</v>
      </c>
      <c r="H3715" t="s">
        <v>8245</v>
      </c>
      <c r="I3715">
        <v>1420938172</v>
      </c>
      <c r="J3715">
        <v>1418346172</v>
      </c>
      <c r="K3715" t="b">
        <v>0</v>
      </c>
      <c r="L3715">
        <v>135</v>
      </c>
      <c r="M3715" t="b">
        <v>0</v>
      </c>
      <c r="N3715" t="s">
        <v>8271</v>
      </c>
      <c r="O3715">
        <f t="shared" si="232"/>
        <v>15</v>
      </c>
      <c r="P3715">
        <f t="shared" si="233"/>
        <v>45.41</v>
      </c>
      <c r="Q3715" s="11" t="s">
        <v>8308</v>
      </c>
      <c r="R3715" t="s">
        <v>8310</v>
      </c>
      <c r="S3715" s="15">
        <f t="shared" si="234"/>
        <v>41985.043657407412</v>
      </c>
      <c r="T3715" s="15">
        <f t="shared" si="235"/>
        <v>42015.043657407412</v>
      </c>
    </row>
    <row r="3716" spans="1:20" ht="42.75" hidden="1" x14ac:dyDescent="0.45">
      <c r="A3716">
        <v>2368</v>
      </c>
      <c r="B3716" s="9" t="s">
        <v>2369</v>
      </c>
      <c r="C3716" s="3" t="s">
        <v>6478</v>
      </c>
      <c r="D3716" s="5">
        <v>40000</v>
      </c>
      <c r="E3716" s="7">
        <v>100</v>
      </c>
      <c r="F3716" t="s">
        <v>8219</v>
      </c>
      <c r="G3716" t="s">
        <v>8223</v>
      </c>
      <c r="H3716" t="s">
        <v>8245</v>
      </c>
      <c r="I3716">
        <v>1429028365</v>
      </c>
      <c r="J3716">
        <v>1425143965</v>
      </c>
      <c r="K3716" t="b">
        <v>0</v>
      </c>
      <c r="L3716">
        <v>2</v>
      </c>
      <c r="M3716" t="b">
        <v>0</v>
      </c>
      <c r="N3716" t="s">
        <v>8270</v>
      </c>
      <c r="O3716">
        <f t="shared" si="232"/>
        <v>0</v>
      </c>
      <c r="P3716">
        <f t="shared" si="233"/>
        <v>50</v>
      </c>
      <c r="Q3716" s="11" t="s">
        <v>8308</v>
      </c>
      <c r="R3716" t="s">
        <v>8342</v>
      </c>
      <c r="S3716" s="15">
        <f t="shared" si="234"/>
        <v>42063.721817129626</v>
      </c>
      <c r="T3716" s="15">
        <f t="shared" si="235"/>
        <v>42108.680150462969</v>
      </c>
    </row>
    <row r="3717" spans="1:20" ht="42.75" hidden="1" x14ac:dyDescent="0.45">
      <c r="A3717">
        <v>1058</v>
      </c>
      <c r="B3717" s="9" t="s">
        <v>1059</v>
      </c>
      <c r="C3717" s="3" t="s">
        <v>5168</v>
      </c>
      <c r="D3717" s="5">
        <v>40000</v>
      </c>
      <c r="E3717" s="7">
        <v>0</v>
      </c>
      <c r="F3717" t="s">
        <v>8219</v>
      </c>
      <c r="G3717" t="s">
        <v>8223</v>
      </c>
      <c r="H3717" t="s">
        <v>8245</v>
      </c>
      <c r="I3717">
        <v>1427328000</v>
      </c>
      <c r="J3717">
        <v>1423777043</v>
      </c>
      <c r="K3717" t="b">
        <v>0</v>
      </c>
      <c r="L3717">
        <v>0</v>
      </c>
      <c r="M3717" t="b">
        <v>0</v>
      </c>
      <c r="N3717" t="s">
        <v>8279</v>
      </c>
      <c r="O3717">
        <f t="shared" si="232"/>
        <v>0</v>
      </c>
      <c r="P3717">
        <f t="shared" si="233"/>
        <v>0</v>
      </c>
      <c r="Q3717" s="11" t="s">
        <v>8346</v>
      </c>
      <c r="R3717" t="s">
        <v>8347</v>
      </c>
      <c r="S3717" s="15">
        <f t="shared" si="234"/>
        <v>42047.900960648149</v>
      </c>
      <c r="T3717" s="15">
        <f t="shared" si="235"/>
        <v>42089</v>
      </c>
    </row>
    <row r="3718" spans="1:20" ht="42.75" hidden="1" x14ac:dyDescent="0.45">
      <c r="A3718">
        <v>2564</v>
      </c>
      <c r="B3718" s="9" t="s">
        <v>2564</v>
      </c>
      <c r="C3718" s="3" t="s">
        <v>6674</v>
      </c>
      <c r="D3718" s="5">
        <v>40000</v>
      </c>
      <c r="E3718" s="7">
        <v>0</v>
      </c>
      <c r="F3718" t="s">
        <v>8219</v>
      </c>
      <c r="G3718" t="s">
        <v>8228</v>
      </c>
      <c r="H3718" t="s">
        <v>8250</v>
      </c>
      <c r="I3718">
        <v>1406854699</v>
      </c>
      <c r="J3718">
        <v>1404262699</v>
      </c>
      <c r="K3718" t="b">
        <v>0</v>
      </c>
      <c r="L3718">
        <v>0</v>
      </c>
      <c r="M3718" t="b">
        <v>0</v>
      </c>
      <c r="N3718" t="s">
        <v>8282</v>
      </c>
      <c r="O3718">
        <f t="shared" si="232"/>
        <v>0</v>
      </c>
      <c r="P3718">
        <f t="shared" si="233"/>
        <v>0</v>
      </c>
      <c r="Q3718" s="11" t="s">
        <v>8319</v>
      </c>
      <c r="R3718" t="s">
        <v>8345</v>
      </c>
      <c r="S3718" s="15">
        <f t="shared" si="234"/>
        <v>41822.040497685186</v>
      </c>
      <c r="T3718" s="15">
        <f t="shared" si="235"/>
        <v>41852.040497685186</v>
      </c>
    </row>
    <row r="3719" spans="1:20" ht="42.75" hidden="1" x14ac:dyDescent="0.45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1" t="s">
        <v>8321</v>
      </c>
      <c r="R3719" t="s">
        <v>8325</v>
      </c>
      <c r="S3719" s="15">
        <f t="shared" si="234"/>
        <v>42171.913090277783</v>
      </c>
      <c r="T3719" s="15">
        <f t="shared" si="235"/>
        <v>42231.913090277783</v>
      </c>
    </row>
    <row r="3720" spans="1:20" ht="57" hidden="1" x14ac:dyDescent="0.45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1" t="s">
        <v>8321</v>
      </c>
      <c r="R3720" t="s">
        <v>8325</v>
      </c>
      <c r="S3720" s="15">
        <f t="shared" si="234"/>
        <v>42243.961273148147</v>
      </c>
      <c r="T3720" s="15">
        <f t="shared" si="235"/>
        <v>42278</v>
      </c>
    </row>
    <row r="3721" spans="1:20" ht="28.5" hidden="1" x14ac:dyDescent="0.45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1" t="s">
        <v>8321</v>
      </c>
      <c r="R3721" t="s">
        <v>8325</v>
      </c>
      <c r="S3721" s="15">
        <f t="shared" si="234"/>
        <v>42351.658842592587</v>
      </c>
      <c r="T3721" s="15">
        <f t="shared" si="235"/>
        <v>42381.658842592587</v>
      </c>
    </row>
    <row r="3722" spans="1:20" ht="42.75" hidden="1" x14ac:dyDescent="0.4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1" t="s">
        <v>8321</v>
      </c>
      <c r="R3722" t="s">
        <v>8325</v>
      </c>
      <c r="S3722" s="15">
        <f t="shared" si="234"/>
        <v>42047.394942129627</v>
      </c>
      <c r="T3722" s="15">
        <f t="shared" si="235"/>
        <v>42082.353275462956</v>
      </c>
    </row>
    <row r="3723" spans="1:20" ht="42.75" hidden="1" x14ac:dyDescent="0.4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1" t="s">
        <v>8321</v>
      </c>
      <c r="R3723" t="s">
        <v>8325</v>
      </c>
      <c r="S3723" s="15">
        <f t="shared" si="234"/>
        <v>42033.573009259257</v>
      </c>
      <c r="T3723" s="15">
        <f t="shared" si="235"/>
        <v>42063.573009259257</v>
      </c>
    </row>
    <row r="3724" spans="1:20" ht="42.75" hidden="1" x14ac:dyDescent="0.45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1" t="s">
        <v>8321</v>
      </c>
      <c r="R3724" t="s">
        <v>8325</v>
      </c>
      <c r="S3724" s="15">
        <f t="shared" si="234"/>
        <v>42072.758981481486</v>
      </c>
      <c r="T3724" s="15">
        <f t="shared" si="235"/>
        <v>42132.758981481486</v>
      </c>
    </row>
    <row r="3725" spans="1:20" ht="42.75" hidden="1" x14ac:dyDescent="0.45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1" t="s">
        <v>8321</v>
      </c>
      <c r="R3725" t="s">
        <v>8325</v>
      </c>
      <c r="S3725" s="15">
        <f t="shared" si="234"/>
        <v>42191.824062500003</v>
      </c>
      <c r="T3725" s="15">
        <f t="shared" si="235"/>
        <v>42221.824062500003</v>
      </c>
    </row>
    <row r="3726" spans="1:20" ht="28.5" hidden="1" x14ac:dyDescent="0.4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1" t="s">
        <v>8321</v>
      </c>
      <c r="R3726" t="s">
        <v>8325</v>
      </c>
      <c r="S3726" s="15">
        <f t="shared" si="234"/>
        <v>42304.955381944441</v>
      </c>
      <c r="T3726" s="15">
        <f t="shared" si="235"/>
        <v>42334.997048611112</v>
      </c>
    </row>
    <row r="3727" spans="1:20" ht="42.75" hidden="1" x14ac:dyDescent="0.45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1" t="s">
        <v>8321</v>
      </c>
      <c r="R3727" t="s">
        <v>8325</v>
      </c>
      <c r="S3727" s="15">
        <f t="shared" si="234"/>
        <v>42712.011944444443</v>
      </c>
      <c r="T3727" s="15">
        <f t="shared" si="235"/>
        <v>42742.011944444443</v>
      </c>
    </row>
    <row r="3728" spans="1:20" ht="42.75" hidden="1" x14ac:dyDescent="0.45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1" t="s">
        <v>8321</v>
      </c>
      <c r="R3728" t="s">
        <v>8325</v>
      </c>
      <c r="S3728" s="15">
        <f t="shared" si="234"/>
        <v>42767.812893518523</v>
      </c>
      <c r="T3728" s="15">
        <f t="shared" si="235"/>
        <v>42797.833333333328</v>
      </c>
    </row>
    <row r="3729" spans="1:20" ht="42.75" hidden="1" x14ac:dyDescent="0.45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1" t="s">
        <v>8321</v>
      </c>
      <c r="R3729" t="s">
        <v>8325</v>
      </c>
      <c r="S3729" s="15">
        <f t="shared" si="234"/>
        <v>41857.18304398148</v>
      </c>
      <c r="T3729" s="15">
        <f t="shared" si="235"/>
        <v>41887.18304398148</v>
      </c>
    </row>
    <row r="3730" spans="1:20" ht="42.75" hidden="1" x14ac:dyDescent="0.45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1" t="s">
        <v>8321</v>
      </c>
      <c r="R3730" t="s">
        <v>8325</v>
      </c>
      <c r="S3730" s="15">
        <f t="shared" si="234"/>
        <v>41911.934791666667</v>
      </c>
      <c r="T3730" s="15">
        <f t="shared" si="235"/>
        <v>41971.976458333331</v>
      </c>
    </row>
    <row r="3731" spans="1:20" ht="42.75" hidden="1" x14ac:dyDescent="0.4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1" t="s">
        <v>8321</v>
      </c>
      <c r="R3731" t="s">
        <v>8325</v>
      </c>
      <c r="S3731" s="15">
        <f t="shared" si="234"/>
        <v>42135.67050925926</v>
      </c>
      <c r="T3731" s="15">
        <f t="shared" si="235"/>
        <v>42195.67050925926</v>
      </c>
    </row>
    <row r="3732" spans="1:20" ht="42.75" hidden="1" x14ac:dyDescent="0.45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1" t="s">
        <v>8321</v>
      </c>
      <c r="R3732" t="s">
        <v>8325</v>
      </c>
      <c r="S3732" s="15">
        <f t="shared" si="234"/>
        <v>42584.123865740738</v>
      </c>
      <c r="T3732" s="15">
        <f t="shared" si="235"/>
        <v>42614.123865740738</v>
      </c>
    </row>
    <row r="3733" spans="1:20" hidden="1" x14ac:dyDescent="0.45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1" t="s">
        <v>8321</v>
      </c>
      <c r="R3733" t="s">
        <v>8325</v>
      </c>
      <c r="S3733" s="15">
        <f t="shared" si="234"/>
        <v>42255.927824074075</v>
      </c>
      <c r="T3733" s="15">
        <f t="shared" si="235"/>
        <v>42285.874305555553</v>
      </c>
    </row>
    <row r="3734" spans="1:20" ht="42.75" hidden="1" x14ac:dyDescent="0.4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1" t="s">
        <v>8321</v>
      </c>
      <c r="R3734" t="s">
        <v>8325</v>
      </c>
      <c r="S3734" s="15">
        <f t="shared" si="234"/>
        <v>42567.004432870366</v>
      </c>
      <c r="T3734" s="15">
        <f t="shared" si="235"/>
        <v>42588.004432870366</v>
      </c>
    </row>
    <row r="3735" spans="1:20" ht="42.75" hidden="1" x14ac:dyDescent="0.45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1" t="s">
        <v>8321</v>
      </c>
      <c r="R3735" t="s">
        <v>8325</v>
      </c>
      <c r="S3735" s="15">
        <f t="shared" si="234"/>
        <v>41959.369988425926</v>
      </c>
      <c r="T3735" s="15">
        <f t="shared" si="235"/>
        <v>41989.369988425926</v>
      </c>
    </row>
    <row r="3736" spans="1:20" ht="42.75" hidden="1" x14ac:dyDescent="0.45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1" t="s">
        <v>8321</v>
      </c>
      <c r="R3736" t="s">
        <v>8325</v>
      </c>
      <c r="S3736" s="15">
        <f t="shared" si="234"/>
        <v>42165.922858796301</v>
      </c>
      <c r="T3736" s="15">
        <f t="shared" si="235"/>
        <v>42195.922858796301</v>
      </c>
    </row>
    <row r="3737" spans="1:20" hidden="1" x14ac:dyDescent="0.45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1" t="s">
        <v>8321</v>
      </c>
      <c r="R3737" t="s">
        <v>8325</v>
      </c>
      <c r="S3737" s="15">
        <f t="shared" si="234"/>
        <v>42031.837546296301</v>
      </c>
      <c r="T3737" s="15">
        <f t="shared" si="235"/>
        <v>42091.79587962963</v>
      </c>
    </row>
    <row r="3738" spans="1:20" ht="42.75" hidden="1" x14ac:dyDescent="0.45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1" t="s">
        <v>8321</v>
      </c>
      <c r="R3738" t="s">
        <v>8325</v>
      </c>
      <c r="S3738" s="15">
        <f t="shared" si="234"/>
        <v>42482.048032407409</v>
      </c>
      <c r="T3738" s="15">
        <f t="shared" si="235"/>
        <v>42512.045138888891</v>
      </c>
    </row>
    <row r="3739" spans="1:20" ht="42.75" hidden="1" x14ac:dyDescent="0.45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1" t="s">
        <v>8321</v>
      </c>
      <c r="R3739" t="s">
        <v>8325</v>
      </c>
      <c r="S3739" s="15">
        <f t="shared" si="234"/>
        <v>42135.235254629632</v>
      </c>
      <c r="T3739" s="15">
        <f t="shared" si="235"/>
        <v>42195.235254629632</v>
      </c>
    </row>
    <row r="3740" spans="1:20" ht="42.75" hidden="1" x14ac:dyDescent="0.4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1" t="s">
        <v>8321</v>
      </c>
      <c r="R3740" t="s">
        <v>8325</v>
      </c>
      <c r="S3740" s="15">
        <f t="shared" si="234"/>
        <v>42438.961273148147</v>
      </c>
      <c r="T3740" s="15">
        <f t="shared" si="235"/>
        <v>42468.919606481482</v>
      </c>
    </row>
    <row r="3741" spans="1:20" ht="42.75" hidden="1" x14ac:dyDescent="0.4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1" t="s">
        <v>8321</v>
      </c>
      <c r="R3741" t="s">
        <v>8325</v>
      </c>
      <c r="S3741" s="15">
        <f t="shared" si="234"/>
        <v>42164.893993055557</v>
      </c>
      <c r="T3741" s="15">
        <f t="shared" si="235"/>
        <v>42194.893993055557</v>
      </c>
    </row>
    <row r="3742" spans="1:20" ht="28.5" hidden="1" x14ac:dyDescent="0.45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1" t="s">
        <v>8321</v>
      </c>
      <c r="R3742" t="s">
        <v>8325</v>
      </c>
      <c r="S3742" s="15">
        <f t="shared" si="234"/>
        <v>42096.686400462961</v>
      </c>
      <c r="T3742" s="15">
        <f t="shared" si="235"/>
        <v>42156.686400462961</v>
      </c>
    </row>
    <row r="3743" spans="1:20" ht="42.75" hidden="1" x14ac:dyDescent="0.45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1" t="s">
        <v>8321</v>
      </c>
      <c r="R3743" t="s">
        <v>8325</v>
      </c>
      <c r="S3743" s="15">
        <f t="shared" si="234"/>
        <v>42383.933993055558</v>
      </c>
      <c r="T3743" s="15">
        <f t="shared" si="235"/>
        <v>42413.933993055558</v>
      </c>
    </row>
    <row r="3744" spans="1:20" ht="42.75" hidden="1" x14ac:dyDescent="0.4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1" t="s">
        <v>8321</v>
      </c>
      <c r="R3744" t="s">
        <v>8325</v>
      </c>
      <c r="S3744" s="15">
        <f t="shared" si="234"/>
        <v>42341.958923611113</v>
      </c>
      <c r="T3744" s="15">
        <f t="shared" si="235"/>
        <v>42371.958923611113</v>
      </c>
    </row>
    <row r="3745" spans="1:20" ht="42.75" hidden="1" x14ac:dyDescent="0.4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1" t="s">
        <v>8321</v>
      </c>
      <c r="R3745" t="s">
        <v>8325</v>
      </c>
      <c r="S3745" s="15">
        <f t="shared" si="234"/>
        <v>42612.911712962959</v>
      </c>
      <c r="T3745" s="15">
        <f t="shared" si="235"/>
        <v>42642.911712962959</v>
      </c>
    </row>
    <row r="3746" spans="1:20" ht="42.75" hidden="1" x14ac:dyDescent="0.4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1" t="s">
        <v>8321</v>
      </c>
      <c r="R3746" t="s">
        <v>8325</v>
      </c>
      <c r="S3746" s="15">
        <f t="shared" si="234"/>
        <v>42164.908530092594</v>
      </c>
      <c r="T3746" s="15">
        <f t="shared" si="235"/>
        <v>42194.908530092594</v>
      </c>
    </row>
    <row r="3747" spans="1:20" ht="42.75" hidden="1" x14ac:dyDescent="0.45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1" t="s">
        <v>8321</v>
      </c>
      <c r="R3747" t="s">
        <v>8325</v>
      </c>
      <c r="S3747" s="15">
        <f t="shared" si="234"/>
        <v>42321.08447916666</v>
      </c>
      <c r="T3747" s="15">
        <f t="shared" si="235"/>
        <v>42374</v>
      </c>
    </row>
    <row r="3748" spans="1:20" ht="42.75" hidden="1" x14ac:dyDescent="0.45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1" t="s">
        <v>8321</v>
      </c>
      <c r="R3748" t="s">
        <v>8325</v>
      </c>
      <c r="S3748" s="15">
        <f t="shared" si="234"/>
        <v>42713.962499999994</v>
      </c>
      <c r="T3748" s="15">
        <f t="shared" si="235"/>
        <v>42734.375</v>
      </c>
    </row>
    <row r="3749" spans="1:20" ht="42.75" hidden="1" x14ac:dyDescent="0.45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1" t="s">
        <v>8321</v>
      </c>
      <c r="R3749" t="s">
        <v>8339</v>
      </c>
      <c r="S3749" s="15">
        <f t="shared" si="234"/>
        <v>42285.909027777772</v>
      </c>
      <c r="T3749" s="15">
        <f t="shared" si="235"/>
        <v>42299.790972222225</v>
      </c>
    </row>
    <row r="3750" spans="1:20" ht="57" hidden="1" x14ac:dyDescent="0.45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1" t="s">
        <v>8321</v>
      </c>
      <c r="R3750" t="s">
        <v>8339</v>
      </c>
      <c r="S3750" s="15">
        <f t="shared" si="234"/>
        <v>40070.901412037041</v>
      </c>
      <c r="T3750" s="15">
        <f t="shared" si="235"/>
        <v>40144.207638888889</v>
      </c>
    </row>
    <row r="3751" spans="1:20" ht="57" hidden="1" x14ac:dyDescent="0.45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1" t="s">
        <v>8321</v>
      </c>
      <c r="R3751" t="s">
        <v>8339</v>
      </c>
      <c r="S3751" s="15">
        <f t="shared" si="234"/>
        <v>42228.629884259266</v>
      </c>
      <c r="T3751" s="15">
        <f t="shared" si="235"/>
        <v>42288.629884259266</v>
      </c>
    </row>
    <row r="3752" spans="1:20" ht="42.75" hidden="1" x14ac:dyDescent="0.4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1" t="s">
        <v>8321</v>
      </c>
      <c r="R3752" t="s">
        <v>8339</v>
      </c>
      <c r="S3752" s="15">
        <f t="shared" si="234"/>
        <v>41456.36241898148</v>
      </c>
      <c r="T3752" s="15">
        <f t="shared" si="235"/>
        <v>41486.36241898148</v>
      </c>
    </row>
    <row r="3753" spans="1:20" ht="42.75" hidden="1" x14ac:dyDescent="0.4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1" t="s">
        <v>8321</v>
      </c>
      <c r="R3753" t="s">
        <v>8339</v>
      </c>
      <c r="S3753" s="15">
        <f t="shared" si="234"/>
        <v>42591.31858796296</v>
      </c>
      <c r="T3753" s="15">
        <f t="shared" si="235"/>
        <v>42651.31858796296</v>
      </c>
    </row>
    <row r="3754" spans="1:20" ht="42.75" hidden="1" x14ac:dyDescent="0.45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1" t="s">
        <v>8321</v>
      </c>
      <c r="R3754" t="s">
        <v>8339</v>
      </c>
      <c r="S3754" s="15">
        <f t="shared" si="234"/>
        <v>41919.761782407404</v>
      </c>
      <c r="T3754" s="15">
        <f t="shared" si="235"/>
        <v>41929.761782407404</v>
      </c>
    </row>
    <row r="3755" spans="1:20" ht="42.75" hidden="1" x14ac:dyDescent="0.45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1" t="s">
        <v>8321</v>
      </c>
      <c r="R3755" t="s">
        <v>8339</v>
      </c>
      <c r="S3755" s="15">
        <f t="shared" si="234"/>
        <v>41550.793935185182</v>
      </c>
      <c r="T3755" s="15">
        <f t="shared" si="235"/>
        <v>41580.793935185182</v>
      </c>
    </row>
    <row r="3756" spans="1:20" ht="42.75" hidden="1" x14ac:dyDescent="0.45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1" t="s">
        <v>8321</v>
      </c>
      <c r="R3756" t="s">
        <v>8339</v>
      </c>
      <c r="S3756" s="15">
        <f t="shared" si="234"/>
        <v>41634.715173611112</v>
      </c>
      <c r="T3756" s="15">
        <f t="shared" si="235"/>
        <v>41664.715173611112</v>
      </c>
    </row>
    <row r="3757" spans="1:20" ht="42.75" hidden="1" x14ac:dyDescent="0.45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1" t="s">
        <v>8321</v>
      </c>
      <c r="R3757" t="s">
        <v>8339</v>
      </c>
      <c r="S3757" s="15">
        <f t="shared" si="234"/>
        <v>41837.767500000002</v>
      </c>
      <c r="T3757" s="15">
        <f t="shared" si="235"/>
        <v>41867.767500000002</v>
      </c>
    </row>
    <row r="3758" spans="1:20" ht="42.75" hidden="1" x14ac:dyDescent="0.45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1" t="s">
        <v>8321</v>
      </c>
      <c r="R3758" t="s">
        <v>8339</v>
      </c>
      <c r="S3758" s="15">
        <f t="shared" si="234"/>
        <v>41407.84684027778</v>
      </c>
      <c r="T3758" s="15">
        <f t="shared" si="235"/>
        <v>41427.84684027778</v>
      </c>
    </row>
    <row r="3759" spans="1:20" ht="42.75" hidden="1" x14ac:dyDescent="0.45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1" t="s">
        <v>8321</v>
      </c>
      <c r="R3759" t="s">
        <v>8339</v>
      </c>
      <c r="S3759" s="15">
        <f t="shared" si="234"/>
        <v>40705.126631944448</v>
      </c>
      <c r="T3759" s="15">
        <f t="shared" si="235"/>
        <v>40765.126631944448</v>
      </c>
    </row>
    <row r="3760" spans="1:20" ht="42.75" hidden="1" x14ac:dyDescent="0.45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1" t="s">
        <v>8321</v>
      </c>
      <c r="R3760" t="s">
        <v>8339</v>
      </c>
      <c r="S3760" s="15">
        <f t="shared" si="234"/>
        <v>41041.167627314811</v>
      </c>
      <c r="T3760" s="15">
        <f t="shared" si="235"/>
        <v>41101.160474537035</v>
      </c>
    </row>
    <row r="3761" spans="1:20" ht="28.5" hidden="1" x14ac:dyDescent="0.45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1" t="s">
        <v>8321</v>
      </c>
      <c r="R3761" t="s">
        <v>8339</v>
      </c>
      <c r="S3761" s="15">
        <f t="shared" si="234"/>
        <v>41827.989861111113</v>
      </c>
      <c r="T3761" s="15">
        <f t="shared" si="235"/>
        <v>41887.989861111113</v>
      </c>
    </row>
    <row r="3762" spans="1:20" ht="42.75" hidden="1" x14ac:dyDescent="0.45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1" t="s">
        <v>8321</v>
      </c>
      <c r="R3762" t="s">
        <v>8339</v>
      </c>
      <c r="S3762" s="15">
        <f t="shared" si="234"/>
        <v>42100.086145833338</v>
      </c>
      <c r="T3762" s="15">
        <f t="shared" si="235"/>
        <v>42130.086145833338</v>
      </c>
    </row>
    <row r="3763" spans="1:20" ht="42.75" hidden="1" x14ac:dyDescent="0.45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1" t="s">
        <v>8321</v>
      </c>
      <c r="R3763" t="s">
        <v>8339</v>
      </c>
      <c r="S3763" s="15">
        <f t="shared" si="234"/>
        <v>40987.83488425926</v>
      </c>
      <c r="T3763" s="15">
        <f t="shared" si="235"/>
        <v>41047.83488425926</v>
      </c>
    </row>
    <row r="3764" spans="1:20" ht="42.75" hidden="1" x14ac:dyDescent="0.4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1" t="s">
        <v>8321</v>
      </c>
      <c r="R3764" t="s">
        <v>8339</v>
      </c>
      <c r="S3764" s="15">
        <f t="shared" si="234"/>
        <v>42065.910983796297</v>
      </c>
      <c r="T3764" s="15">
        <f t="shared" si="235"/>
        <v>42095.869317129633</v>
      </c>
    </row>
    <row r="3765" spans="1:20" ht="42.75" hidden="1" x14ac:dyDescent="0.4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1" t="s">
        <v>8321</v>
      </c>
      <c r="R3765" t="s">
        <v>8339</v>
      </c>
      <c r="S3765" s="15">
        <f t="shared" si="234"/>
        <v>42669.594837962963</v>
      </c>
      <c r="T3765" s="15">
        <f t="shared" si="235"/>
        <v>42729.636504629627</v>
      </c>
    </row>
    <row r="3766" spans="1:20" ht="42.75" hidden="1" x14ac:dyDescent="0.4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1" t="s">
        <v>8321</v>
      </c>
      <c r="R3766" t="s">
        <v>8339</v>
      </c>
      <c r="S3766" s="15">
        <f t="shared" si="234"/>
        <v>42714.054398148146</v>
      </c>
      <c r="T3766" s="15">
        <f t="shared" si="235"/>
        <v>42744.054398148146</v>
      </c>
    </row>
    <row r="3767" spans="1:20" hidden="1" x14ac:dyDescent="0.45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1" t="s">
        <v>8321</v>
      </c>
      <c r="R3767" t="s">
        <v>8339</v>
      </c>
      <c r="S3767" s="15">
        <f t="shared" si="234"/>
        <v>41113.968576388892</v>
      </c>
      <c r="T3767" s="15">
        <f t="shared" si="235"/>
        <v>41143.968576388892</v>
      </c>
    </row>
    <row r="3768" spans="1:20" ht="42.75" hidden="1" x14ac:dyDescent="0.4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1" t="s">
        <v>8321</v>
      </c>
      <c r="R3768" t="s">
        <v>8339</v>
      </c>
      <c r="S3768" s="15">
        <f t="shared" si="234"/>
        <v>42366.982627314821</v>
      </c>
      <c r="T3768" s="15">
        <f t="shared" si="235"/>
        <v>42396.982627314821</v>
      </c>
    </row>
    <row r="3769" spans="1:20" ht="42.75" hidden="1" x14ac:dyDescent="0.45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1" t="s">
        <v>8321</v>
      </c>
      <c r="R3769" t="s">
        <v>8339</v>
      </c>
      <c r="S3769" s="15">
        <f t="shared" si="234"/>
        <v>42596.03506944445</v>
      </c>
      <c r="T3769" s="15">
        <f t="shared" si="235"/>
        <v>42656.03506944445</v>
      </c>
    </row>
    <row r="3770" spans="1:20" ht="42.75" hidden="1" x14ac:dyDescent="0.4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1" t="s">
        <v>8321</v>
      </c>
      <c r="R3770" t="s">
        <v>8339</v>
      </c>
      <c r="S3770" s="15">
        <f t="shared" si="234"/>
        <v>42114.726134259254</v>
      </c>
      <c r="T3770" s="15">
        <f t="shared" si="235"/>
        <v>42144.726134259254</v>
      </c>
    </row>
    <row r="3771" spans="1:20" ht="42.75" hidden="1" x14ac:dyDescent="0.4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1" t="s">
        <v>8321</v>
      </c>
      <c r="R3771" t="s">
        <v>8339</v>
      </c>
      <c r="S3771" s="15">
        <f t="shared" si="234"/>
        <v>42171.827604166669</v>
      </c>
      <c r="T3771" s="15">
        <f t="shared" si="235"/>
        <v>42201.827604166669</v>
      </c>
    </row>
    <row r="3772" spans="1:20" ht="42.75" hidden="1" x14ac:dyDescent="0.45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1" t="s">
        <v>8321</v>
      </c>
      <c r="R3772" t="s">
        <v>8339</v>
      </c>
      <c r="S3772" s="15">
        <f t="shared" si="234"/>
        <v>40703.234386574077</v>
      </c>
      <c r="T3772" s="15">
        <f t="shared" si="235"/>
        <v>40733.234386574077</v>
      </c>
    </row>
    <row r="3773" spans="1:20" ht="42.75" hidden="1" x14ac:dyDescent="0.4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1" t="s">
        <v>8321</v>
      </c>
      <c r="R3773" t="s">
        <v>8339</v>
      </c>
      <c r="S3773" s="15">
        <f t="shared" si="234"/>
        <v>42400.176377314812</v>
      </c>
      <c r="T3773" s="15">
        <f t="shared" si="235"/>
        <v>42430.176377314812</v>
      </c>
    </row>
    <row r="3774" spans="1:20" ht="28.5" hidden="1" x14ac:dyDescent="0.45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1" t="s">
        <v>8321</v>
      </c>
      <c r="R3774" t="s">
        <v>8339</v>
      </c>
      <c r="S3774" s="15">
        <f t="shared" si="234"/>
        <v>42091.778703703705</v>
      </c>
      <c r="T3774" s="15">
        <f t="shared" si="235"/>
        <v>42151.778703703705</v>
      </c>
    </row>
    <row r="3775" spans="1:20" ht="42.75" hidden="1" x14ac:dyDescent="0.45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1" t="s">
        <v>8321</v>
      </c>
      <c r="R3775" t="s">
        <v>8339</v>
      </c>
      <c r="S3775" s="15">
        <f t="shared" si="234"/>
        <v>42223.616018518514</v>
      </c>
      <c r="T3775" s="15">
        <f t="shared" si="235"/>
        <v>42253.615277777775</v>
      </c>
    </row>
    <row r="3776" spans="1:20" ht="42.75" hidden="1" x14ac:dyDescent="0.45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1" t="s">
        <v>8308</v>
      </c>
      <c r="R3776" t="s">
        <v>8342</v>
      </c>
      <c r="S3776" s="15">
        <f t="shared" si="234"/>
        <v>42380.696342592593</v>
      </c>
      <c r="T3776" s="15">
        <f t="shared" si="235"/>
        <v>42410.696342592593</v>
      </c>
    </row>
    <row r="3777" spans="1:20" ht="42.75" hidden="1" x14ac:dyDescent="0.4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1" t="s">
        <v>8308</v>
      </c>
      <c r="R3777" t="s">
        <v>8342</v>
      </c>
      <c r="S3777" s="15">
        <f t="shared" si="234"/>
        <v>42318.616851851853</v>
      </c>
      <c r="T3777" s="15">
        <f t="shared" si="235"/>
        <v>42378.616851851853</v>
      </c>
    </row>
    <row r="3778" spans="1:20" ht="42.75" hidden="1" x14ac:dyDescent="0.45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36">ROUND(E3778/D3778*100,0)</f>
        <v>0</v>
      </c>
      <c r="P3778">
        <f t="shared" ref="P3778:P3841" si="237">IFERROR(ROUND(E3778/L3778,2),0)</f>
        <v>0</v>
      </c>
      <c r="Q3778" s="11" t="s">
        <v>8308</v>
      </c>
      <c r="R3778" t="s">
        <v>8342</v>
      </c>
      <c r="S3778" s="15">
        <f t="shared" ref="S3778:S3841" si="238">(((J3778/60)/60)/24)+DATE(1970,1,1)</f>
        <v>42503.353506944448</v>
      </c>
      <c r="T3778" s="15">
        <f t="shared" ref="T3778:T3841" si="239">(((I3778/60)/60)/24)+DATE(1970,1,1)</f>
        <v>42533.353506944448</v>
      </c>
    </row>
    <row r="3779" spans="1:20" ht="42.75" hidden="1" x14ac:dyDescent="0.45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36"/>
        <v>0</v>
      </c>
      <c r="P3779">
        <f t="shared" si="237"/>
        <v>0</v>
      </c>
      <c r="Q3779" s="11" t="s">
        <v>8308</v>
      </c>
      <c r="R3779" t="s">
        <v>8342</v>
      </c>
      <c r="S3779" s="15">
        <f t="shared" si="238"/>
        <v>42057.883159722223</v>
      </c>
      <c r="T3779" s="15">
        <f t="shared" si="239"/>
        <v>42087.841493055559</v>
      </c>
    </row>
    <row r="3780" spans="1:20" ht="42.75" hidden="1" x14ac:dyDescent="0.45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1" t="s">
        <v>8308</v>
      </c>
      <c r="R3780" t="s">
        <v>8342</v>
      </c>
      <c r="S3780" s="15">
        <f t="shared" si="238"/>
        <v>42692.389062500006</v>
      </c>
      <c r="T3780" s="15">
        <f t="shared" si="239"/>
        <v>42722.389062500006</v>
      </c>
    </row>
    <row r="3781" spans="1:20" ht="42.75" hidden="1" x14ac:dyDescent="0.45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1" t="s">
        <v>8308</v>
      </c>
      <c r="R3781" t="s">
        <v>8342</v>
      </c>
      <c r="S3781" s="15">
        <f t="shared" si="238"/>
        <v>42165.785289351858</v>
      </c>
      <c r="T3781" s="15">
        <f t="shared" si="239"/>
        <v>42195.785289351858</v>
      </c>
    </row>
    <row r="3782" spans="1:20" ht="42.75" hidden="1" x14ac:dyDescent="0.45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1" t="s">
        <v>8308</v>
      </c>
      <c r="R3782" t="s">
        <v>8342</v>
      </c>
      <c r="S3782" s="15">
        <f t="shared" si="238"/>
        <v>41975.842523148152</v>
      </c>
      <c r="T3782" s="15">
        <f t="shared" si="239"/>
        <v>42005.842523148152</v>
      </c>
    </row>
    <row r="3783" spans="1:20" ht="42.75" hidden="1" x14ac:dyDescent="0.45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1" t="s">
        <v>8308</v>
      </c>
      <c r="R3783" t="s">
        <v>8342</v>
      </c>
      <c r="S3783" s="15">
        <f t="shared" si="238"/>
        <v>42282.71629629629</v>
      </c>
      <c r="T3783" s="15">
        <f t="shared" si="239"/>
        <v>42312.757962962962</v>
      </c>
    </row>
    <row r="3784" spans="1:20" ht="42.75" hidden="1" x14ac:dyDescent="0.45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1" t="s">
        <v>8308</v>
      </c>
      <c r="R3784" t="s">
        <v>8342</v>
      </c>
      <c r="S3784" s="15">
        <f t="shared" si="238"/>
        <v>42188.012777777782</v>
      </c>
      <c r="T3784" s="15">
        <f t="shared" si="239"/>
        <v>42218.012777777782</v>
      </c>
    </row>
    <row r="3785" spans="1:20" ht="42.75" hidden="1" x14ac:dyDescent="0.45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1" t="s">
        <v>8308</v>
      </c>
      <c r="R3785" t="s">
        <v>8342</v>
      </c>
      <c r="S3785" s="15">
        <f t="shared" si="238"/>
        <v>42055.739803240736</v>
      </c>
      <c r="T3785" s="15">
        <f t="shared" si="239"/>
        <v>42078.75</v>
      </c>
    </row>
    <row r="3786" spans="1:20" ht="42.75" hidden="1" x14ac:dyDescent="0.4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1" t="s">
        <v>8308</v>
      </c>
      <c r="R3786" t="s">
        <v>8342</v>
      </c>
      <c r="S3786" s="15">
        <f t="shared" si="238"/>
        <v>42283.3909375</v>
      </c>
      <c r="T3786" s="15">
        <f t="shared" si="239"/>
        <v>42339</v>
      </c>
    </row>
    <row r="3787" spans="1:20" ht="28.5" hidden="1" x14ac:dyDescent="0.45">
      <c r="A3787">
        <v>1019</v>
      </c>
      <c r="B3787" s="9" t="s">
        <v>1020</v>
      </c>
      <c r="C3787" s="3" t="s">
        <v>5129</v>
      </c>
      <c r="D3787" s="5">
        <v>45000</v>
      </c>
      <c r="E3787" s="7">
        <v>21300</v>
      </c>
      <c r="F3787" t="s">
        <v>8219</v>
      </c>
      <c r="G3787" t="s">
        <v>8223</v>
      </c>
      <c r="H3787" t="s">
        <v>8245</v>
      </c>
      <c r="I3787">
        <v>1423092149</v>
      </c>
      <c r="J3787">
        <v>1420500149</v>
      </c>
      <c r="K3787" t="b">
        <v>0</v>
      </c>
      <c r="L3787">
        <v>400</v>
      </c>
      <c r="M3787" t="b">
        <v>0</v>
      </c>
      <c r="N3787" t="s">
        <v>8271</v>
      </c>
      <c r="O3787">
        <f t="shared" si="236"/>
        <v>47</v>
      </c>
      <c r="P3787">
        <f t="shared" si="237"/>
        <v>53.25</v>
      </c>
      <c r="Q3787" s="11" t="s">
        <v>8308</v>
      </c>
      <c r="R3787" t="s">
        <v>8310</v>
      </c>
      <c r="S3787" s="15">
        <f t="shared" si="238"/>
        <v>42009.973946759259</v>
      </c>
      <c r="T3787" s="15">
        <f t="shared" si="239"/>
        <v>42039.973946759259</v>
      </c>
    </row>
    <row r="3788" spans="1:20" ht="42.75" hidden="1" x14ac:dyDescent="0.45">
      <c r="A3788">
        <v>2567</v>
      </c>
      <c r="B3788" s="9" t="s">
        <v>2567</v>
      </c>
      <c r="C3788" s="3" t="s">
        <v>6677</v>
      </c>
      <c r="D3788" s="5">
        <v>45000</v>
      </c>
      <c r="E3788" s="7">
        <v>120</v>
      </c>
      <c r="F3788" t="s">
        <v>8219</v>
      </c>
      <c r="G3788" t="s">
        <v>8223</v>
      </c>
      <c r="H3788" t="s">
        <v>8245</v>
      </c>
      <c r="I3788">
        <v>1429823138</v>
      </c>
      <c r="J3788">
        <v>1427231138</v>
      </c>
      <c r="K3788" t="b">
        <v>0</v>
      </c>
      <c r="L3788">
        <v>2</v>
      </c>
      <c r="M3788" t="b">
        <v>0</v>
      </c>
      <c r="N3788" t="s">
        <v>8282</v>
      </c>
      <c r="O3788">
        <f t="shared" si="236"/>
        <v>0</v>
      </c>
      <c r="P3788">
        <f t="shared" si="237"/>
        <v>60</v>
      </c>
      <c r="Q3788" s="11" t="s">
        <v>8319</v>
      </c>
      <c r="R3788" t="s">
        <v>8345</v>
      </c>
      <c r="S3788" s="15">
        <f t="shared" si="238"/>
        <v>42087.878912037035</v>
      </c>
      <c r="T3788" s="15">
        <f t="shared" si="239"/>
        <v>42117.878912037035</v>
      </c>
    </row>
    <row r="3789" spans="1:20" ht="42.75" hidden="1" x14ac:dyDescent="0.45">
      <c r="A3789">
        <v>1327</v>
      </c>
      <c r="B3789" s="9" t="s">
        <v>1328</v>
      </c>
      <c r="C3789" s="3" t="s">
        <v>5437</v>
      </c>
      <c r="D3789" s="5">
        <v>48000</v>
      </c>
      <c r="E3789" s="7">
        <v>1705</v>
      </c>
      <c r="F3789" t="s">
        <v>8219</v>
      </c>
      <c r="G3789" t="s">
        <v>8223</v>
      </c>
      <c r="H3789" t="s">
        <v>8245</v>
      </c>
      <c r="I3789">
        <v>1432916235</v>
      </c>
      <c r="J3789">
        <v>1430324235</v>
      </c>
      <c r="K3789" t="b">
        <v>0</v>
      </c>
      <c r="L3789">
        <v>41</v>
      </c>
      <c r="M3789" t="b">
        <v>0</v>
      </c>
      <c r="N3789" t="s">
        <v>8271</v>
      </c>
      <c r="O3789">
        <f t="shared" si="236"/>
        <v>4</v>
      </c>
      <c r="P3789">
        <f t="shared" si="237"/>
        <v>41.59</v>
      </c>
      <c r="Q3789" s="11" t="s">
        <v>8308</v>
      </c>
      <c r="R3789" t="s">
        <v>8310</v>
      </c>
      <c r="S3789" s="15">
        <f t="shared" si="238"/>
        <v>42123.678645833337</v>
      </c>
      <c r="T3789" s="15">
        <f t="shared" si="239"/>
        <v>42153.678645833337</v>
      </c>
    </row>
    <row r="3790" spans="1:20" hidden="1" x14ac:dyDescent="0.45">
      <c r="A3790">
        <v>2659</v>
      </c>
      <c r="B3790" s="9" t="s">
        <v>2659</v>
      </c>
      <c r="C3790" s="3" t="s">
        <v>6769</v>
      </c>
      <c r="D3790" s="5">
        <v>49000</v>
      </c>
      <c r="E3790" s="7">
        <v>1333</v>
      </c>
      <c r="F3790" t="s">
        <v>8219</v>
      </c>
      <c r="G3790" t="s">
        <v>8223</v>
      </c>
      <c r="H3790" t="s">
        <v>8245</v>
      </c>
      <c r="I3790">
        <v>1429321210</v>
      </c>
      <c r="J3790">
        <v>1426729210</v>
      </c>
      <c r="K3790" t="b">
        <v>0</v>
      </c>
      <c r="L3790">
        <v>10</v>
      </c>
      <c r="M3790" t="b">
        <v>0</v>
      </c>
      <c r="N3790" t="s">
        <v>8299</v>
      </c>
      <c r="O3790">
        <f t="shared" si="236"/>
        <v>3</v>
      </c>
      <c r="P3790">
        <f t="shared" si="237"/>
        <v>133.30000000000001</v>
      </c>
      <c r="Q3790" s="11" t="s">
        <v>8308</v>
      </c>
      <c r="R3790" t="s">
        <v>8315</v>
      </c>
      <c r="S3790" s="15">
        <f t="shared" si="238"/>
        <v>42082.069560185191</v>
      </c>
      <c r="T3790" s="15">
        <f t="shared" si="239"/>
        <v>42112.069560185191</v>
      </c>
    </row>
    <row r="3791" spans="1:20" ht="42.75" hidden="1" x14ac:dyDescent="0.45">
      <c r="A3791">
        <v>1343</v>
      </c>
      <c r="B3791" s="9" t="s">
        <v>1344</v>
      </c>
      <c r="C3791" s="3" t="s">
        <v>5453</v>
      </c>
      <c r="D3791" s="5">
        <v>50000</v>
      </c>
      <c r="E3791" s="7">
        <v>51149</v>
      </c>
      <c r="F3791" t="s">
        <v>8219</v>
      </c>
      <c r="G3791" t="s">
        <v>8223</v>
      </c>
      <c r="H3791" t="s">
        <v>8245</v>
      </c>
      <c r="I3791">
        <v>1471579140</v>
      </c>
      <c r="J3791">
        <v>1466512683</v>
      </c>
      <c r="K3791" t="b">
        <v>0</v>
      </c>
      <c r="L3791">
        <v>323</v>
      </c>
      <c r="M3791" t="b">
        <v>0</v>
      </c>
      <c r="N3791" t="s">
        <v>8271</v>
      </c>
      <c r="O3791">
        <f t="shared" si="236"/>
        <v>102</v>
      </c>
      <c r="P3791">
        <f t="shared" si="237"/>
        <v>158.36000000000001</v>
      </c>
      <c r="Q3791" s="11" t="s">
        <v>8308</v>
      </c>
      <c r="R3791" t="s">
        <v>8310</v>
      </c>
      <c r="S3791" s="15">
        <f t="shared" si="238"/>
        <v>42542.526423611111</v>
      </c>
      <c r="T3791" s="15">
        <f t="shared" si="239"/>
        <v>42601.165972222225</v>
      </c>
    </row>
    <row r="3792" spans="1:20" ht="42.75" hidden="1" x14ac:dyDescent="0.45">
      <c r="A3792">
        <v>1337</v>
      </c>
      <c r="B3792" s="9" t="s">
        <v>1338</v>
      </c>
      <c r="C3792" s="3" t="s">
        <v>5447</v>
      </c>
      <c r="D3792" s="5">
        <v>50000</v>
      </c>
      <c r="E3792" s="7">
        <v>24691</v>
      </c>
      <c r="F3792" t="s">
        <v>8219</v>
      </c>
      <c r="G3792" t="s">
        <v>8223</v>
      </c>
      <c r="H3792" t="s">
        <v>8245</v>
      </c>
      <c r="I3792">
        <v>1488549079</v>
      </c>
      <c r="J3792">
        <v>1485957079</v>
      </c>
      <c r="K3792" t="b">
        <v>0</v>
      </c>
      <c r="L3792">
        <v>140</v>
      </c>
      <c r="M3792" t="b">
        <v>0</v>
      </c>
      <c r="N3792" t="s">
        <v>8271</v>
      </c>
      <c r="O3792">
        <f t="shared" si="236"/>
        <v>49</v>
      </c>
      <c r="P3792">
        <f t="shared" si="237"/>
        <v>176.36</v>
      </c>
      <c r="Q3792" s="11" t="s">
        <v>8308</v>
      </c>
      <c r="R3792" t="s">
        <v>8310</v>
      </c>
      <c r="S3792" s="15">
        <f t="shared" si="238"/>
        <v>42767.577303240745</v>
      </c>
      <c r="T3792" s="15">
        <f t="shared" si="239"/>
        <v>42797.577303240745</v>
      </c>
    </row>
    <row r="3793" spans="1:20" ht="42.75" hidden="1" x14ac:dyDescent="0.45">
      <c r="A3793">
        <v>1009</v>
      </c>
      <c r="B3793" s="9" t="s">
        <v>1010</v>
      </c>
      <c r="C3793" s="3" t="s">
        <v>5119</v>
      </c>
      <c r="D3793" s="5">
        <v>50000</v>
      </c>
      <c r="E3793" s="7">
        <v>6565</v>
      </c>
      <c r="F3793" t="s">
        <v>8219</v>
      </c>
      <c r="G3793" t="s">
        <v>8223</v>
      </c>
      <c r="H3793" t="s">
        <v>8245</v>
      </c>
      <c r="I3793">
        <v>1466346646</v>
      </c>
      <c r="J3793">
        <v>1463754646</v>
      </c>
      <c r="K3793" t="b">
        <v>0</v>
      </c>
      <c r="L3793">
        <v>101</v>
      </c>
      <c r="M3793" t="b">
        <v>0</v>
      </c>
      <c r="N3793" t="s">
        <v>8271</v>
      </c>
      <c r="O3793">
        <f t="shared" si="236"/>
        <v>13</v>
      </c>
      <c r="P3793">
        <f t="shared" si="237"/>
        <v>65</v>
      </c>
      <c r="Q3793" s="11" t="s">
        <v>8308</v>
      </c>
      <c r="R3793" t="s">
        <v>8310</v>
      </c>
      <c r="S3793" s="15">
        <f t="shared" si="238"/>
        <v>42510.604699074072</v>
      </c>
      <c r="T3793" s="15">
        <f t="shared" si="239"/>
        <v>42540.604699074072</v>
      </c>
    </row>
    <row r="3794" spans="1:20" ht="28.5" hidden="1" x14ac:dyDescent="0.45">
      <c r="A3794">
        <v>1307</v>
      </c>
      <c r="B3794" s="9" t="s">
        <v>1308</v>
      </c>
      <c r="C3794" s="3" t="s">
        <v>5417</v>
      </c>
      <c r="D3794" s="5">
        <v>50000</v>
      </c>
      <c r="E3794" s="7">
        <v>5757</v>
      </c>
      <c r="F3794" t="s">
        <v>8219</v>
      </c>
      <c r="G3794" t="s">
        <v>8223</v>
      </c>
      <c r="H3794" t="s">
        <v>8245</v>
      </c>
      <c r="I3794">
        <v>1455710679</v>
      </c>
      <c r="J3794">
        <v>1453118679</v>
      </c>
      <c r="K3794" t="b">
        <v>0</v>
      </c>
      <c r="L3794">
        <v>45</v>
      </c>
      <c r="M3794" t="b">
        <v>0</v>
      </c>
      <c r="N3794" t="s">
        <v>8271</v>
      </c>
      <c r="O3794">
        <f t="shared" si="236"/>
        <v>12</v>
      </c>
      <c r="P3794">
        <f t="shared" si="237"/>
        <v>127.93</v>
      </c>
      <c r="Q3794" s="11" t="s">
        <v>8308</v>
      </c>
      <c r="R3794" t="s">
        <v>8310</v>
      </c>
      <c r="S3794" s="15">
        <f t="shared" si="238"/>
        <v>42387.503229166665</v>
      </c>
      <c r="T3794" s="15">
        <f t="shared" si="239"/>
        <v>42417.503229166665</v>
      </c>
    </row>
    <row r="3795" spans="1:20" ht="42.75" hidden="1" x14ac:dyDescent="0.45">
      <c r="A3795">
        <v>1324</v>
      </c>
      <c r="B3795" s="9" t="s">
        <v>1325</v>
      </c>
      <c r="C3795" s="3" t="s">
        <v>5434</v>
      </c>
      <c r="D3795" s="5">
        <v>50000</v>
      </c>
      <c r="E3795" s="7">
        <v>4920</v>
      </c>
      <c r="F3795" t="s">
        <v>8219</v>
      </c>
      <c r="G3795" t="s">
        <v>8223</v>
      </c>
      <c r="H3795" t="s">
        <v>8245</v>
      </c>
      <c r="I3795">
        <v>1476371552</v>
      </c>
      <c r="J3795">
        <v>1473779552</v>
      </c>
      <c r="K3795" t="b">
        <v>0</v>
      </c>
      <c r="L3795">
        <v>90</v>
      </c>
      <c r="M3795" t="b">
        <v>0</v>
      </c>
      <c r="N3795" t="s">
        <v>8271</v>
      </c>
      <c r="O3795">
        <f t="shared" si="236"/>
        <v>10</v>
      </c>
      <c r="P3795">
        <f t="shared" si="237"/>
        <v>54.67</v>
      </c>
      <c r="Q3795" s="11" t="s">
        <v>8308</v>
      </c>
      <c r="R3795" t="s">
        <v>8310</v>
      </c>
      <c r="S3795" s="15">
        <f t="shared" si="238"/>
        <v>42626.633703703701</v>
      </c>
      <c r="T3795" s="15">
        <f t="shared" si="239"/>
        <v>42656.633703703701</v>
      </c>
    </row>
    <row r="3796" spans="1:20" ht="28.5" hidden="1" x14ac:dyDescent="0.45">
      <c r="A3796">
        <v>1339</v>
      </c>
      <c r="B3796" s="9" t="s">
        <v>1340</v>
      </c>
      <c r="C3796" s="3" t="s">
        <v>5449</v>
      </c>
      <c r="D3796" s="5">
        <v>50000</v>
      </c>
      <c r="E3796" s="7">
        <v>3317</v>
      </c>
      <c r="F3796" t="s">
        <v>8219</v>
      </c>
      <c r="G3796" t="s">
        <v>8223</v>
      </c>
      <c r="H3796" t="s">
        <v>8245</v>
      </c>
      <c r="I3796">
        <v>1418056315</v>
      </c>
      <c r="J3796">
        <v>1414164715</v>
      </c>
      <c r="K3796" t="b">
        <v>0</v>
      </c>
      <c r="L3796">
        <v>37</v>
      </c>
      <c r="M3796" t="b">
        <v>0</v>
      </c>
      <c r="N3796" t="s">
        <v>8271</v>
      </c>
      <c r="O3796">
        <f t="shared" si="236"/>
        <v>7</v>
      </c>
      <c r="P3796">
        <f t="shared" si="237"/>
        <v>89.65</v>
      </c>
      <c r="Q3796" s="11" t="s">
        <v>8308</v>
      </c>
      <c r="R3796" t="s">
        <v>8310</v>
      </c>
      <c r="S3796" s="15">
        <f t="shared" si="238"/>
        <v>41936.647164351853</v>
      </c>
      <c r="T3796" s="15">
        <f t="shared" si="239"/>
        <v>41981.688831018517</v>
      </c>
    </row>
    <row r="3797" spans="1:20" ht="42.75" hidden="1" x14ac:dyDescent="0.45">
      <c r="A3797">
        <v>1226</v>
      </c>
      <c r="B3797" s="9" t="s">
        <v>1227</v>
      </c>
      <c r="C3797" s="3" t="s">
        <v>5336</v>
      </c>
      <c r="D3797" s="5">
        <v>50000</v>
      </c>
      <c r="E3797" s="7">
        <v>1937</v>
      </c>
      <c r="F3797" t="s">
        <v>8219</v>
      </c>
      <c r="G3797" t="s">
        <v>8223</v>
      </c>
      <c r="H3797" t="s">
        <v>8245</v>
      </c>
      <c r="I3797">
        <v>1398042000</v>
      </c>
      <c r="J3797">
        <v>1395089981</v>
      </c>
      <c r="K3797" t="b">
        <v>0</v>
      </c>
      <c r="L3797">
        <v>40</v>
      </c>
      <c r="M3797" t="b">
        <v>0</v>
      </c>
      <c r="N3797" t="s">
        <v>8284</v>
      </c>
      <c r="O3797">
        <f t="shared" si="236"/>
        <v>4</v>
      </c>
      <c r="P3797">
        <f t="shared" si="237"/>
        <v>48.43</v>
      </c>
      <c r="Q3797" s="11" t="s">
        <v>8327</v>
      </c>
      <c r="R3797" t="s">
        <v>8354</v>
      </c>
      <c r="S3797" s="15">
        <f t="shared" si="238"/>
        <v>41715.874780092592</v>
      </c>
      <c r="T3797" s="15">
        <f t="shared" si="239"/>
        <v>41750.041666666664</v>
      </c>
    </row>
    <row r="3798" spans="1:20" ht="57" hidden="1" x14ac:dyDescent="0.45">
      <c r="A3798">
        <v>2951</v>
      </c>
      <c r="B3798" s="9" t="s">
        <v>2951</v>
      </c>
      <c r="C3798" s="3" t="s">
        <v>7061</v>
      </c>
      <c r="D3798" s="5">
        <v>50000</v>
      </c>
      <c r="E3798" s="7">
        <v>1096</v>
      </c>
      <c r="F3798" t="s">
        <v>8219</v>
      </c>
      <c r="G3798" t="s">
        <v>8223</v>
      </c>
      <c r="H3798" t="s">
        <v>8245</v>
      </c>
      <c r="I3798">
        <v>1412536573</v>
      </c>
      <c r="J3798">
        <v>1408648573</v>
      </c>
      <c r="K3798" t="b">
        <v>0</v>
      </c>
      <c r="L3798">
        <v>58</v>
      </c>
      <c r="M3798" t="b">
        <v>0</v>
      </c>
      <c r="N3798" t="s">
        <v>8301</v>
      </c>
      <c r="O3798">
        <f t="shared" si="236"/>
        <v>2</v>
      </c>
      <c r="P3798">
        <f t="shared" si="237"/>
        <v>18.899999999999999</v>
      </c>
      <c r="Q3798" s="11" t="s">
        <v>8323</v>
      </c>
      <c r="R3798" t="s">
        <v>8324</v>
      </c>
      <c r="S3798" s="15">
        <f t="shared" si="238"/>
        <v>41872.802928240737</v>
      </c>
      <c r="T3798" s="15">
        <f t="shared" si="239"/>
        <v>41917.802928240737</v>
      </c>
    </row>
    <row r="3799" spans="1:20" ht="28.5" hidden="1" x14ac:dyDescent="0.45">
      <c r="A3799">
        <v>631</v>
      </c>
      <c r="B3799" s="9" t="s">
        <v>632</v>
      </c>
      <c r="C3799" s="3" t="s">
        <v>4741</v>
      </c>
      <c r="D3799" s="5">
        <v>50000</v>
      </c>
      <c r="E3799" s="7">
        <v>690</v>
      </c>
      <c r="F3799" t="s">
        <v>8219</v>
      </c>
      <c r="G3799" t="s">
        <v>8228</v>
      </c>
      <c r="H3799" t="s">
        <v>8250</v>
      </c>
      <c r="I3799">
        <v>1464460329</v>
      </c>
      <c r="J3799">
        <v>1461954729</v>
      </c>
      <c r="K3799" t="b">
        <v>0</v>
      </c>
      <c r="L3799">
        <v>9</v>
      </c>
      <c r="M3799" t="b">
        <v>0</v>
      </c>
      <c r="N3799" t="s">
        <v>8270</v>
      </c>
      <c r="O3799">
        <f t="shared" si="236"/>
        <v>1</v>
      </c>
      <c r="P3799">
        <f t="shared" si="237"/>
        <v>76.67</v>
      </c>
      <c r="Q3799" s="11" t="s">
        <v>8308</v>
      </c>
      <c r="R3799" t="s">
        <v>8342</v>
      </c>
      <c r="S3799" s="15">
        <f t="shared" si="238"/>
        <v>42489.772326388891</v>
      </c>
      <c r="T3799" s="15">
        <f t="shared" si="239"/>
        <v>42518.772326388891</v>
      </c>
    </row>
    <row r="3800" spans="1:20" ht="42.75" hidden="1" x14ac:dyDescent="0.45">
      <c r="A3800">
        <v>2367</v>
      </c>
      <c r="B3800" s="9" t="s">
        <v>2368</v>
      </c>
      <c r="C3800" s="3" t="s">
        <v>6477</v>
      </c>
      <c r="D3800" s="5">
        <v>50000</v>
      </c>
      <c r="E3800" s="7">
        <v>670</v>
      </c>
      <c r="F3800" t="s">
        <v>8219</v>
      </c>
      <c r="G3800" t="s">
        <v>8223</v>
      </c>
      <c r="H3800" t="s">
        <v>8245</v>
      </c>
      <c r="I3800">
        <v>1461622616</v>
      </c>
      <c r="J3800">
        <v>1456442216</v>
      </c>
      <c r="K3800" t="b">
        <v>0</v>
      </c>
      <c r="L3800">
        <v>14</v>
      </c>
      <c r="M3800" t="b">
        <v>0</v>
      </c>
      <c r="N3800" t="s">
        <v>8270</v>
      </c>
      <c r="O3800">
        <f t="shared" si="236"/>
        <v>1</v>
      </c>
      <c r="P3800">
        <f t="shared" si="237"/>
        <v>47.86</v>
      </c>
      <c r="Q3800" s="11" t="s">
        <v>8308</v>
      </c>
      <c r="R3800" t="s">
        <v>8342</v>
      </c>
      <c r="S3800" s="15">
        <f t="shared" si="238"/>
        <v>42425.970092592594</v>
      </c>
      <c r="T3800" s="15">
        <f t="shared" si="239"/>
        <v>42485.928425925929</v>
      </c>
    </row>
    <row r="3801" spans="1:20" ht="42.75" hidden="1" x14ac:dyDescent="0.45">
      <c r="A3801">
        <v>1329</v>
      </c>
      <c r="B3801" s="9" t="s">
        <v>1330</v>
      </c>
      <c r="C3801" s="3" t="s">
        <v>5439</v>
      </c>
      <c r="D3801" s="5">
        <v>50000</v>
      </c>
      <c r="E3801" s="7">
        <v>408</v>
      </c>
      <c r="F3801" t="s">
        <v>8219</v>
      </c>
      <c r="G3801" t="s">
        <v>8223</v>
      </c>
      <c r="H3801" t="s">
        <v>8245</v>
      </c>
      <c r="I3801">
        <v>1417501145</v>
      </c>
      <c r="J3801">
        <v>1414041545</v>
      </c>
      <c r="K3801" t="b">
        <v>0</v>
      </c>
      <c r="L3801">
        <v>9</v>
      </c>
      <c r="M3801" t="b">
        <v>0</v>
      </c>
      <c r="N3801" t="s">
        <v>8271</v>
      </c>
      <c r="O3801">
        <f t="shared" si="236"/>
        <v>1</v>
      </c>
      <c r="P3801">
        <f t="shared" si="237"/>
        <v>45.33</v>
      </c>
      <c r="Q3801" s="11" t="s">
        <v>8308</v>
      </c>
      <c r="R3801" t="s">
        <v>8310</v>
      </c>
      <c r="S3801" s="15">
        <f t="shared" si="238"/>
        <v>41935.221585648149</v>
      </c>
      <c r="T3801" s="15">
        <f t="shared" si="239"/>
        <v>41975.263252314813</v>
      </c>
    </row>
    <row r="3802" spans="1:20" ht="42.75" hidden="1" x14ac:dyDescent="0.45">
      <c r="A3802">
        <v>153</v>
      </c>
      <c r="B3802" s="9" t="s">
        <v>155</v>
      </c>
      <c r="C3802" s="3" t="s">
        <v>4263</v>
      </c>
      <c r="D3802" s="5">
        <v>50000</v>
      </c>
      <c r="E3802" s="7">
        <v>359</v>
      </c>
      <c r="F3802" t="s">
        <v>8219</v>
      </c>
      <c r="G3802" t="s">
        <v>8223</v>
      </c>
      <c r="H3802" t="s">
        <v>8245</v>
      </c>
      <c r="I3802">
        <v>1417532644</v>
      </c>
      <c r="J3802">
        <v>1413900244</v>
      </c>
      <c r="K3802" t="b">
        <v>0</v>
      </c>
      <c r="L3802">
        <v>10</v>
      </c>
      <c r="M3802" t="b">
        <v>0</v>
      </c>
      <c r="N3802" t="s">
        <v>8265</v>
      </c>
      <c r="O3802">
        <f t="shared" si="236"/>
        <v>1</v>
      </c>
      <c r="P3802">
        <f t="shared" si="237"/>
        <v>35.9</v>
      </c>
      <c r="Q3802" s="11" t="s">
        <v>8321</v>
      </c>
      <c r="R3802" t="s">
        <v>8337</v>
      </c>
      <c r="S3802" s="15">
        <f t="shared" si="238"/>
        <v>41933.586157407408</v>
      </c>
      <c r="T3802" s="15">
        <f t="shared" si="239"/>
        <v>41975.627824074079</v>
      </c>
    </row>
    <row r="3803" spans="1:20" ht="57" hidden="1" x14ac:dyDescent="0.45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1" t="s">
        <v>8308</v>
      </c>
      <c r="R3803" t="s">
        <v>8310</v>
      </c>
      <c r="S3803" s="15">
        <f t="shared" si="238"/>
        <v>42189.673263888893</v>
      </c>
      <c r="T3803" s="15">
        <f t="shared" si="239"/>
        <v>42219.673263888893</v>
      </c>
    </row>
    <row r="3804" spans="1:20" ht="42.75" hidden="1" x14ac:dyDescent="0.45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1" t="s">
        <v>8308</v>
      </c>
      <c r="R3804" t="s">
        <v>8310</v>
      </c>
      <c r="S3804" s="15">
        <f t="shared" si="238"/>
        <v>42676.995173611111</v>
      </c>
      <c r="T3804" s="15">
        <f t="shared" si="239"/>
        <v>42718.777083333334</v>
      </c>
    </row>
    <row r="3805" spans="1:20" ht="28.5" hidden="1" x14ac:dyDescent="0.4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1" t="s">
        <v>8308</v>
      </c>
      <c r="R3805" t="s">
        <v>8310</v>
      </c>
      <c r="S3805" s="15">
        <f t="shared" si="238"/>
        <v>41837.984976851854</v>
      </c>
      <c r="T3805" s="15">
        <f t="shared" si="239"/>
        <v>41871.030555555553</v>
      </c>
    </row>
    <row r="3806" spans="1:20" ht="42.75" hidden="1" x14ac:dyDescent="0.45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1" t="s">
        <v>8311</v>
      </c>
      <c r="R3806" t="s">
        <v>8352</v>
      </c>
      <c r="S3806" s="15">
        <f t="shared" si="238"/>
        <v>42670.764039351852</v>
      </c>
      <c r="T3806" s="15">
        <f t="shared" si="239"/>
        <v>42700.805706018517</v>
      </c>
    </row>
    <row r="3807" spans="1:20" ht="42.75" hidden="1" x14ac:dyDescent="0.4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1" t="s">
        <v>8311</v>
      </c>
      <c r="R3807" t="s">
        <v>8352</v>
      </c>
      <c r="S3807" s="15">
        <f t="shared" si="238"/>
        <v>42690.858449074076</v>
      </c>
      <c r="T3807" s="15">
        <f t="shared" si="239"/>
        <v>42708.25</v>
      </c>
    </row>
    <row r="3808" spans="1:20" ht="42.75" hidden="1" x14ac:dyDescent="0.4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1" t="s">
        <v>8311</v>
      </c>
      <c r="R3808" t="s">
        <v>8352</v>
      </c>
      <c r="S3808" s="15">
        <f t="shared" si="238"/>
        <v>42227.173159722224</v>
      </c>
      <c r="T3808" s="15">
        <f t="shared" si="239"/>
        <v>42257.173159722224</v>
      </c>
    </row>
    <row r="3809" spans="1:20" ht="42.75" hidden="1" x14ac:dyDescent="0.45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1" t="s">
        <v>8311</v>
      </c>
      <c r="R3809" t="s">
        <v>8352</v>
      </c>
      <c r="S3809" s="15">
        <f t="shared" si="238"/>
        <v>42021.783368055556</v>
      </c>
      <c r="T3809" s="15">
        <f t="shared" si="239"/>
        <v>42051.783368055556</v>
      </c>
    </row>
    <row r="3810" spans="1:20" ht="42.75" hidden="1" x14ac:dyDescent="0.45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1" t="s">
        <v>8311</v>
      </c>
      <c r="R3810" t="s">
        <v>8352</v>
      </c>
      <c r="S3810" s="15">
        <f t="shared" si="238"/>
        <v>41594.207060185188</v>
      </c>
      <c r="T3810" s="15">
        <f t="shared" si="239"/>
        <v>41624.207060185188</v>
      </c>
    </row>
    <row r="3811" spans="1:20" ht="42.75" hidden="1" x14ac:dyDescent="0.45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1" t="s">
        <v>8311</v>
      </c>
      <c r="R3811" t="s">
        <v>8352</v>
      </c>
      <c r="S3811" s="15">
        <f t="shared" si="238"/>
        <v>41289.999641203707</v>
      </c>
      <c r="T3811" s="15">
        <f t="shared" si="239"/>
        <v>41329.999641203707</v>
      </c>
    </row>
    <row r="3812" spans="1:20" ht="57" hidden="1" x14ac:dyDescent="0.45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1" t="s">
        <v>8327</v>
      </c>
      <c r="R3812" t="s">
        <v>8350</v>
      </c>
      <c r="S3812" s="15">
        <f t="shared" si="238"/>
        <v>42248.723738425921</v>
      </c>
      <c r="T3812" s="15">
        <f t="shared" si="239"/>
        <v>42268.723738425921</v>
      </c>
    </row>
    <row r="3813" spans="1:20" ht="42.75" hidden="1" x14ac:dyDescent="0.45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1" t="s">
        <v>8327</v>
      </c>
      <c r="R3813" t="s">
        <v>8328</v>
      </c>
      <c r="S3813" s="15">
        <f t="shared" si="238"/>
        <v>41026.958969907406</v>
      </c>
      <c r="T3813" s="15">
        <f t="shared" si="239"/>
        <v>41056.958969907406</v>
      </c>
    </row>
    <row r="3814" spans="1:20" ht="42.75" hidden="1" x14ac:dyDescent="0.45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1" t="s">
        <v>8327</v>
      </c>
      <c r="R3814" t="s">
        <v>8328</v>
      </c>
      <c r="S3814" s="15">
        <f t="shared" si="238"/>
        <v>41211.688750000001</v>
      </c>
      <c r="T3814" s="15">
        <f t="shared" si="239"/>
        <v>41241.730416666665</v>
      </c>
    </row>
    <row r="3815" spans="1:20" ht="57" hidden="1" x14ac:dyDescent="0.45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1" t="s">
        <v>8327</v>
      </c>
      <c r="R3815" t="s">
        <v>8350</v>
      </c>
      <c r="S3815" s="15">
        <f t="shared" si="238"/>
        <v>40291.81150462963</v>
      </c>
      <c r="T3815" s="15">
        <f t="shared" si="239"/>
        <v>40337.799305555556</v>
      </c>
    </row>
    <row r="3816" spans="1:20" ht="28.5" hidden="1" x14ac:dyDescent="0.45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1" t="s">
        <v>8327</v>
      </c>
      <c r="R3816" t="s">
        <v>8350</v>
      </c>
      <c r="S3816" s="15">
        <f t="shared" si="238"/>
        <v>41681.189699074072</v>
      </c>
      <c r="T3816" s="15">
        <f t="shared" si="239"/>
        <v>41711.148032407407</v>
      </c>
    </row>
    <row r="3817" spans="1:20" ht="28.5" hidden="1" x14ac:dyDescent="0.4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1" t="s">
        <v>8327</v>
      </c>
      <c r="R3817" t="s">
        <v>8350</v>
      </c>
      <c r="S3817" s="15">
        <f t="shared" si="238"/>
        <v>40767.192395833335</v>
      </c>
      <c r="T3817" s="15">
        <f t="shared" si="239"/>
        <v>40797.192395833335</v>
      </c>
    </row>
    <row r="3818" spans="1:20" ht="42.75" hidden="1" x14ac:dyDescent="0.4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1" t="s">
        <v>8327</v>
      </c>
      <c r="R3818" t="s">
        <v>8350</v>
      </c>
      <c r="S3818" s="15">
        <f t="shared" si="238"/>
        <v>40340.801562499997</v>
      </c>
      <c r="T3818" s="15">
        <f t="shared" si="239"/>
        <v>40386.207638888889</v>
      </c>
    </row>
    <row r="3819" spans="1:20" ht="42.75" hidden="1" x14ac:dyDescent="0.45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1" t="s">
        <v>8327</v>
      </c>
      <c r="R3819" t="s">
        <v>8350</v>
      </c>
      <c r="S3819" s="15">
        <f t="shared" si="238"/>
        <v>41642.005150462966</v>
      </c>
      <c r="T3819" s="15">
        <f t="shared" si="239"/>
        <v>41663.005150462966</v>
      </c>
    </row>
    <row r="3820" spans="1:20" ht="42.75" hidden="1" x14ac:dyDescent="0.4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1" t="s">
        <v>8327</v>
      </c>
      <c r="R3820" t="s">
        <v>8350</v>
      </c>
      <c r="S3820" s="15">
        <f t="shared" si="238"/>
        <v>41116.763275462967</v>
      </c>
      <c r="T3820" s="15">
        <f t="shared" si="239"/>
        <v>41146.763275462967</v>
      </c>
    </row>
    <row r="3821" spans="1:20" ht="42.75" hidden="1" x14ac:dyDescent="0.4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1" t="s">
        <v>8327</v>
      </c>
      <c r="R3821" t="s">
        <v>8350</v>
      </c>
      <c r="S3821" s="15">
        <f t="shared" si="238"/>
        <v>40434.853402777779</v>
      </c>
      <c r="T3821" s="15">
        <f t="shared" si="239"/>
        <v>40473.208333333336</v>
      </c>
    </row>
    <row r="3822" spans="1:20" ht="42.75" hidden="1" x14ac:dyDescent="0.4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1" t="s">
        <v>8327</v>
      </c>
      <c r="R3822" t="s">
        <v>8350</v>
      </c>
      <c r="S3822" s="15">
        <f t="shared" si="238"/>
        <v>41562.67155092593</v>
      </c>
      <c r="T3822" s="15">
        <f t="shared" si="239"/>
        <v>41592.713217592594</v>
      </c>
    </row>
    <row r="3823" spans="1:20" ht="57" hidden="1" x14ac:dyDescent="0.45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1" t="s">
        <v>8327</v>
      </c>
      <c r="R3823" t="s">
        <v>8350</v>
      </c>
      <c r="S3823" s="15">
        <f t="shared" si="238"/>
        <v>40338.02002314815</v>
      </c>
      <c r="T3823" s="15">
        <f t="shared" si="239"/>
        <v>40367.944444444445</v>
      </c>
    </row>
    <row r="3824" spans="1:20" ht="28.5" hidden="1" x14ac:dyDescent="0.45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1" t="s">
        <v>8327</v>
      </c>
      <c r="R3824" t="s">
        <v>8350</v>
      </c>
      <c r="S3824" s="15">
        <f t="shared" si="238"/>
        <v>41013.822858796295</v>
      </c>
      <c r="T3824" s="15">
        <f t="shared" si="239"/>
        <v>41043.822858796295</v>
      </c>
    </row>
    <row r="3825" spans="1:20" ht="42.75" hidden="1" x14ac:dyDescent="0.4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1" t="s">
        <v>8327</v>
      </c>
      <c r="R3825" t="s">
        <v>8350</v>
      </c>
      <c r="S3825" s="15">
        <f t="shared" si="238"/>
        <v>40978.238067129627</v>
      </c>
      <c r="T3825" s="15">
        <f t="shared" si="239"/>
        <v>41008.196400462963</v>
      </c>
    </row>
    <row r="3826" spans="1:20" ht="42.75" hidden="1" x14ac:dyDescent="0.4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1" t="s">
        <v>8327</v>
      </c>
      <c r="R3826" t="s">
        <v>8350</v>
      </c>
      <c r="S3826" s="15">
        <f t="shared" si="238"/>
        <v>40883.024178240739</v>
      </c>
      <c r="T3826" s="15">
        <f t="shared" si="239"/>
        <v>40926.833333333336</v>
      </c>
    </row>
    <row r="3827" spans="1:20" ht="42.75" hidden="1" x14ac:dyDescent="0.45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1" t="s">
        <v>8308</v>
      </c>
      <c r="R3827" t="s">
        <v>8310</v>
      </c>
      <c r="S3827" s="15">
        <f t="shared" si="238"/>
        <v>42491.781319444446</v>
      </c>
      <c r="T3827" s="15">
        <f t="shared" si="239"/>
        <v>42551.781319444446</v>
      </c>
    </row>
    <row r="3828" spans="1:20" ht="57" hidden="1" x14ac:dyDescent="0.45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1" t="s">
        <v>8308</v>
      </c>
      <c r="R3828" t="s">
        <v>8310</v>
      </c>
      <c r="S3828" s="15">
        <f t="shared" si="238"/>
        <v>42614.356770833328</v>
      </c>
      <c r="T3828" s="15">
        <f t="shared" si="239"/>
        <v>42644.356770833328</v>
      </c>
    </row>
    <row r="3829" spans="1:20" ht="42.75" hidden="1" x14ac:dyDescent="0.45">
      <c r="A3829">
        <v>1342</v>
      </c>
      <c r="B3829" s="9" t="s">
        <v>1343</v>
      </c>
      <c r="C3829" s="3" t="s">
        <v>5452</v>
      </c>
      <c r="D3829" s="5">
        <v>50000</v>
      </c>
      <c r="E3829" s="7">
        <v>100</v>
      </c>
      <c r="F3829" t="s">
        <v>8219</v>
      </c>
      <c r="G3829" t="s">
        <v>8223</v>
      </c>
      <c r="H3829" t="s">
        <v>8245</v>
      </c>
      <c r="I3829">
        <v>1437161739</v>
      </c>
      <c r="J3829">
        <v>1434569739</v>
      </c>
      <c r="K3829" t="b">
        <v>0</v>
      </c>
      <c r="L3829">
        <v>1</v>
      </c>
      <c r="M3829" t="b">
        <v>0</v>
      </c>
      <c r="N3829" t="s">
        <v>8271</v>
      </c>
      <c r="O3829">
        <f t="shared" si="236"/>
        <v>0</v>
      </c>
      <c r="P3829">
        <f t="shared" si="237"/>
        <v>100</v>
      </c>
      <c r="Q3829" s="11" t="s">
        <v>8308</v>
      </c>
      <c r="R3829" t="s">
        <v>8310</v>
      </c>
      <c r="S3829" s="15">
        <f t="shared" si="238"/>
        <v>42172.816423611104</v>
      </c>
      <c r="T3829" s="15">
        <f t="shared" si="239"/>
        <v>42202.816423611104</v>
      </c>
    </row>
    <row r="3830" spans="1:20" ht="42.75" hidden="1" x14ac:dyDescent="0.45">
      <c r="A3830">
        <v>148</v>
      </c>
      <c r="B3830" s="9" t="s">
        <v>150</v>
      </c>
      <c r="C3830" s="3" t="s">
        <v>4258</v>
      </c>
      <c r="D3830" s="5">
        <v>50000</v>
      </c>
      <c r="E3830" s="7">
        <v>40</v>
      </c>
      <c r="F3830" t="s">
        <v>8219</v>
      </c>
      <c r="G3830" t="s">
        <v>8223</v>
      </c>
      <c r="H3830" t="s">
        <v>8245</v>
      </c>
      <c r="I3830">
        <v>1456555536</v>
      </c>
      <c r="J3830">
        <v>1453963536</v>
      </c>
      <c r="K3830" t="b">
        <v>0</v>
      </c>
      <c r="L3830">
        <v>2</v>
      </c>
      <c r="M3830" t="b">
        <v>0</v>
      </c>
      <c r="N3830" t="s">
        <v>8265</v>
      </c>
      <c r="O3830">
        <f t="shared" si="236"/>
        <v>0</v>
      </c>
      <c r="P3830">
        <f t="shared" si="237"/>
        <v>20</v>
      </c>
      <c r="Q3830" s="11" t="s">
        <v>8321</v>
      </c>
      <c r="R3830" t="s">
        <v>8337</v>
      </c>
      <c r="S3830" s="15">
        <f t="shared" si="238"/>
        <v>42397.281666666662</v>
      </c>
      <c r="T3830" s="15">
        <f t="shared" si="239"/>
        <v>42427.281666666662</v>
      </c>
    </row>
    <row r="3831" spans="1:20" ht="42.75" hidden="1" x14ac:dyDescent="0.45">
      <c r="A3831">
        <v>1234</v>
      </c>
      <c r="B3831" s="9" t="s">
        <v>1235</v>
      </c>
      <c r="C3831" s="3" t="s">
        <v>5344</v>
      </c>
      <c r="D3831" s="5">
        <v>50000</v>
      </c>
      <c r="E3831" s="7">
        <v>0</v>
      </c>
      <c r="F3831" t="s">
        <v>8219</v>
      </c>
      <c r="G3831" t="s">
        <v>8224</v>
      </c>
      <c r="H3831" t="s">
        <v>8246</v>
      </c>
      <c r="I3831">
        <v>1422903342</v>
      </c>
      <c r="J3831">
        <v>1420311342</v>
      </c>
      <c r="K3831" t="b">
        <v>0</v>
      </c>
      <c r="L3831">
        <v>0</v>
      </c>
      <c r="M3831" t="b">
        <v>0</v>
      </c>
      <c r="N3831" t="s">
        <v>8284</v>
      </c>
      <c r="O3831">
        <f t="shared" si="236"/>
        <v>0</v>
      </c>
      <c r="P3831">
        <f t="shared" si="237"/>
        <v>0</v>
      </c>
      <c r="Q3831" s="11" t="s">
        <v>8327</v>
      </c>
      <c r="R3831" t="s">
        <v>8354</v>
      </c>
      <c r="S3831" s="15">
        <f t="shared" si="238"/>
        <v>42007.788680555561</v>
      </c>
      <c r="T3831" s="15">
        <f t="shared" si="239"/>
        <v>42037.788680555561</v>
      </c>
    </row>
    <row r="3832" spans="1:20" ht="42.75" hidden="1" x14ac:dyDescent="0.45">
      <c r="A3832">
        <v>2350</v>
      </c>
      <c r="B3832" s="9" t="s">
        <v>2351</v>
      </c>
      <c r="C3832" s="3" t="s">
        <v>6460</v>
      </c>
      <c r="D3832" s="5">
        <v>50000</v>
      </c>
      <c r="E3832" s="7">
        <v>0</v>
      </c>
      <c r="F3832" t="s">
        <v>8219</v>
      </c>
      <c r="G3832" t="s">
        <v>8240</v>
      </c>
      <c r="H3832" t="s">
        <v>8248</v>
      </c>
      <c r="I3832">
        <v>1483474370</v>
      </c>
      <c r="J3832">
        <v>1480882370</v>
      </c>
      <c r="K3832" t="b">
        <v>0</v>
      </c>
      <c r="L3832">
        <v>0</v>
      </c>
      <c r="M3832" t="b">
        <v>0</v>
      </c>
      <c r="N3832" t="s">
        <v>8270</v>
      </c>
      <c r="O3832">
        <f t="shared" si="236"/>
        <v>0</v>
      </c>
      <c r="P3832">
        <f t="shared" si="237"/>
        <v>0</v>
      </c>
      <c r="Q3832" s="11" t="s">
        <v>8308</v>
      </c>
      <c r="R3832" t="s">
        <v>8342</v>
      </c>
      <c r="S3832" s="15">
        <f t="shared" si="238"/>
        <v>42708.842245370368</v>
      </c>
      <c r="T3832" s="15">
        <f t="shared" si="239"/>
        <v>42738.842245370368</v>
      </c>
    </row>
    <row r="3833" spans="1:20" ht="42.75" hidden="1" x14ac:dyDescent="0.45">
      <c r="A3833">
        <v>2400</v>
      </c>
      <c r="B3833" s="9" t="s">
        <v>2401</v>
      </c>
      <c r="C3833" s="3" t="s">
        <v>6510</v>
      </c>
      <c r="D3833" s="5">
        <v>50000</v>
      </c>
      <c r="E3833" s="7">
        <v>0</v>
      </c>
      <c r="F3833" t="s">
        <v>8219</v>
      </c>
      <c r="G3833" t="s">
        <v>8225</v>
      </c>
      <c r="H3833" t="s">
        <v>8247</v>
      </c>
      <c r="I3833">
        <v>1460615164</v>
      </c>
      <c r="J3833">
        <v>1458023164</v>
      </c>
      <c r="K3833" t="b">
        <v>0</v>
      </c>
      <c r="L3833">
        <v>0</v>
      </c>
      <c r="M3833" t="b">
        <v>0</v>
      </c>
      <c r="N3833" t="s">
        <v>8270</v>
      </c>
      <c r="O3833">
        <f t="shared" si="236"/>
        <v>0</v>
      </c>
      <c r="P3833">
        <f t="shared" si="237"/>
        <v>0</v>
      </c>
      <c r="Q3833" s="11" t="s">
        <v>8308</v>
      </c>
      <c r="R3833" t="s">
        <v>8342</v>
      </c>
      <c r="S3833" s="15">
        <f t="shared" si="238"/>
        <v>42444.268101851849</v>
      </c>
      <c r="T3833" s="15">
        <f t="shared" si="239"/>
        <v>42474.268101851849</v>
      </c>
    </row>
    <row r="3834" spans="1:20" ht="42.75" hidden="1" x14ac:dyDescent="0.45">
      <c r="A3834">
        <v>2653</v>
      </c>
      <c r="B3834" s="9" t="s">
        <v>2653</v>
      </c>
      <c r="C3834" s="3" t="s">
        <v>6763</v>
      </c>
      <c r="D3834" s="5">
        <v>51000</v>
      </c>
      <c r="E3834" s="7">
        <v>5876</v>
      </c>
      <c r="F3834" t="s">
        <v>8219</v>
      </c>
      <c r="G3834" t="s">
        <v>8223</v>
      </c>
      <c r="H3834" t="s">
        <v>8245</v>
      </c>
      <c r="I3834">
        <v>1402632000</v>
      </c>
      <c r="J3834">
        <v>1399909127</v>
      </c>
      <c r="K3834" t="b">
        <v>0</v>
      </c>
      <c r="L3834">
        <v>70</v>
      </c>
      <c r="M3834" t="b">
        <v>0</v>
      </c>
      <c r="N3834" t="s">
        <v>8299</v>
      </c>
      <c r="O3834">
        <f t="shared" si="236"/>
        <v>12</v>
      </c>
      <c r="P3834">
        <f t="shared" si="237"/>
        <v>83.94</v>
      </c>
      <c r="Q3834" s="11" t="s">
        <v>8308</v>
      </c>
      <c r="R3834" t="s">
        <v>8315</v>
      </c>
      <c r="S3834" s="15">
        <f t="shared" si="238"/>
        <v>41771.651932870373</v>
      </c>
      <c r="T3834" s="15">
        <f t="shared" si="239"/>
        <v>41803.166666666664</v>
      </c>
    </row>
    <row r="3835" spans="1:20" ht="42.75" hidden="1" x14ac:dyDescent="0.45">
      <c r="A3835">
        <v>123</v>
      </c>
      <c r="B3835" s="9" t="s">
        <v>125</v>
      </c>
      <c r="C3835" s="3" t="s">
        <v>4234</v>
      </c>
      <c r="D3835" s="5">
        <v>55000</v>
      </c>
      <c r="E3835" s="7">
        <v>151</v>
      </c>
      <c r="F3835" t="s">
        <v>8219</v>
      </c>
      <c r="G3835" t="s">
        <v>8223</v>
      </c>
      <c r="H3835" t="s">
        <v>8245</v>
      </c>
      <c r="I3835">
        <v>1414533600</v>
      </c>
      <c r="J3835">
        <v>1411411564</v>
      </c>
      <c r="K3835" t="b">
        <v>0</v>
      </c>
      <c r="L3835">
        <v>6</v>
      </c>
      <c r="M3835" t="b">
        <v>0</v>
      </c>
      <c r="N3835" t="s">
        <v>8265</v>
      </c>
      <c r="O3835">
        <f t="shared" si="236"/>
        <v>0</v>
      </c>
      <c r="P3835">
        <f t="shared" si="237"/>
        <v>25.17</v>
      </c>
      <c r="Q3835" s="11" t="s">
        <v>8321</v>
      </c>
      <c r="R3835" t="s">
        <v>8337</v>
      </c>
      <c r="S3835" s="15">
        <f t="shared" si="238"/>
        <v>41904.781990740739</v>
      </c>
      <c r="T3835" s="15">
        <f t="shared" si="239"/>
        <v>41940.916666666664</v>
      </c>
    </row>
    <row r="3836" spans="1:20" ht="42.75" hidden="1" x14ac:dyDescent="0.45">
      <c r="A3836">
        <v>137</v>
      </c>
      <c r="B3836" s="9" t="s">
        <v>139</v>
      </c>
      <c r="C3836" s="3" t="s">
        <v>4247</v>
      </c>
      <c r="D3836" s="5">
        <v>55000</v>
      </c>
      <c r="E3836" s="7">
        <v>0</v>
      </c>
      <c r="F3836" t="s">
        <v>8219</v>
      </c>
      <c r="G3836" t="s">
        <v>8231</v>
      </c>
      <c r="H3836" t="s">
        <v>8252</v>
      </c>
      <c r="I3836">
        <v>1444657593</v>
      </c>
      <c r="J3836">
        <v>1440337593</v>
      </c>
      <c r="K3836" t="b">
        <v>0</v>
      </c>
      <c r="L3836">
        <v>0</v>
      </c>
      <c r="M3836" t="b">
        <v>0</v>
      </c>
      <c r="N3836" t="s">
        <v>8265</v>
      </c>
      <c r="O3836">
        <f t="shared" si="236"/>
        <v>0</v>
      </c>
      <c r="P3836">
        <f t="shared" si="237"/>
        <v>0</v>
      </c>
      <c r="Q3836" s="11" t="s">
        <v>8321</v>
      </c>
      <c r="R3836" t="s">
        <v>8337</v>
      </c>
      <c r="S3836" s="15">
        <f t="shared" si="238"/>
        <v>42239.573993055557</v>
      </c>
      <c r="T3836" s="15">
        <f t="shared" si="239"/>
        <v>42289.573993055557</v>
      </c>
    </row>
    <row r="3837" spans="1:20" ht="42.75" hidden="1" x14ac:dyDescent="0.45">
      <c r="A3837">
        <v>613</v>
      </c>
      <c r="B3837" s="9" t="s">
        <v>614</v>
      </c>
      <c r="C3837" s="3" t="s">
        <v>4723</v>
      </c>
      <c r="D3837" s="5">
        <v>60000</v>
      </c>
      <c r="E3837" s="7">
        <v>12818</v>
      </c>
      <c r="F3837" t="s">
        <v>8219</v>
      </c>
      <c r="G3837" t="s">
        <v>8223</v>
      </c>
      <c r="H3837" t="s">
        <v>8245</v>
      </c>
      <c r="I3837">
        <v>1443675540</v>
      </c>
      <c r="J3837">
        <v>1441022120</v>
      </c>
      <c r="K3837" t="b">
        <v>0</v>
      </c>
      <c r="L3837">
        <v>121</v>
      </c>
      <c r="M3837" t="b">
        <v>0</v>
      </c>
      <c r="N3837" t="s">
        <v>8270</v>
      </c>
      <c r="O3837">
        <f t="shared" si="236"/>
        <v>21</v>
      </c>
      <c r="P3837">
        <f t="shared" si="237"/>
        <v>105.93</v>
      </c>
      <c r="Q3837" s="11" t="s">
        <v>8308</v>
      </c>
      <c r="R3837" t="s">
        <v>8342</v>
      </c>
      <c r="S3837" s="15">
        <f t="shared" si="238"/>
        <v>42247.496759259258</v>
      </c>
      <c r="T3837" s="15">
        <f t="shared" si="239"/>
        <v>42278.207638888889</v>
      </c>
    </row>
    <row r="3838" spans="1:20" ht="57" hidden="1" x14ac:dyDescent="0.45">
      <c r="A3838">
        <v>2650</v>
      </c>
      <c r="B3838" s="9" t="s">
        <v>2650</v>
      </c>
      <c r="C3838" s="3" t="s">
        <v>6760</v>
      </c>
      <c r="D3838" s="5">
        <v>60000</v>
      </c>
      <c r="E3838" s="7">
        <v>358</v>
      </c>
      <c r="F3838" t="s">
        <v>8219</v>
      </c>
      <c r="G3838" t="s">
        <v>8223</v>
      </c>
      <c r="H3838" t="s">
        <v>8245</v>
      </c>
      <c r="I3838">
        <v>1482332343</v>
      </c>
      <c r="J3838">
        <v>1479740343</v>
      </c>
      <c r="K3838" t="b">
        <v>0</v>
      </c>
      <c r="L3838">
        <v>5</v>
      </c>
      <c r="M3838" t="b">
        <v>0</v>
      </c>
      <c r="N3838" t="s">
        <v>8299</v>
      </c>
      <c r="O3838">
        <f t="shared" si="236"/>
        <v>1</v>
      </c>
      <c r="P3838">
        <f t="shared" si="237"/>
        <v>71.599999999999994</v>
      </c>
      <c r="Q3838" s="11" t="s">
        <v>8308</v>
      </c>
      <c r="R3838" t="s">
        <v>8315</v>
      </c>
      <c r="S3838" s="15">
        <f t="shared" si="238"/>
        <v>42695.624340277776</v>
      </c>
      <c r="T3838" s="15">
        <f t="shared" si="239"/>
        <v>42725.624340277776</v>
      </c>
    </row>
    <row r="3839" spans="1:20" ht="42.75" hidden="1" x14ac:dyDescent="0.45">
      <c r="A3839">
        <v>2346</v>
      </c>
      <c r="B3839" s="9" t="s">
        <v>2347</v>
      </c>
      <c r="C3839" s="3" t="s">
        <v>6456</v>
      </c>
      <c r="D3839" s="5">
        <v>60000</v>
      </c>
      <c r="E3839" s="7">
        <v>39</v>
      </c>
      <c r="F3839" t="s">
        <v>8219</v>
      </c>
      <c r="G3839" t="s">
        <v>8223</v>
      </c>
      <c r="H3839" t="s">
        <v>8245</v>
      </c>
      <c r="I3839">
        <v>1476731431</v>
      </c>
      <c r="J3839">
        <v>1472843431</v>
      </c>
      <c r="K3839" t="b">
        <v>0</v>
      </c>
      <c r="L3839">
        <v>3</v>
      </c>
      <c r="M3839" t="b">
        <v>0</v>
      </c>
      <c r="N3839" t="s">
        <v>8270</v>
      </c>
      <c r="O3839">
        <f t="shared" si="236"/>
        <v>0</v>
      </c>
      <c r="P3839">
        <f t="shared" si="237"/>
        <v>13</v>
      </c>
      <c r="Q3839" s="11" t="s">
        <v>8308</v>
      </c>
      <c r="R3839" t="s">
        <v>8342</v>
      </c>
      <c r="S3839" s="15">
        <f t="shared" si="238"/>
        <v>42615.79896990741</v>
      </c>
      <c r="T3839" s="15">
        <f t="shared" si="239"/>
        <v>42660.79896990741</v>
      </c>
    </row>
    <row r="3840" spans="1:20" ht="42.75" hidden="1" x14ac:dyDescent="0.45">
      <c r="A3840">
        <v>2385</v>
      </c>
      <c r="B3840" s="9" t="s">
        <v>2386</v>
      </c>
      <c r="C3840" s="3" t="s">
        <v>6495</v>
      </c>
      <c r="D3840" s="5">
        <v>65000</v>
      </c>
      <c r="E3840" s="7">
        <v>788</v>
      </c>
      <c r="F3840" t="s">
        <v>8219</v>
      </c>
      <c r="G3840" t="s">
        <v>8223</v>
      </c>
      <c r="H3840" t="s">
        <v>8245</v>
      </c>
      <c r="I3840">
        <v>1438793432</v>
      </c>
      <c r="J3840">
        <v>1436201432</v>
      </c>
      <c r="K3840" t="b">
        <v>0</v>
      </c>
      <c r="L3840">
        <v>7</v>
      </c>
      <c r="M3840" t="b">
        <v>0</v>
      </c>
      <c r="N3840" t="s">
        <v>8270</v>
      </c>
      <c r="O3840">
        <f t="shared" si="236"/>
        <v>1</v>
      </c>
      <c r="P3840">
        <f t="shared" si="237"/>
        <v>112.57</v>
      </c>
      <c r="Q3840" s="11" t="s">
        <v>8308</v>
      </c>
      <c r="R3840" t="s">
        <v>8342</v>
      </c>
      <c r="S3840" s="15">
        <f t="shared" si="238"/>
        <v>42191.70175925926</v>
      </c>
      <c r="T3840" s="15">
        <f t="shared" si="239"/>
        <v>42221.70175925926</v>
      </c>
    </row>
    <row r="3841" spans="1:20" ht="42.75" hidden="1" x14ac:dyDescent="0.45">
      <c r="A3841">
        <v>2348</v>
      </c>
      <c r="B3841" s="9" t="s">
        <v>2349</v>
      </c>
      <c r="C3841" s="3" t="s">
        <v>6458</v>
      </c>
      <c r="D3841" s="5">
        <v>70000</v>
      </c>
      <c r="E3841" s="7">
        <v>270</v>
      </c>
      <c r="F3841" t="s">
        <v>8219</v>
      </c>
      <c r="G3841" t="s">
        <v>8223</v>
      </c>
      <c r="H3841" t="s">
        <v>8245</v>
      </c>
      <c r="I3841">
        <v>1456006938</v>
      </c>
      <c r="J3841">
        <v>1450822938</v>
      </c>
      <c r="K3841" t="b">
        <v>0</v>
      </c>
      <c r="L3841">
        <v>5</v>
      </c>
      <c r="M3841" t="b">
        <v>0</v>
      </c>
      <c r="N3841" t="s">
        <v>8270</v>
      </c>
      <c r="O3841">
        <f t="shared" si="236"/>
        <v>0</v>
      </c>
      <c r="P3841">
        <f t="shared" si="237"/>
        <v>54</v>
      </c>
      <c r="Q3841" s="11" t="s">
        <v>8308</v>
      </c>
      <c r="R3841" t="s">
        <v>8342</v>
      </c>
      <c r="S3841" s="15">
        <f t="shared" si="238"/>
        <v>42360.932152777779</v>
      </c>
      <c r="T3841" s="15">
        <f t="shared" si="239"/>
        <v>42420.932152777779</v>
      </c>
    </row>
    <row r="3842" spans="1:20" ht="42.75" hidden="1" x14ac:dyDescent="0.45">
      <c r="A3842">
        <v>120</v>
      </c>
      <c r="B3842" s="9" t="s">
        <v>122</v>
      </c>
      <c r="C3842" s="3" t="s">
        <v>4231</v>
      </c>
      <c r="D3842" s="5">
        <v>70000</v>
      </c>
      <c r="E3842" s="7">
        <v>10</v>
      </c>
      <c r="F3842" t="s">
        <v>8219</v>
      </c>
      <c r="G3842" t="s">
        <v>8230</v>
      </c>
      <c r="H3842" t="s">
        <v>8251</v>
      </c>
      <c r="I3842">
        <v>1475457107</v>
      </c>
      <c r="J3842">
        <v>1472865107</v>
      </c>
      <c r="K3842" t="b">
        <v>0</v>
      </c>
      <c r="L3842">
        <v>1</v>
      </c>
      <c r="M3842" t="b">
        <v>0</v>
      </c>
      <c r="N3842" t="s">
        <v>8265</v>
      </c>
      <c r="O3842">
        <f t="shared" ref="O3842:O3905" si="240">ROUND(E3842/D3842*100,0)</f>
        <v>0</v>
      </c>
      <c r="P3842">
        <f t="shared" ref="P3842:P3905" si="241">IFERROR(ROUND(E3842/L3842,2),0)</f>
        <v>10</v>
      </c>
      <c r="Q3842" s="11" t="s">
        <v>8321</v>
      </c>
      <c r="R3842" t="s">
        <v>8337</v>
      </c>
      <c r="S3842" s="15">
        <f t="shared" ref="S3842:S3905" si="242">(((J3842/60)/60)/24)+DATE(1970,1,1)</f>
        <v>42616.049849537041</v>
      </c>
      <c r="T3842" s="15">
        <f t="shared" ref="T3842:T3905" si="243">(((I3842/60)/60)/24)+DATE(1970,1,1)</f>
        <v>42646.049849537041</v>
      </c>
    </row>
    <row r="3843" spans="1:20" ht="42.75" hidden="1" x14ac:dyDescent="0.45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40"/>
        <v>0</v>
      </c>
      <c r="P3843">
        <f t="shared" si="241"/>
        <v>0</v>
      </c>
      <c r="Q3843" s="11" t="s">
        <v>8316</v>
      </c>
      <c r="R3843" t="s">
        <v>8334</v>
      </c>
      <c r="S3843" s="15">
        <f t="shared" si="242"/>
        <v>42295.753391203703</v>
      </c>
      <c r="T3843" s="15">
        <f t="shared" si="243"/>
        <v>42325.795057870375</v>
      </c>
    </row>
    <row r="3844" spans="1:20" hidden="1" x14ac:dyDescent="0.45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1" t="s">
        <v>8316</v>
      </c>
      <c r="R3844" t="s">
        <v>8334</v>
      </c>
      <c r="S3844" s="15">
        <f t="shared" si="242"/>
        <v>41829.912083333329</v>
      </c>
      <c r="T3844" s="15">
        <f t="shared" si="243"/>
        <v>41859.912083333329</v>
      </c>
    </row>
    <row r="3845" spans="1:20" ht="42.75" hidden="1" x14ac:dyDescent="0.45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1" t="s">
        <v>8316</v>
      </c>
      <c r="R3845" t="s">
        <v>8334</v>
      </c>
      <c r="S3845" s="15">
        <f t="shared" si="242"/>
        <v>41775.713969907411</v>
      </c>
      <c r="T3845" s="15">
        <f t="shared" si="243"/>
        <v>41805.713969907411</v>
      </c>
    </row>
    <row r="3846" spans="1:20" ht="57" hidden="1" x14ac:dyDescent="0.45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1" t="s">
        <v>8316</v>
      </c>
      <c r="R3846" t="s">
        <v>8334</v>
      </c>
      <c r="S3846" s="15">
        <f t="shared" si="242"/>
        <v>41813.861388888887</v>
      </c>
      <c r="T3846" s="15">
        <f t="shared" si="243"/>
        <v>41843.861388888887</v>
      </c>
    </row>
    <row r="3847" spans="1:20" ht="42.75" hidden="1" x14ac:dyDescent="0.4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1" t="s">
        <v>8316</v>
      </c>
      <c r="R3847" t="s">
        <v>8334</v>
      </c>
      <c r="S3847" s="15">
        <f t="shared" si="242"/>
        <v>40799.872685185182</v>
      </c>
      <c r="T3847" s="15">
        <f t="shared" si="243"/>
        <v>40844.872685185182</v>
      </c>
    </row>
    <row r="3848" spans="1:20" ht="42.75" hidden="1" x14ac:dyDescent="0.45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1" t="s">
        <v>8316</v>
      </c>
      <c r="R3848" t="s">
        <v>8334</v>
      </c>
      <c r="S3848" s="15">
        <f t="shared" si="242"/>
        <v>41410.703993055555</v>
      </c>
      <c r="T3848" s="15">
        <f t="shared" si="243"/>
        <v>41424.703993055555</v>
      </c>
    </row>
    <row r="3849" spans="1:20" ht="42.75" hidden="1" x14ac:dyDescent="0.45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1" t="s">
        <v>8316</v>
      </c>
      <c r="R3849" t="s">
        <v>8344</v>
      </c>
      <c r="S3849" s="15">
        <f t="shared" si="242"/>
        <v>42212.624189814815</v>
      </c>
      <c r="T3849" s="15">
        <f t="shared" si="243"/>
        <v>42272.624189814815</v>
      </c>
    </row>
    <row r="3850" spans="1:20" ht="42.75" hidden="1" x14ac:dyDescent="0.45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1" t="s">
        <v>8316</v>
      </c>
      <c r="R3850" t="s">
        <v>8344</v>
      </c>
      <c r="S3850" s="15">
        <f t="shared" si="242"/>
        <v>42332.908194444448</v>
      </c>
      <c r="T3850" s="15">
        <f t="shared" si="243"/>
        <v>42362.908194444448</v>
      </c>
    </row>
    <row r="3851" spans="1:20" ht="42.75" hidden="1" x14ac:dyDescent="0.4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1" t="s">
        <v>8316</v>
      </c>
      <c r="R3851" t="s">
        <v>8344</v>
      </c>
      <c r="S3851" s="15">
        <f t="shared" si="242"/>
        <v>42192.462048611109</v>
      </c>
      <c r="T3851" s="15">
        <f t="shared" si="243"/>
        <v>42222.462048611109</v>
      </c>
    </row>
    <row r="3852" spans="1:20" hidden="1" x14ac:dyDescent="0.45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1" t="s">
        <v>8316</v>
      </c>
      <c r="R3852" t="s">
        <v>8344</v>
      </c>
      <c r="S3852" s="15">
        <f t="shared" si="242"/>
        <v>42164.699652777781</v>
      </c>
      <c r="T3852" s="15">
        <f t="shared" si="243"/>
        <v>42194.699652777781</v>
      </c>
    </row>
    <row r="3853" spans="1:20" ht="42.75" hidden="1" x14ac:dyDescent="0.4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1" t="s">
        <v>8316</v>
      </c>
      <c r="R3853" t="s">
        <v>8344</v>
      </c>
      <c r="S3853" s="15">
        <f t="shared" si="242"/>
        <v>42022.006099537044</v>
      </c>
      <c r="T3853" s="15">
        <f t="shared" si="243"/>
        <v>42052.006099537044</v>
      </c>
    </row>
    <row r="3854" spans="1:20" ht="42.75" hidden="1" x14ac:dyDescent="0.4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1" t="s">
        <v>8319</v>
      </c>
      <c r="R3854" t="s">
        <v>8345</v>
      </c>
      <c r="S3854" s="15">
        <f t="shared" si="242"/>
        <v>42093.181944444441</v>
      </c>
      <c r="T3854" s="15">
        <f t="shared" si="243"/>
        <v>42123.181944444441</v>
      </c>
    </row>
    <row r="3855" spans="1:20" ht="42.75" hidden="1" x14ac:dyDescent="0.45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1" t="s">
        <v>8319</v>
      </c>
      <c r="R3855" t="s">
        <v>8345</v>
      </c>
      <c r="S3855" s="15">
        <f t="shared" si="242"/>
        <v>41871.972025462965</v>
      </c>
      <c r="T3855" s="15">
        <f t="shared" si="243"/>
        <v>41931.972025462965</v>
      </c>
    </row>
    <row r="3856" spans="1:20" ht="42.75" hidden="1" x14ac:dyDescent="0.45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1" t="s">
        <v>8319</v>
      </c>
      <c r="R3856" t="s">
        <v>8345</v>
      </c>
      <c r="S3856" s="15">
        <f t="shared" si="242"/>
        <v>42224.102581018517</v>
      </c>
      <c r="T3856" s="15">
        <f t="shared" si="243"/>
        <v>42254.102581018517</v>
      </c>
    </row>
    <row r="3857" spans="1:20" ht="42.75" hidden="1" x14ac:dyDescent="0.4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1" t="s">
        <v>8319</v>
      </c>
      <c r="R3857" t="s">
        <v>8345</v>
      </c>
      <c r="S3857" s="15">
        <f t="shared" si="242"/>
        <v>42029.07131944444</v>
      </c>
      <c r="T3857" s="15">
        <f t="shared" si="243"/>
        <v>42059.07131944444</v>
      </c>
    </row>
    <row r="3858" spans="1:20" ht="42.75" hidden="1" x14ac:dyDescent="0.45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1" t="s">
        <v>8319</v>
      </c>
      <c r="R3858" t="s">
        <v>8345</v>
      </c>
      <c r="S3858" s="15">
        <f t="shared" si="242"/>
        <v>42154.726446759261</v>
      </c>
      <c r="T3858" s="15">
        <f t="shared" si="243"/>
        <v>42185.65625</v>
      </c>
    </row>
    <row r="3859" spans="1:20" ht="42.75" hidden="1" x14ac:dyDescent="0.45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1" t="s">
        <v>8319</v>
      </c>
      <c r="R3859" t="s">
        <v>8345</v>
      </c>
      <c r="S3859" s="15">
        <f t="shared" si="242"/>
        <v>42122.629502314812</v>
      </c>
      <c r="T3859" s="15">
        <f t="shared" si="243"/>
        <v>42143.629502314812</v>
      </c>
    </row>
    <row r="3860" spans="1:20" ht="42.75" hidden="1" x14ac:dyDescent="0.45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1" t="s">
        <v>8319</v>
      </c>
      <c r="R3860" t="s">
        <v>8345</v>
      </c>
      <c r="S3860" s="15">
        <f t="shared" si="242"/>
        <v>41830.723611111112</v>
      </c>
      <c r="T3860" s="15">
        <f t="shared" si="243"/>
        <v>41860.723611111112</v>
      </c>
    </row>
    <row r="3861" spans="1:20" ht="57" hidden="1" x14ac:dyDescent="0.45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1" t="s">
        <v>8319</v>
      </c>
      <c r="R3861" t="s">
        <v>8345</v>
      </c>
      <c r="S3861" s="15">
        <f t="shared" si="242"/>
        <v>42509.724328703705</v>
      </c>
      <c r="T3861" s="15">
        <f t="shared" si="243"/>
        <v>42539.724328703705</v>
      </c>
    </row>
    <row r="3862" spans="1:20" hidden="1" x14ac:dyDescent="0.45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1" t="s">
        <v>8319</v>
      </c>
      <c r="R3862" t="s">
        <v>8345</v>
      </c>
      <c r="S3862" s="15">
        <f t="shared" si="242"/>
        <v>41841.682314814818</v>
      </c>
      <c r="T3862" s="15">
        <f t="shared" si="243"/>
        <v>41871.682314814818</v>
      </c>
    </row>
    <row r="3863" spans="1:20" ht="42.75" hidden="1" x14ac:dyDescent="0.45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1" t="s">
        <v>8319</v>
      </c>
      <c r="R3863" t="s">
        <v>8345</v>
      </c>
      <c r="S3863" s="15">
        <f t="shared" si="242"/>
        <v>41897.660833333335</v>
      </c>
      <c r="T3863" s="15">
        <f t="shared" si="243"/>
        <v>41927.660833333335</v>
      </c>
    </row>
    <row r="3864" spans="1:20" ht="42.75" hidden="1" x14ac:dyDescent="0.45">
      <c r="A3864">
        <v>602</v>
      </c>
      <c r="B3864" s="9" t="s">
        <v>603</v>
      </c>
      <c r="C3864" s="3" t="s">
        <v>4712</v>
      </c>
      <c r="D3864" s="5">
        <v>70000</v>
      </c>
      <c r="E3864" s="7">
        <v>0</v>
      </c>
      <c r="F3864" t="s">
        <v>8219</v>
      </c>
      <c r="G3864" t="s">
        <v>8223</v>
      </c>
      <c r="H3864" t="s">
        <v>8245</v>
      </c>
      <c r="I3864">
        <v>1434654215</v>
      </c>
      <c r="J3864">
        <v>1432062215</v>
      </c>
      <c r="K3864" t="b">
        <v>0</v>
      </c>
      <c r="L3864">
        <v>0</v>
      </c>
      <c r="M3864" t="b">
        <v>0</v>
      </c>
      <c r="N3864" t="s">
        <v>8270</v>
      </c>
      <c r="O3864">
        <f t="shared" si="240"/>
        <v>0</v>
      </c>
      <c r="P3864">
        <f t="shared" si="241"/>
        <v>0</v>
      </c>
      <c r="Q3864" s="11" t="s">
        <v>8308</v>
      </c>
      <c r="R3864" t="s">
        <v>8342</v>
      </c>
      <c r="S3864" s="15">
        <f t="shared" si="242"/>
        <v>42143.79415509259</v>
      </c>
      <c r="T3864" s="15">
        <f t="shared" si="243"/>
        <v>42173.79415509259</v>
      </c>
    </row>
    <row r="3865" spans="1:20" ht="28.5" hidden="1" x14ac:dyDescent="0.45">
      <c r="A3865">
        <v>133</v>
      </c>
      <c r="B3865" s="9" t="s">
        <v>135</v>
      </c>
      <c r="C3865" s="3" t="s">
        <v>4244</v>
      </c>
      <c r="D3865" s="5">
        <v>71764</v>
      </c>
      <c r="E3865" s="7">
        <v>0</v>
      </c>
      <c r="F3865" t="s">
        <v>8219</v>
      </c>
      <c r="G3865" t="s">
        <v>8223</v>
      </c>
      <c r="H3865" t="s">
        <v>8245</v>
      </c>
      <c r="I3865">
        <v>1464715860</v>
      </c>
      <c r="J3865">
        <v>1462130584</v>
      </c>
      <c r="K3865" t="b">
        <v>0</v>
      </c>
      <c r="L3865">
        <v>0</v>
      </c>
      <c r="M3865" t="b">
        <v>0</v>
      </c>
      <c r="N3865" t="s">
        <v>8265</v>
      </c>
      <c r="O3865">
        <f t="shared" si="240"/>
        <v>0</v>
      </c>
      <c r="P3865">
        <f t="shared" si="241"/>
        <v>0</v>
      </c>
      <c r="Q3865" s="11" t="s">
        <v>8321</v>
      </c>
      <c r="R3865" t="s">
        <v>8337</v>
      </c>
      <c r="S3865" s="15">
        <f t="shared" si="242"/>
        <v>42491.80768518518</v>
      </c>
      <c r="T3865" s="15">
        <f t="shared" si="243"/>
        <v>42521.729861111111</v>
      </c>
    </row>
    <row r="3866" spans="1:20" ht="42.75" hidden="1" x14ac:dyDescent="0.45">
      <c r="A3866">
        <v>1328</v>
      </c>
      <c r="B3866" s="9" t="s">
        <v>1329</v>
      </c>
      <c r="C3866" s="3" t="s">
        <v>5438</v>
      </c>
      <c r="D3866" s="5">
        <v>75000</v>
      </c>
      <c r="E3866" s="7">
        <v>1748</v>
      </c>
      <c r="F3866" t="s">
        <v>8219</v>
      </c>
      <c r="G3866" t="s">
        <v>8223</v>
      </c>
      <c r="H3866" t="s">
        <v>8245</v>
      </c>
      <c r="I3866">
        <v>1476458734</v>
      </c>
      <c r="J3866">
        <v>1472570734</v>
      </c>
      <c r="K3866" t="b">
        <v>0</v>
      </c>
      <c r="L3866">
        <v>15</v>
      </c>
      <c r="M3866" t="b">
        <v>0</v>
      </c>
      <c r="N3866" t="s">
        <v>8271</v>
      </c>
      <c r="O3866">
        <f t="shared" si="240"/>
        <v>2</v>
      </c>
      <c r="P3866">
        <f t="shared" si="241"/>
        <v>116.53</v>
      </c>
      <c r="Q3866" s="11" t="s">
        <v>8308</v>
      </c>
      <c r="R3866" t="s">
        <v>8310</v>
      </c>
      <c r="S3866" s="15">
        <f t="shared" si="242"/>
        <v>42612.642754629633</v>
      </c>
      <c r="T3866" s="15">
        <f t="shared" si="243"/>
        <v>42657.642754629633</v>
      </c>
    </row>
    <row r="3867" spans="1:20" ht="42.75" hidden="1" x14ac:dyDescent="0.45">
      <c r="A3867">
        <v>1316</v>
      </c>
      <c r="B3867" s="9" t="s">
        <v>1317</v>
      </c>
      <c r="C3867" s="3" t="s">
        <v>5426</v>
      </c>
      <c r="D3867" s="5">
        <v>75000</v>
      </c>
      <c r="E3867" s="7">
        <v>1</v>
      </c>
      <c r="F3867" t="s">
        <v>8219</v>
      </c>
      <c r="G3867" t="s">
        <v>8223</v>
      </c>
      <c r="H3867" t="s">
        <v>8245</v>
      </c>
      <c r="I3867">
        <v>1456700709</v>
      </c>
      <c r="J3867">
        <v>1453676709</v>
      </c>
      <c r="K3867" t="b">
        <v>0</v>
      </c>
      <c r="L3867">
        <v>1</v>
      </c>
      <c r="M3867" t="b">
        <v>0</v>
      </c>
      <c r="N3867" t="s">
        <v>8271</v>
      </c>
      <c r="O3867">
        <f t="shared" si="240"/>
        <v>0</v>
      </c>
      <c r="P3867">
        <f t="shared" si="241"/>
        <v>1</v>
      </c>
      <c r="Q3867" s="11" t="s">
        <v>8308</v>
      </c>
      <c r="R3867" t="s">
        <v>8310</v>
      </c>
      <c r="S3867" s="15">
        <f t="shared" si="242"/>
        <v>42393.961909722217</v>
      </c>
      <c r="T3867" s="15">
        <f t="shared" si="243"/>
        <v>42428.961909722217</v>
      </c>
    </row>
    <row r="3868" spans="1:20" ht="57" hidden="1" x14ac:dyDescent="0.45">
      <c r="A3868">
        <v>623</v>
      </c>
      <c r="B3868" s="9" t="s">
        <v>624</v>
      </c>
      <c r="C3868" s="3" t="s">
        <v>4733</v>
      </c>
      <c r="D3868" s="5">
        <v>75000</v>
      </c>
      <c r="E3868" s="7">
        <v>0</v>
      </c>
      <c r="F3868" t="s">
        <v>8219</v>
      </c>
      <c r="G3868" t="s">
        <v>8225</v>
      </c>
      <c r="H3868" t="s">
        <v>8247</v>
      </c>
      <c r="I3868">
        <v>1432771997</v>
      </c>
      <c r="J3868">
        <v>1430179997</v>
      </c>
      <c r="K3868" t="b">
        <v>0</v>
      </c>
      <c r="L3868">
        <v>0</v>
      </c>
      <c r="M3868" t="b">
        <v>0</v>
      </c>
      <c r="N3868" t="s">
        <v>8270</v>
      </c>
      <c r="O3868">
        <f t="shared" si="240"/>
        <v>0</v>
      </c>
      <c r="P3868">
        <f t="shared" si="241"/>
        <v>0</v>
      </c>
      <c r="Q3868" s="11" t="s">
        <v>8308</v>
      </c>
      <c r="R3868" t="s">
        <v>8342</v>
      </c>
      <c r="S3868" s="15">
        <f t="shared" si="242"/>
        <v>42122.009224537032</v>
      </c>
      <c r="T3868" s="15">
        <f t="shared" si="243"/>
        <v>42152.009224537032</v>
      </c>
    </row>
    <row r="3869" spans="1:20" ht="42.75" hidden="1" x14ac:dyDescent="0.45">
      <c r="A3869">
        <v>132</v>
      </c>
      <c r="B3869" s="9" t="s">
        <v>134</v>
      </c>
      <c r="C3869" s="3" t="s">
        <v>4243</v>
      </c>
      <c r="D3869" s="5">
        <v>80000</v>
      </c>
      <c r="E3869" s="7">
        <v>7655</v>
      </c>
      <c r="F3869" t="s">
        <v>8219</v>
      </c>
      <c r="G3869" t="s">
        <v>8223</v>
      </c>
      <c r="H3869" t="s">
        <v>8245</v>
      </c>
      <c r="I3869">
        <v>1415392207</v>
      </c>
      <c r="J3869">
        <v>1411500607</v>
      </c>
      <c r="K3869" t="b">
        <v>0</v>
      </c>
      <c r="L3869">
        <v>81</v>
      </c>
      <c r="M3869" t="b">
        <v>0</v>
      </c>
      <c r="N3869" t="s">
        <v>8265</v>
      </c>
      <c r="O3869">
        <f t="shared" si="240"/>
        <v>10</v>
      </c>
      <c r="P3869">
        <f t="shared" si="241"/>
        <v>94.51</v>
      </c>
      <c r="Q3869" s="11" t="s">
        <v>8321</v>
      </c>
      <c r="R3869" t="s">
        <v>8337</v>
      </c>
      <c r="S3869" s="15">
        <f t="shared" si="242"/>
        <v>41905.812581018516</v>
      </c>
      <c r="T3869" s="15">
        <f t="shared" si="243"/>
        <v>41950.854247685187</v>
      </c>
    </row>
    <row r="3870" spans="1:20" ht="42.75" hidden="1" x14ac:dyDescent="0.45">
      <c r="A3870">
        <v>611</v>
      </c>
      <c r="B3870" s="9" t="s">
        <v>612</v>
      </c>
      <c r="C3870" s="3" t="s">
        <v>4721</v>
      </c>
      <c r="D3870" s="5">
        <v>80000</v>
      </c>
      <c r="E3870" s="7">
        <v>0</v>
      </c>
      <c r="F3870" t="s">
        <v>8219</v>
      </c>
      <c r="G3870" t="s">
        <v>8229</v>
      </c>
      <c r="H3870" t="s">
        <v>8248</v>
      </c>
      <c r="I3870">
        <v>1453210037</v>
      </c>
      <c r="J3870">
        <v>1448026037</v>
      </c>
      <c r="K3870" t="b">
        <v>0</v>
      </c>
      <c r="L3870">
        <v>0</v>
      </c>
      <c r="M3870" t="b">
        <v>0</v>
      </c>
      <c r="N3870" t="s">
        <v>8270</v>
      </c>
      <c r="O3870">
        <f t="shared" si="240"/>
        <v>0</v>
      </c>
      <c r="P3870">
        <f t="shared" si="241"/>
        <v>0</v>
      </c>
      <c r="Q3870" s="11" t="s">
        <v>8308</v>
      </c>
      <c r="R3870" t="s">
        <v>8342</v>
      </c>
      <c r="S3870" s="15">
        <f t="shared" si="242"/>
        <v>42328.560613425929</v>
      </c>
      <c r="T3870" s="15">
        <f t="shared" si="243"/>
        <v>42388.560613425929</v>
      </c>
    </row>
    <row r="3871" spans="1:20" ht="42.75" hidden="1" x14ac:dyDescent="0.45">
      <c r="A3871">
        <v>2958</v>
      </c>
      <c r="B3871" s="9" t="s">
        <v>2958</v>
      </c>
      <c r="C3871" s="3" t="s">
        <v>7068</v>
      </c>
      <c r="D3871" s="5">
        <v>80000</v>
      </c>
      <c r="E3871" s="7">
        <v>0</v>
      </c>
      <c r="F3871" t="s">
        <v>8219</v>
      </c>
      <c r="G3871" t="s">
        <v>8223</v>
      </c>
      <c r="H3871" t="s">
        <v>8245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8301</v>
      </c>
      <c r="O3871">
        <f t="shared" si="240"/>
        <v>0</v>
      </c>
      <c r="P3871">
        <f t="shared" si="241"/>
        <v>0</v>
      </c>
      <c r="Q3871" s="11" t="s">
        <v>8323</v>
      </c>
      <c r="R3871" t="s">
        <v>8324</v>
      </c>
      <c r="S3871" s="15">
        <f t="shared" si="242"/>
        <v>42438.779131944444</v>
      </c>
      <c r="T3871" s="15">
        <f t="shared" si="243"/>
        <v>42498.73746527778</v>
      </c>
    </row>
    <row r="3872" spans="1:20" ht="42.75" hidden="1" x14ac:dyDescent="0.45">
      <c r="A3872">
        <v>1040</v>
      </c>
      <c r="B3872" s="9" t="s">
        <v>1041</v>
      </c>
      <c r="C3872" s="3" t="s">
        <v>5150</v>
      </c>
      <c r="D3872" s="5">
        <v>85000</v>
      </c>
      <c r="E3872" s="7">
        <v>250</v>
      </c>
      <c r="F3872" t="s">
        <v>8219</v>
      </c>
      <c r="G3872" t="s">
        <v>8223</v>
      </c>
      <c r="H3872" t="s">
        <v>8245</v>
      </c>
      <c r="I3872">
        <v>1472317209</v>
      </c>
      <c r="J3872">
        <v>1469725209</v>
      </c>
      <c r="K3872" t="b">
        <v>0</v>
      </c>
      <c r="L3872">
        <v>1</v>
      </c>
      <c r="M3872" t="b">
        <v>0</v>
      </c>
      <c r="N3872" t="s">
        <v>8279</v>
      </c>
      <c r="O3872">
        <f t="shared" si="240"/>
        <v>0</v>
      </c>
      <c r="P3872">
        <f t="shared" si="241"/>
        <v>250</v>
      </c>
      <c r="Q3872" s="11" t="s">
        <v>8346</v>
      </c>
      <c r="R3872" t="s">
        <v>8347</v>
      </c>
      <c r="S3872" s="15">
        <f t="shared" si="242"/>
        <v>42579.708437499998</v>
      </c>
      <c r="T3872" s="15">
        <f t="shared" si="243"/>
        <v>42609.708437499998</v>
      </c>
    </row>
    <row r="3873" spans="1:20" ht="42.75" hidden="1" x14ac:dyDescent="0.45">
      <c r="A3873">
        <v>2575</v>
      </c>
      <c r="B3873" s="9" t="s">
        <v>2575</v>
      </c>
      <c r="C3873" s="3" t="s">
        <v>6685</v>
      </c>
      <c r="D3873" s="5">
        <v>85000</v>
      </c>
      <c r="E3873" s="7">
        <v>0</v>
      </c>
      <c r="F3873" t="s">
        <v>8219</v>
      </c>
      <c r="G3873" t="s">
        <v>8223</v>
      </c>
      <c r="H3873" t="s">
        <v>8245</v>
      </c>
      <c r="I3873">
        <v>1421030194</v>
      </c>
      <c r="J3873">
        <v>1418438194</v>
      </c>
      <c r="K3873" t="b">
        <v>0</v>
      </c>
      <c r="L3873">
        <v>0</v>
      </c>
      <c r="M3873" t="b">
        <v>0</v>
      </c>
      <c r="N3873" t="s">
        <v>8282</v>
      </c>
      <c r="O3873">
        <f t="shared" si="240"/>
        <v>0</v>
      </c>
      <c r="P3873">
        <f t="shared" si="241"/>
        <v>0</v>
      </c>
      <c r="Q3873" s="11" t="s">
        <v>8319</v>
      </c>
      <c r="R3873" t="s">
        <v>8345</v>
      </c>
      <c r="S3873" s="15">
        <f t="shared" si="242"/>
        <v>41986.108726851846</v>
      </c>
      <c r="T3873" s="15">
        <f t="shared" si="243"/>
        <v>42016.108726851846</v>
      </c>
    </row>
    <row r="3874" spans="1:20" ht="42.75" hidden="1" x14ac:dyDescent="0.4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1" t="s">
        <v>8311</v>
      </c>
      <c r="R3874" t="s">
        <v>8348</v>
      </c>
      <c r="S3874" s="15">
        <f t="shared" si="242"/>
        <v>41945.133506944447</v>
      </c>
      <c r="T3874" s="15">
        <f t="shared" si="243"/>
        <v>42005.175173611111</v>
      </c>
    </row>
    <row r="3875" spans="1:20" ht="42.75" hidden="1" x14ac:dyDescent="0.4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1" t="s">
        <v>8311</v>
      </c>
      <c r="R3875" t="s">
        <v>8348</v>
      </c>
      <c r="S3875" s="15">
        <f t="shared" si="242"/>
        <v>42299.926145833335</v>
      </c>
      <c r="T3875" s="15">
        <f t="shared" si="243"/>
        <v>42329.967812499999</v>
      </c>
    </row>
    <row r="3876" spans="1:20" ht="42.75" hidden="1" x14ac:dyDescent="0.45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1" t="s">
        <v>8311</v>
      </c>
      <c r="R3876" t="s">
        <v>8348</v>
      </c>
      <c r="S3876" s="15">
        <f t="shared" si="242"/>
        <v>42093.131469907406</v>
      </c>
      <c r="T3876" s="15">
        <f t="shared" si="243"/>
        <v>42123.131469907406</v>
      </c>
    </row>
    <row r="3877" spans="1:20" ht="42.75" hidden="1" x14ac:dyDescent="0.45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1" t="s">
        <v>8311</v>
      </c>
      <c r="R3877" t="s">
        <v>8348</v>
      </c>
      <c r="S3877" s="15">
        <f t="shared" si="242"/>
        <v>42180.390277777777</v>
      </c>
      <c r="T3877" s="15">
        <f t="shared" si="243"/>
        <v>42240.390277777777</v>
      </c>
    </row>
    <row r="3878" spans="1:20" ht="42.75" hidden="1" x14ac:dyDescent="0.4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1" t="s">
        <v>8311</v>
      </c>
      <c r="R3878" t="s">
        <v>8348</v>
      </c>
      <c r="S3878" s="15">
        <f t="shared" si="242"/>
        <v>42074.060671296291</v>
      </c>
      <c r="T3878" s="15">
        <f t="shared" si="243"/>
        <v>42104.060671296291</v>
      </c>
    </row>
    <row r="3879" spans="1:20" ht="42.75" hidden="1" x14ac:dyDescent="0.45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1" t="s">
        <v>8311</v>
      </c>
      <c r="R3879" t="s">
        <v>8348</v>
      </c>
      <c r="S3879" s="15">
        <f t="shared" si="242"/>
        <v>42175.780416666668</v>
      </c>
      <c r="T3879" s="15">
        <f t="shared" si="243"/>
        <v>42205.780416666668</v>
      </c>
    </row>
    <row r="3880" spans="1:20" ht="42.75" hidden="1" x14ac:dyDescent="0.4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1" t="s">
        <v>8311</v>
      </c>
      <c r="R3880" t="s">
        <v>8348</v>
      </c>
      <c r="S3880" s="15">
        <f t="shared" si="242"/>
        <v>42485.64534722222</v>
      </c>
      <c r="T3880" s="15">
        <f t="shared" si="243"/>
        <v>42515.64534722222</v>
      </c>
    </row>
    <row r="3881" spans="1:20" ht="42.75" hidden="1" x14ac:dyDescent="0.45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1" t="s">
        <v>8311</v>
      </c>
      <c r="R3881" t="s">
        <v>8348</v>
      </c>
      <c r="S3881" s="15">
        <f t="shared" si="242"/>
        <v>42707.926030092596</v>
      </c>
      <c r="T3881" s="15">
        <f t="shared" si="243"/>
        <v>42737.926030092596</v>
      </c>
    </row>
    <row r="3882" spans="1:20" ht="42.75" hidden="1" x14ac:dyDescent="0.4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1" t="s">
        <v>8311</v>
      </c>
      <c r="R3882" t="s">
        <v>8348</v>
      </c>
      <c r="S3882" s="15">
        <f t="shared" si="242"/>
        <v>42199.873402777783</v>
      </c>
      <c r="T3882" s="15">
        <f t="shared" si="243"/>
        <v>42259.873402777783</v>
      </c>
    </row>
    <row r="3883" spans="1:20" ht="42.75" hidden="1" x14ac:dyDescent="0.45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1" t="s">
        <v>8311</v>
      </c>
      <c r="R3883" t="s">
        <v>8348</v>
      </c>
      <c r="S3883" s="15">
        <f t="shared" si="242"/>
        <v>42139.542303240742</v>
      </c>
      <c r="T3883" s="15">
        <f t="shared" si="243"/>
        <v>42169.542303240742</v>
      </c>
    </row>
    <row r="3884" spans="1:20" ht="42.75" hidden="1" x14ac:dyDescent="0.45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1" t="s">
        <v>8311</v>
      </c>
      <c r="R3884" t="s">
        <v>8348</v>
      </c>
      <c r="S3884" s="15">
        <f t="shared" si="242"/>
        <v>42461.447662037041</v>
      </c>
      <c r="T3884" s="15">
        <f t="shared" si="243"/>
        <v>42481.447662037041</v>
      </c>
    </row>
    <row r="3885" spans="1:20" ht="42.75" hidden="1" x14ac:dyDescent="0.45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1" t="s">
        <v>8311</v>
      </c>
      <c r="R3885" t="s">
        <v>8348</v>
      </c>
      <c r="S3885" s="15">
        <f t="shared" si="242"/>
        <v>42115.936550925922</v>
      </c>
      <c r="T3885" s="15">
        <f t="shared" si="243"/>
        <v>42146.225694444445</v>
      </c>
    </row>
    <row r="3886" spans="1:20" ht="42.75" hidden="1" x14ac:dyDescent="0.45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1" t="s">
        <v>8311</v>
      </c>
      <c r="R3886" t="s">
        <v>8348</v>
      </c>
      <c r="S3886" s="15">
        <f t="shared" si="242"/>
        <v>42086.811400462961</v>
      </c>
      <c r="T3886" s="15">
        <f t="shared" si="243"/>
        <v>42134.811400462961</v>
      </c>
    </row>
    <row r="3887" spans="1:20" ht="42.75" hidden="1" x14ac:dyDescent="0.45">
      <c r="A3887">
        <v>2381</v>
      </c>
      <c r="B3887" s="9" t="s">
        <v>2382</v>
      </c>
      <c r="C3887" s="3" t="s">
        <v>6491</v>
      </c>
      <c r="D3887" s="5">
        <v>86350</v>
      </c>
      <c r="E3887" s="7">
        <v>1571</v>
      </c>
      <c r="F3887" t="s">
        <v>8219</v>
      </c>
      <c r="G3887" t="s">
        <v>8223</v>
      </c>
      <c r="H3887" t="s">
        <v>8245</v>
      </c>
      <c r="I3887">
        <v>1428704848</v>
      </c>
      <c r="J3887">
        <v>1426112848</v>
      </c>
      <c r="K3887" t="b">
        <v>0</v>
      </c>
      <c r="L3887">
        <v>7</v>
      </c>
      <c r="M3887" t="b">
        <v>0</v>
      </c>
      <c r="N3887" t="s">
        <v>8270</v>
      </c>
      <c r="O3887">
        <f t="shared" si="240"/>
        <v>2</v>
      </c>
      <c r="P3887">
        <f t="shared" si="241"/>
        <v>224.43</v>
      </c>
      <c r="Q3887" s="11" t="s">
        <v>8308</v>
      </c>
      <c r="R3887" t="s">
        <v>8342</v>
      </c>
      <c r="S3887" s="15">
        <f t="shared" si="242"/>
        <v>42074.935740740737</v>
      </c>
      <c r="T3887" s="15">
        <f t="shared" si="243"/>
        <v>42104.935740740737</v>
      </c>
    </row>
    <row r="3888" spans="1:20" ht="42.75" hidden="1" x14ac:dyDescent="0.45">
      <c r="A3888">
        <v>1008</v>
      </c>
      <c r="B3888" s="9" t="s">
        <v>1009</v>
      </c>
      <c r="C3888" s="3" t="s">
        <v>5118</v>
      </c>
      <c r="D3888" s="5">
        <v>93500</v>
      </c>
      <c r="E3888" s="7">
        <v>250</v>
      </c>
      <c r="F3888" t="s">
        <v>8219</v>
      </c>
      <c r="G3888" t="s">
        <v>8237</v>
      </c>
      <c r="H3888" t="s">
        <v>8255</v>
      </c>
      <c r="I3888">
        <v>1482953115</v>
      </c>
      <c r="J3888">
        <v>1480361115</v>
      </c>
      <c r="K3888" t="b">
        <v>0</v>
      </c>
      <c r="L3888">
        <v>1</v>
      </c>
      <c r="M3888" t="b">
        <v>0</v>
      </c>
      <c r="N3888" t="s">
        <v>8271</v>
      </c>
      <c r="O3888">
        <f t="shared" si="240"/>
        <v>0</v>
      </c>
      <c r="P3888">
        <f t="shared" si="241"/>
        <v>250</v>
      </c>
      <c r="Q3888" s="11" t="s">
        <v>8308</v>
      </c>
      <c r="R3888" t="s">
        <v>8310</v>
      </c>
      <c r="S3888" s="15">
        <f t="shared" si="242"/>
        <v>42702.809201388889</v>
      </c>
      <c r="T3888" s="15">
        <f t="shared" si="243"/>
        <v>42732.809201388889</v>
      </c>
    </row>
    <row r="3889" spans="1:20" ht="42.75" hidden="1" x14ac:dyDescent="0.45">
      <c r="A3889">
        <v>2658</v>
      </c>
      <c r="B3889" s="9" t="s">
        <v>2658</v>
      </c>
      <c r="C3889" s="3" t="s">
        <v>6768</v>
      </c>
      <c r="D3889" s="5">
        <v>98000</v>
      </c>
      <c r="E3889" s="7">
        <v>91</v>
      </c>
      <c r="F3889" t="s">
        <v>8219</v>
      </c>
      <c r="G3889" t="s">
        <v>8223</v>
      </c>
      <c r="H3889" t="s">
        <v>8245</v>
      </c>
      <c r="I3889">
        <v>1469913194</v>
      </c>
      <c r="J3889">
        <v>1467321194</v>
      </c>
      <c r="K3889" t="b">
        <v>0</v>
      </c>
      <c r="L3889">
        <v>4</v>
      </c>
      <c r="M3889" t="b">
        <v>0</v>
      </c>
      <c r="N3889" t="s">
        <v>8299</v>
      </c>
      <c r="O3889">
        <f t="shared" si="240"/>
        <v>0</v>
      </c>
      <c r="P3889">
        <f t="shared" si="241"/>
        <v>22.75</v>
      </c>
      <c r="Q3889" s="11" t="s">
        <v>8308</v>
      </c>
      <c r="R3889" t="s">
        <v>8315</v>
      </c>
      <c r="S3889" s="15">
        <f t="shared" si="242"/>
        <v>42551.884189814817</v>
      </c>
      <c r="T3889" s="15">
        <f t="shared" si="243"/>
        <v>42581.884189814817</v>
      </c>
    </row>
    <row r="3890" spans="1:20" ht="42.75" hidden="1" x14ac:dyDescent="0.45">
      <c r="A3890">
        <v>1336</v>
      </c>
      <c r="B3890" s="9" t="s">
        <v>1337</v>
      </c>
      <c r="C3890" s="3" t="s">
        <v>5446</v>
      </c>
      <c r="D3890" s="5">
        <v>100000</v>
      </c>
      <c r="E3890" s="7">
        <v>84947</v>
      </c>
      <c r="F3890" t="s">
        <v>8219</v>
      </c>
      <c r="G3890" t="s">
        <v>8223</v>
      </c>
      <c r="H3890" t="s">
        <v>8245</v>
      </c>
      <c r="I3890">
        <v>1418849028</v>
      </c>
      <c r="J3890">
        <v>1415825028</v>
      </c>
      <c r="K3890" t="b">
        <v>0</v>
      </c>
      <c r="L3890">
        <v>224</v>
      </c>
      <c r="M3890" t="b">
        <v>0</v>
      </c>
      <c r="N3890" t="s">
        <v>8271</v>
      </c>
      <c r="O3890">
        <f t="shared" si="240"/>
        <v>85</v>
      </c>
      <c r="P3890">
        <f t="shared" si="241"/>
        <v>379.23</v>
      </c>
      <c r="Q3890" s="11" t="s">
        <v>8308</v>
      </c>
      <c r="R3890" t="s">
        <v>8310</v>
      </c>
      <c r="S3890" s="15">
        <f t="shared" si="242"/>
        <v>41955.863750000004</v>
      </c>
      <c r="T3890" s="15">
        <f t="shared" si="243"/>
        <v>41990.863750000004</v>
      </c>
    </row>
    <row r="3891" spans="1:20" ht="28.5" hidden="1" x14ac:dyDescent="0.45">
      <c r="A3891">
        <v>1315</v>
      </c>
      <c r="B3891" s="9" t="s">
        <v>1316</v>
      </c>
      <c r="C3891" s="3" t="s">
        <v>5425</v>
      </c>
      <c r="D3891" s="5">
        <v>100000</v>
      </c>
      <c r="E3891" s="7">
        <v>40404</v>
      </c>
      <c r="F3891" t="s">
        <v>8219</v>
      </c>
      <c r="G3891" t="s">
        <v>8223</v>
      </c>
      <c r="H3891" t="s">
        <v>8245</v>
      </c>
      <c r="I3891">
        <v>1446771600</v>
      </c>
      <c r="J3891">
        <v>1443700648</v>
      </c>
      <c r="K3891" t="b">
        <v>0</v>
      </c>
      <c r="L3891">
        <v>248</v>
      </c>
      <c r="M3891" t="b">
        <v>0</v>
      </c>
      <c r="N3891" t="s">
        <v>8271</v>
      </c>
      <c r="O3891">
        <f t="shared" si="240"/>
        <v>40</v>
      </c>
      <c r="P3891">
        <f t="shared" si="241"/>
        <v>162.91999999999999</v>
      </c>
      <c r="Q3891" s="11" t="s">
        <v>8308</v>
      </c>
      <c r="R3891" t="s">
        <v>8310</v>
      </c>
      <c r="S3891" s="15">
        <f t="shared" si="242"/>
        <v>42278.498240740737</v>
      </c>
      <c r="T3891" s="15">
        <f t="shared" si="243"/>
        <v>42314.041666666672</v>
      </c>
    </row>
    <row r="3892" spans="1:20" ht="42.75" hidden="1" x14ac:dyDescent="0.45">
      <c r="A3892">
        <v>1043</v>
      </c>
      <c r="B3892" s="9" t="s">
        <v>1044</v>
      </c>
      <c r="C3892" s="3" t="s">
        <v>5153</v>
      </c>
      <c r="D3892" s="5">
        <v>100000</v>
      </c>
      <c r="E3892" s="7">
        <v>8537</v>
      </c>
      <c r="F3892" t="s">
        <v>8219</v>
      </c>
      <c r="G3892" t="s">
        <v>8223</v>
      </c>
      <c r="H3892" t="s">
        <v>8245</v>
      </c>
      <c r="I3892">
        <v>1432101855</v>
      </c>
      <c r="J3892">
        <v>1429509855</v>
      </c>
      <c r="K3892" t="b">
        <v>0</v>
      </c>
      <c r="L3892">
        <v>292</v>
      </c>
      <c r="M3892" t="b">
        <v>0</v>
      </c>
      <c r="N3892" t="s">
        <v>8279</v>
      </c>
      <c r="O3892">
        <f t="shared" si="240"/>
        <v>9</v>
      </c>
      <c r="P3892">
        <f t="shared" si="241"/>
        <v>29.24</v>
      </c>
      <c r="Q3892" s="11" t="s">
        <v>8346</v>
      </c>
      <c r="R3892" t="s">
        <v>8347</v>
      </c>
      <c r="S3892" s="15">
        <f t="shared" si="242"/>
        <v>42114.252951388888</v>
      </c>
      <c r="T3892" s="15">
        <f t="shared" si="243"/>
        <v>42144.252951388888</v>
      </c>
    </row>
    <row r="3893" spans="1:20" hidden="1" x14ac:dyDescent="0.45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1" t="s">
        <v>8311</v>
      </c>
      <c r="R3893" t="s">
        <v>8352</v>
      </c>
      <c r="S3893" s="15">
        <f t="shared" si="242"/>
        <v>41053.200960648144</v>
      </c>
      <c r="T3893" s="15">
        <f t="shared" si="243"/>
        <v>41111.618750000001</v>
      </c>
    </row>
    <row r="3894" spans="1:20" ht="42.75" hidden="1" x14ac:dyDescent="0.4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1" t="s">
        <v>8311</v>
      </c>
      <c r="R3894" t="s">
        <v>8352</v>
      </c>
      <c r="S3894" s="15">
        <f t="shared" si="242"/>
        <v>42554.917488425926</v>
      </c>
      <c r="T3894" s="15">
        <f t="shared" si="243"/>
        <v>42584.917488425926</v>
      </c>
    </row>
    <row r="3895" spans="1:20" ht="42.75" hidden="1" x14ac:dyDescent="0.4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1" t="s">
        <v>8311</v>
      </c>
      <c r="R3895" t="s">
        <v>8352</v>
      </c>
      <c r="S3895" s="15">
        <f t="shared" si="242"/>
        <v>41198.611712962964</v>
      </c>
      <c r="T3895" s="15">
        <f t="shared" si="243"/>
        <v>41228.653379629628</v>
      </c>
    </row>
    <row r="3896" spans="1:20" ht="28.5" hidden="1" x14ac:dyDescent="0.4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1" t="s">
        <v>8311</v>
      </c>
      <c r="R3896" t="s">
        <v>8352</v>
      </c>
      <c r="S3896" s="15">
        <f t="shared" si="242"/>
        <v>41411.866608796299</v>
      </c>
      <c r="T3896" s="15">
        <f t="shared" si="243"/>
        <v>41441.866608796299</v>
      </c>
    </row>
    <row r="3897" spans="1:20" ht="28.5" hidden="1" x14ac:dyDescent="0.45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1" t="s">
        <v>8311</v>
      </c>
      <c r="R3897" t="s">
        <v>8352</v>
      </c>
      <c r="S3897" s="15">
        <f t="shared" si="242"/>
        <v>40752.789710648147</v>
      </c>
      <c r="T3897" s="15">
        <f t="shared" si="243"/>
        <v>40782.789710648147</v>
      </c>
    </row>
    <row r="3898" spans="1:20" ht="42.75" hidden="1" x14ac:dyDescent="0.4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1" t="s">
        <v>8311</v>
      </c>
      <c r="R3898" t="s">
        <v>8352</v>
      </c>
      <c r="S3898" s="15">
        <f t="shared" si="242"/>
        <v>41838.475219907406</v>
      </c>
      <c r="T3898" s="15">
        <f t="shared" si="243"/>
        <v>41898.475219907406</v>
      </c>
    </row>
    <row r="3899" spans="1:20" ht="42.75" hidden="1" x14ac:dyDescent="0.4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1" t="s">
        <v>8313</v>
      </c>
      <c r="R3899" t="s">
        <v>8355</v>
      </c>
      <c r="S3899" s="15">
        <f t="shared" si="242"/>
        <v>42053.051203703704</v>
      </c>
      <c r="T3899" s="15">
        <f t="shared" si="243"/>
        <v>42095.012499999997</v>
      </c>
    </row>
    <row r="3900" spans="1:20" ht="42.75" hidden="1" x14ac:dyDescent="0.4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1" t="s">
        <v>8313</v>
      </c>
      <c r="R3900" t="s">
        <v>8355</v>
      </c>
      <c r="S3900" s="15">
        <f t="shared" si="242"/>
        <v>42782.426875000005</v>
      </c>
      <c r="T3900" s="15">
        <f t="shared" si="243"/>
        <v>42789.426875000005</v>
      </c>
    </row>
    <row r="3901" spans="1:20" ht="42.75" hidden="1" x14ac:dyDescent="0.45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1" t="s">
        <v>8313</v>
      </c>
      <c r="R3901" t="s">
        <v>8355</v>
      </c>
      <c r="S3901" s="15">
        <f t="shared" si="242"/>
        <v>42121.824525462958</v>
      </c>
      <c r="T3901" s="15">
        <f t="shared" si="243"/>
        <v>42151.824525462958</v>
      </c>
    </row>
    <row r="3902" spans="1:20" ht="42.75" hidden="1" x14ac:dyDescent="0.4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1" t="s">
        <v>8313</v>
      </c>
      <c r="R3902" t="s">
        <v>8355</v>
      </c>
      <c r="S3902" s="15">
        <f t="shared" si="242"/>
        <v>42219.282951388886</v>
      </c>
      <c r="T3902" s="15">
        <f t="shared" si="243"/>
        <v>42249.282951388886</v>
      </c>
    </row>
    <row r="3903" spans="1:20" ht="57" hidden="1" x14ac:dyDescent="0.45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1" t="s">
        <v>8313</v>
      </c>
      <c r="R3903" t="s">
        <v>8355</v>
      </c>
      <c r="S3903" s="15">
        <f t="shared" si="242"/>
        <v>42188.252199074079</v>
      </c>
      <c r="T3903" s="15">
        <f t="shared" si="243"/>
        <v>42218.252199074079</v>
      </c>
    </row>
    <row r="3904" spans="1:20" ht="42.75" hidden="1" x14ac:dyDescent="0.4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1" t="s">
        <v>8313</v>
      </c>
      <c r="R3904" t="s">
        <v>8355</v>
      </c>
      <c r="S3904" s="15">
        <f t="shared" si="242"/>
        <v>42241.613796296297</v>
      </c>
      <c r="T3904" s="15">
        <f t="shared" si="243"/>
        <v>42264.708333333328</v>
      </c>
    </row>
    <row r="3905" spans="1:20" ht="42.75" hidden="1" x14ac:dyDescent="0.45">
      <c r="A3905">
        <v>1016</v>
      </c>
      <c r="B3905" s="9" t="s">
        <v>1017</v>
      </c>
      <c r="C3905" s="3" t="s">
        <v>5126</v>
      </c>
      <c r="D3905" s="5">
        <v>100000</v>
      </c>
      <c r="E3905" s="7">
        <v>2842</v>
      </c>
      <c r="F3905" t="s">
        <v>8219</v>
      </c>
      <c r="G3905" t="s">
        <v>8223</v>
      </c>
      <c r="H3905" t="s">
        <v>8245</v>
      </c>
      <c r="I3905">
        <v>1459992856</v>
      </c>
      <c r="J3905">
        <v>1456108456</v>
      </c>
      <c r="K3905" t="b">
        <v>0</v>
      </c>
      <c r="L3905">
        <v>38</v>
      </c>
      <c r="M3905" t="b">
        <v>0</v>
      </c>
      <c r="N3905" t="s">
        <v>8271</v>
      </c>
      <c r="O3905">
        <f t="shared" si="240"/>
        <v>3</v>
      </c>
      <c r="P3905">
        <f t="shared" si="241"/>
        <v>74.790000000000006</v>
      </c>
      <c r="Q3905" s="11" t="s">
        <v>8308</v>
      </c>
      <c r="R3905" t="s">
        <v>8310</v>
      </c>
      <c r="S3905" s="15">
        <f t="shared" si="242"/>
        <v>42422.107129629629</v>
      </c>
      <c r="T3905" s="15">
        <f t="shared" si="243"/>
        <v>42467.065462962957</v>
      </c>
    </row>
    <row r="3906" spans="1:20" ht="42.75" hidden="1" x14ac:dyDescent="0.45">
      <c r="A3906">
        <v>2644</v>
      </c>
      <c r="B3906" s="9" t="s">
        <v>2644</v>
      </c>
      <c r="C3906" s="3" t="s">
        <v>6754</v>
      </c>
      <c r="D3906" s="5">
        <v>100000</v>
      </c>
      <c r="E3906" s="7">
        <v>2053</v>
      </c>
      <c r="F3906" t="s">
        <v>8219</v>
      </c>
      <c r="G3906" t="s">
        <v>8223</v>
      </c>
      <c r="H3906" t="s">
        <v>8245</v>
      </c>
      <c r="I3906">
        <v>1489172435</v>
      </c>
      <c r="J3906">
        <v>1486580435</v>
      </c>
      <c r="K3906" t="b">
        <v>1</v>
      </c>
      <c r="L3906">
        <v>52</v>
      </c>
      <c r="M3906" t="b">
        <v>0</v>
      </c>
      <c r="N3906" t="s">
        <v>8299</v>
      </c>
      <c r="O3906">
        <f t="shared" ref="O3906:O3969" si="244">ROUND(E3906/D3906*100,0)</f>
        <v>2</v>
      </c>
      <c r="P3906">
        <f t="shared" ref="P3906:P3969" si="245">IFERROR(ROUND(E3906/L3906,2),0)</f>
        <v>39.479999999999997</v>
      </c>
      <c r="Q3906" s="11" t="s">
        <v>8308</v>
      </c>
      <c r="R3906" t="s">
        <v>8315</v>
      </c>
      <c r="S3906" s="15">
        <f t="shared" ref="S3906:S3969" si="246">(((J3906/60)/60)/24)+DATE(1970,1,1)</f>
        <v>42774.792071759264</v>
      </c>
      <c r="T3906" s="15">
        <f t="shared" ref="T3906:T3969" si="247">(((I3906/60)/60)/24)+DATE(1970,1,1)</f>
        <v>42804.792071759264</v>
      </c>
    </row>
    <row r="3907" spans="1:20" ht="28.5" hidden="1" x14ac:dyDescent="0.45">
      <c r="A3907">
        <v>128</v>
      </c>
      <c r="B3907" s="9" t="s">
        <v>130</v>
      </c>
      <c r="C3907" s="3" t="s">
        <v>4239</v>
      </c>
      <c r="D3907" s="5">
        <v>100000</v>
      </c>
      <c r="E3907" s="7">
        <v>1867</v>
      </c>
      <c r="F3907" t="s">
        <v>8219</v>
      </c>
      <c r="G3907" t="s">
        <v>8223</v>
      </c>
      <c r="H3907" t="s">
        <v>8245</v>
      </c>
      <c r="I3907">
        <v>1476941293</v>
      </c>
      <c r="J3907">
        <v>1473917293</v>
      </c>
      <c r="K3907" t="b">
        <v>0</v>
      </c>
      <c r="L3907">
        <v>6</v>
      </c>
      <c r="M3907" t="b">
        <v>0</v>
      </c>
      <c r="N3907" t="s">
        <v>8265</v>
      </c>
      <c r="O3907">
        <f t="shared" si="244"/>
        <v>2</v>
      </c>
      <c r="P3907">
        <f t="shared" si="245"/>
        <v>311.17</v>
      </c>
      <c r="Q3907" s="11" t="s">
        <v>8321</v>
      </c>
      <c r="R3907" t="s">
        <v>8337</v>
      </c>
      <c r="S3907" s="15">
        <f t="shared" si="246"/>
        <v>42628.22792824074</v>
      </c>
      <c r="T3907" s="15">
        <f t="shared" si="247"/>
        <v>42663.22792824074</v>
      </c>
    </row>
    <row r="3908" spans="1:20" ht="42.75" hidden="1" x14ac:dyDescent="0.45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1" t="s">
        <v>8313</v>
      </c>
      <c r="R3908" t="s">
        <v>8351</v>
      </c>
      <c r="S3908" s="15">
        <f t="shared" si="246"/>
        <v>41779.649317129632</v>
      </c>
      <c r="T3908" s="15">
        <f t="shared" si="247"/>
        <v>41789.649317129632</v>
      </c>
    </row>
    <row r="3909" spans="1:20" ht="28.5" hidden="1" x14ac:dyDescent="0.45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1" t="s">
        <v>8313</v>
      </c>
      <c r="R3909" t="s">
        <v>8351</v>
      </c>
      <c r="S3909" s="15">
        <f t="shared" si="246"/>
        <v>42069.104421296302</v>
      </c>
      <c r="T3909" s="15">
        <f t="shared" si="247"/>
        <v>42099.062754629631</v>
      </c>
    </row>
    <row r="3910" spans="1:20" ht="28.5" hidden="1" x14ac:dyDescent="0.45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1" t="s">
        <v>8313</v>
      </c>
      <c r="R3910" t="s">
        <v>8351</v>
      </c>
      <c r="S3910" s="15">
        <f t="shared" si="246"/>
        <v>42005.24998842593</v>
      </c>
      <c r="T3910" s="15">
        <f t="shared" si="247"/>
        <v>42035.841666666667</v>
      </c>
    </row>
    <row r="3911" spans="1:20" ht="42.75" hidden="1" x14ac:dyDescent="0.4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1" t="s">
        <v>8313</v>
      </c>
      <c r="R3911" t="s">
        <v>8351</v>
      </c>
      <c r="S3911" s="15">
        <f t="shared" si="246"/>
        <v>42256.984791666662</v>
      </c>
      <c r="T3911" s="15">
        <f t="shared" si="247"/>
        <v>42286.984791666662</v>
      </c>
    </row>
    <row r="3912" spans="1:20" ht="28.5" hidden="1" x14ac:dyDescent="0.45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1" t="s">
        <v>8313</v>
      </c>
      <c r="R3912" t="s">
        <v>8351</v>
      </c>
      <c r="S3912" s="15">
        <f t="shared" si="246"/>
        <v>42046.072743055556</v>
      </c>
      <c r="T3912" s="15">
        <f t="shared" si="247"/>
        <v>42091.031076388885</v>
      </c>
    </row>
    <row r="3913" spans="1:20" ht="42.75" hidden="1" x14ac:dyDescent="0.4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1" t="s">
        <v>8313</v>
      </c>
      <c r="R3913" t="s">
        <v>8351</v>
      </c>
      <c r="S3913" s="15">
        <f t="shared" si="246"/>
        <v>42603.354131944448</v>
      </c>
      <c r="T3913" s="15">
        <f t="shared" si="247"/>
        <v>42633.354131944448</v>
      </c>
    </row>
    <row r="3914" spans="1:20" ht="42.75" hidden="1" x14ac:dyDescent="0.4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1" t="s">
        <v>8313</v>
      </c>
      <c r="R3914" t="s">
        <v>8351</v>
      </c>
      <c r="S3914" s="15">
        <f t="shared" si="246"/>
        <v>42438.53907407407</v>
      </c>
      <c r="T3914" s="15">
        <f t="shared" si="247"/>
        <v>42468.497407407413</v>
      </c>
    </row>
    <row r="3915" spans="1:20" ht="28.5" hidden="1" x14ac:dyDescent="0.4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1" t="s">
        <v>8327</v>
      </c>
      <c r="R3915" t="s">
        <v>8330</v>
      </c>
      <c r="S3915" s="15">
        <f t="shared" si="246"/>
        <v>42779.21365740741</v>
      </c>
      <c r="T3915" s="15">
        <f t="shared" si="247"/>
        <v>42839.171990740739</v>
      </c>
    </row>
    <row r="3916" spans="1:20" ht="42.75" hidden="1" x14ac:dyDescent="0.45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1" t="s">
        <v>8327</v>
      </c>
      <c r="R3916" t="s">
        <v>8330</v>
      </c>
      <c r="S3916" s="15">
        <f t="shared" si="246"/>
        <v>42796.069571759261</v>
      </c>
      <c r="T3916" s="15">
        <f t="shared" si="247"/>
        <v>42826.027905092589</v>
      </c>
    </row>
    <row r="3917" spans="1:20" ht="71.25" hidden="1" x14ac:dyDescent="0.4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1" t="s">
        <v>8327</v>
      </c>
      <c r="R3917" t="s">
        <v>8330</v>
      </c>
      <c r="S3917" s="15">
        <f t="shared" si="246"/>
        <v>42796.207870370374</v>
      </c>
      <c r="T3917" s="15">
        <f t="shared" si="247"/>
        <v>42820.147916666669</v>
      </c>
    </row>
    <row r="3918" spans="1:20" ht="42.75" hidden="1" x14ac:dyDescent="0.4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1" t="s">
        <v>8327</v>
      </c>
      <c r="R3918" t="s">
        <v>8330</v>
      </c>
      <c r="S3918" s="15">
        <f t="shared" si="246"/>
        <v>42245.016736111109</v>
      </c>
      <c r="T3918" s="15">
        <f t="shared" si="247"/>
        <v>42256.666666666672</v>
      </c>
    </row>
    <row r="3919" spans="1:20" ht="42.75" hidden="1" x14ac:dyDescent="0.4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1" t="s">
        <v>8327</v>
      </c>
      <c r="R3919" t="s">
        <v>8330</v>
      </c>
      <c r="S3919" s="15">
        <f t="shared" si="246"/>
        <v>42179.306388888886</v>
      </c>
      <c r="T3919" s="15">
        <f t="shared" si="247"/>
        <v>42239.306388888886</v>
      </c>
    </row>
    <row r="3920" spans="1:20" ht="42.75" hidden="1" x14ac:dyDescent="0.45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1" t="s">
        <v>8327</v>
      </c>
      <c r="R3920" t="s">
        <v>8330</v>
      </c>
      <c r="S3920" s="15">
        <f t="shared" si="246"/>
        <v>42451.866967592592</v>
      </c>
      <c r="T3920" s="15">
        <f t="shared" si="247"/>
        <v>42491.866967592592</v>
      </c>
    </row>
    <row r="3921" spans="1:20" ht="42.75" hidden="1" x14ac:dyDescent="0.45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1" t="s">
        <v>8327</v>
      </c>
      <c r="R3921" t="s">
        <v>8330</v>
      </c>
      <c r="S3921" s="15">
        <f t="shared" si="246"/>
        <v>42125.913807870369</v>
      </c>
      <c r="T3921" s="15">
        <f t="shared" si="247"/>
        <v>42185.913807870369</v>
      </c>
    </row>
    <row r="3922" spans="1:20" ht="42.75" hidden="1" x14ac:dyDescent="0.4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1" t="s">
        <v>8327</v>
      </c>
      <c r="R3922" t="s">
        <v>8330</v>
      </c>
      <c r="S3922" s="15">
        <f t="shared" si="246"/>
        <v>42319.461377314816</v>
      </c>
      <c r="T3922" s="15">
        <f t="shared" si="247"/>
        <v>42349.461377314816</v>
      </c>
    </row>
    <row r="3923" spans="1:20" ht="42.75" hidden="1" x14ac:dyDescent="0.45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1" t="s">
        <v>8327</v>
      </c>
      <c r="R3923" t="s">
        <v>8330</v>
      </c>
      <c r="S3923" s="15">
        <f t="shared" si="246"/>
        <v>42471.052152777775</v>
      </c>
      <c r="T3923" s="15">
        <f t="shared" si="247"/>
        <v>42531.052152777775</v>
      </c>
    </row>
    <row r="3924" spans="1:20" ht="42.75" hidden="1" x14ac:dyDescent="0.4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1" t="s">
        <v>8327</v>
      </c>
      <c r="R3924" t="s">
        <v>8330</v>
      </c>
      <c r="S3924" s="15">
        <f t="shared" si="246"/>
        <v>42272.087766203709</v>
      </c>
      <c r="T3924" s="15">
        <f t="shared" si="247"/>
        <v>42302.087766203709</v>
      </c>
    </row>
    <row r="3925" spans="1:20" ht="28.5" hidden="1" x14ac:dyDescent="0.45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1" t="s">
        <v>8327</v>
      </c>
      <c r="R3925" t="s">
        <v>8330</v>
      </c>
      <c r="S3925" s="15">
        <f t="shared" si="246"/>
        <v>42152.906851851847</v>
      </c>
      <c r="T3925" s="15">
        <f t="shared" si="247"/>
        <v>42166.625</v>
      </c>
    </row>
    <row r="3926" spans="1:20" ht="42.75" hidden="1" x14ac:dyDescent="0.45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1" t="s">
        <v>8327</v>
      </c>
      <c r="R3926" t="s">
        <v>8330</v>
      </c>
      <c r="S3926" s="15">
        <f t="shared" si="246"/>
        <v>42325.683807870373</v>
      </c>
      <c r="T3926" s="15">
        <f t="shared" si="247"/>
        <v>42385.208333333328</v>
      </c>
    </row>
    <row r="3927" spans="1:20" ht="42.75" hidden="1" x14ac:dyDescent="0.45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1" t="s">
        <v>8327</v>
      </c>
      <c r="R3927" t="s">
        <v>8330</v>
      </c>
      <c r="S3927" s="15">
        <f t="shared" si="246"/>
        <v>42614.675625000003</v>
      </c>
      <c r="T3927" s="15">
        <f t="shared" si="247"/>
        <v>42626.895833333328</v>
      </c>
    </row>
    <row r="3928" spans="1:20" ht="42.75" hidden="1" x14ac:dyDescent="0.4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1" t="s">
        <v>8327</v>
      </c>
      <c r="R3928" t="s">
        <v>8330</v>
      </c>
      <c r="S3928" s="15">
        <f t="shared" si="246"/>
        <v>42171.817384259266</v>
      </c>
      <c r="T3928" s="15">
        <f t="shared" si="247"/>
        <v>42201.817384259266</v>
      </c>
    </row>
    <row r="3929" spans="1:20" ht="28.5" hidden="1" x14ac:dyDescent="0.45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1" t="s">
        <v>8313</v>
      </c>
      <c r="R3929" t="s">
        <v>8314</v>
      </c>
      <c r="S3929" s="15">
        <f t="shared" si="246"/>
        <v>41855.859814814816</v>
      </c>
      <c r="T3929" s="15">
        <f t="shared" si="247"/>
        <v>41876.859814814816</v>
      </c>
    </row>
    <row r="3930" spans="1:20" ht="42.75" hidden="1" x14ac:dyDescent="0.4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1" t="s">
        <v>8313</v>
      </c>
      <c r="R3930" t="s">
        <v>8314</v>
      </c>
      <c r="S3930" s="15">
        <f t="shared" si="246"/>
        <v>41829.889027777775</v>
      </c>
      <c r="T3930" s="15">
        <f t="shared" si="247"/>
        <v>41859.889027777775</v>
      </c>
    </row>
    <row r="3931" spans="1:20" ht="42.75" hidden="1" x14ac:dyDescent="0.45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1" t="s">
        <v>8313</v>
      </c>
      <c r="R3931" t="s">
        <v>8314</v>
      </c>
      <c r="S3931" s="15">
        <f t="shared" si="246"/>
        <v>42172.906678240746</v>
      </c>
      <c r="T3931" s="15">
        <f t="shared" si="247"/>
        <v>42186.906678240746</v>
      </c>
    </row>
    <row r="3932" spans="1:20" ht="28.5" hidden="1" x14ac:dyDescent="0.4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1" t="s">
        <v>8313</v>
      </c>
      <c r="R3932" t="s">
        <v>8314</v>
      </c>
      <c r="S3932" s="15">
        <f t="shared" si="246"/>
        <v>42067.234375</v>
      </c>
      <c r="T3932" s="15">
        <f t="shared" si="247"/>
        <v>42097.192708333328</v>
      </c>
    </row>
    <row r="3933" spans="1:20" ht="42.75" hidden="1" x14ac:dyDescent="0.45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1" t="s">
        <v>8316</v>
      </c>
      <c r="R3933" t="s">
        <v>8344</v>
      </c>
      <c r="S3933" s="15">
        <f t="shared" si="246"/>
        <v>42000.300243055557</v>
      </c>
      <c r="T3933" s="15">
        <f t="shared" si="247"/>
        <v>42030.300243055557</v>
      </c>
    </row>
    <row r="3934" spans="1:20" ht="42.75" hidden="1" x14ac:dyDescent="0.45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1" t="s">
        <v>8316</v>
      </c>
      <c r="R3934" t="s">
        <v>8344</v>
      </c>
      <c r="S3934" s="15">
        <f t="shared" si="246"/>
        <v>42709.002881944441</v>
      </c>
      <c r="T3934" s="15">
        <f t="shared" si="247"/>
        <v>42739.002881944441</v>
      </c>
    </row>
    <row r="3935" spans="1:20" ht="42.75" hidden="1" x14ac:dyDescent="0.4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1" t="s">
        <v>8316</v>
      </c>
      <c r="R3935" t="s">
        <v>8344</v>
      </c>
      <c r="S3935" s="15">
        <f t="shared" si="246"/>
        <v>41776.284780092588</v>
      </c>
      <c r="T3935" s="15">
        <f t="shared" si="247"/>
        <v>41806.284780092588</v>
      </c>
    </row>
    <row r="3936" spans="1:20" ht="28.5" hidden="1" x14ac:dyDescent="0.4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1" t="s">
        <v>8316</v>
      </c>
      <c r="R3936" t="s">
        <v>8344</v>
      </c>
      <c r="S3936" s="15">
        <f t="shared" si="246"/>
        <v>42035.029224537036</v>
      </c>
      <c r="T3936" s="15">
        <f t="shared" si="247"/>
        <v>42064.029224537036</v>
      </c>
    </row>
    <row r="3937" spans="1:20" ht="42.75" hidden="1" x14ac:dyDescent="0.45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1" t="s">
        <v>8316</v>
      </c>
      <c r="R3937" t="s">
        <v>8344</v>
      </c>
      <c r="S3937" s="15">
        <f t="shared" si="246"/>
        <v>41773.008738425924</v>
      </c>
      <c r="T3937" s="15">
        <f t="shared" si="247"/>
        <v>41803.008738425924</v>
      </c>
    </row>
    <row r="3938" spans="1:20" ht="42.75" hidden="1" x14ac:dyDescent="0.4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1" t="s">
        <v>8313</v>
      </c>
      <c r="R3938" t="s">
        <v>8353</v>
      </c>
      <c r="S3938" s="15">
        <f t="shared" si="246"/>
        <v>42678.586655092593</v>
      </c>
      <c r="T3938" s="15">
        <f t="shared" si="247"/>
        <v>42708.628321759257</v>
      </c>
    </row>
    <row r="3939" spans="1:20" ht="42.75" hidden="1" x14ac:dyDescent="0.45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1" t="s">
        <v>8313</v>
      </c>
      <c r="R3939" t="s">
        <v>8353</v>
      </c>
      <c r="S3939" s="15">
        <f t="shared" si="246"/>
        <v>42329.58839120371</v>
      </c>
      <c r="T3939" s="15">
        <f t="shared" si="247"/>
        <v>42359.58839120371</v>
      </c>
    </row>
    <row r="3940" spans="1:20" ht="57" hidden="1" x14ac:dyDescent="0.45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1" t="s">
        <v>8313</v>
      </c>
      <c r="R3940" t="s">
        <v>8353</v>
      </c>
      <c r="S3940" s="15">
        <f t="shared" si="246"/>
        <v>42651.006273148145</v>
      </c>
      <c r="T3940" s="15">
        <f t="shared" si="247"/>
        <v>42711.047939814816</v>
      </c>
    </row>
    <row r="3941" spans="1:20" ht="42.75" hidden="1" x14ac:dyDescent="0.45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1" t="s">
        <v>8313</v>
      </c>
      <c r="R3941" t="s">
        <v>8353</v>
      </c>
      <c r="S3941" s="15">
        <f t="shared" si="246"/>
        <v>41800.819571759261</v>
      </c>
      <c r="T3941" s="15">
        <f t="shared" si="247"/>
        <v>41830.819571759261</v>
      </c>
    </row>
    <row r="3942" spans="1:20" ht="42.75" hidden="1" x14ac:dyDescent="0.45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1" t="s">
        <v>8313</v>
      </c>
      <c r="R3942" t="s">
        <v>8353</v>
      </c>
      <c r="S3942" s="15">
        <f t="shared" si="246"/>
        <v>41847.930694444447</v>
      </c>
      <c r="T3942" s="15">
        <f t="shared" si="247"/>
        <v>41877.930694444447</v>
      </c>
    </row>
    <row r="3943" spans="1:20" ht="42.75" hidden="1" x14ac:dyDescent="0.45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1" t="s">
        <v>8316</v>
      </c>
      <c r="R3943" t="s">
        <v>8334</v>
      </c>
      <c r="S3943" s="15">
        <f t="shared" si="246"/>
        <v>41927.235636574071</v>
      </c>
      <c r="T3943" s="15">
        <f t="shared" si="247"/>
        <v>41957.277303240742</v>
      </c>
    </row>
    <row r="3944" spans="1:20" ht="57" hidden="1" x14ac:dyDescent="0.45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1" t="s">
        <v>8316</v>
      </c>
      <c r="R3944" t="s">
        <v>8334</v>
      </c>
      <c r="S3944" s="15">
        <f t="shared" si="246"/>
        <v>40355.024953703702</v>
      </c>
      <c r="T3944" s="15">
        <f t="shared" si="247"/>
        <v>40390</v>
      </c>
    </row>
    <row r="3945" spans="1:20" ht="42.75" hidden="1" x14ac:dyDescent="0.45">
      <c r="A3945">
        <v>1326</v>
      </c>
      <c r="B3945" s="9" t="s">
        <v>1327</v>
      </c>
      <c r="C3945" s="3" t="s">
        <v>5436</v>
      </c>
      <c r="D3945" s="5">
        <v>100000</v>
      </c>
      <c r="E3945" s="7">
        <v>1130</v>
      </c>
      <c r="F3945" t="s">
        <v>8219</v>
      </c>
      <c r="G3945" t="s">
        <v>8223</v>
      </c>
      <c r="H3945" t="s">
        <v>8245</v>
      </c>
      <c r="I3945">
        <v>1421348428</v>
      </c>
      <c r="J3945">
        <v>1417460428</v>
      </c>
      <c r="K3945" t="b">
        <v>0</v>
      </c>
      <c r="L3945">
        <v>11</v>
      </c>
      <c r="M3945" t="b">
        <v>0</v>
      </c>
      <c r="N3945" t="s">
        <v>8271</v>
      </c>
      <c r="O3945">
        <f t="shared" si="244"/>
        <v>1</v>
      </c>
      <c r="P3945">
        <f t="shared" si="245"/>
        <v>102.73</v>
      </c>
      <c r="Q3945" s="11" t="s">
        <v>8308</v>
      </c>
      <c r="R3945" t="s">
        <v>8310</v>
      </c>
      <c r="S3945" s="15">
        <f t="shared" si="246"/>
        <v>41974.791990740734</v>
      </c>
      <c r="T3945" s="15">
        <f t="shared" si="247"/>
        <v>42019.791990740734</v>
      </c>
    </row>
    <row r="3946" spans="1:20" ht="42.75" hidden="1" x14ac:dyDescent="0.45">
      <c r="A3946">
        <v>2652</v>
      </c>
      <c r="B3946" s="9" t="s">
        <v>2652</v>
      </c>
      <c r="C3946" s="3" t="s">
        <v>6762</v>
      </c>
      <c r="D3946" s="5">
        <v>100000</v>
      </c>
      <c r="E3946" s="7">
        <v>885</v>
      </c>
      <c r="F3946" t="s">
        <v>8219</v>
      </c>
      <c r="G3946" t="s">
        <v>8225</v>
      </c>
      <c r="H3946" t="s">
        <v>8247</v>
      </c>
      <c r="I3946">
        <v>1418183325</v>
      </c>
      <c r="J3946">
        <v>1415591325</v>
      </c>
      <c r="K3946" t="b">
        <v>0</v>
      </c>
      <c r="L3946">
        <v>11</v>
      </c>
      <c r="M3946" t="b">
        <v>0</v>
      </c>
      <c r="N3946" t="s">
        <v>8299</v>
      </c>
      <c r="O3946">
        <f t="shared" si="244"/>
        <v>1</v>
      </c>
      <c r="P3946">
        <f t="shared" si="245"/>
        <v>80.45</v>
      </c>
      <c r="Q3946" s="11" t="s">
        <v>8308</v>
      </c>
      <c r="R3946" t="s">
        <v>8315</v>
      </c>
      <c r="S3946" s="15">
        <f t="shared" si="246"/>
        <v>41953.158854166672</v>
      </c>
      <c r="T3946" s="15">
        <f t="shared" si="247"/>
        <v>41983.158854166672</v>
      </c>
    </row>
    <row r="3947" spans="1:20" ht="42.75" hidden="1" x14ac:dyDescent="0.45">
      <c r="A3947">
        <v>1320</v>
      </c>
      <c r="B3947" s="9" t="s">
        <v>1321</v>
      </c>
      <c r="C3947" s="3" t="s">
        <v>5430</v>
      </c>
      <c r="D3947" s="5">
        <v>100000</v>
      </c>
      <c r="E3947" s="7">
        <v>503</v>
      </c>
      <c r="F3947" t="s">
        <v>8219</v>
      </c>
      <c r="G3947" t="s">
        <v>8232</v>
      </c>
      <c r="H3947" t="s">
        <v>8248</v>
      </c>
      <c r="I3947">
        <v>1483138800</v>
      </c>
      <c r="J3947">
        <v>1480610046</v>
      </c>
      <c r="K3947" t="b">
        <v>0</v>
      </c>
      <c r="L3947">
        <v>3</v>
      </c>
      <c r="M3947" t="b">
        <v>0</v>
      </c>
      <c r="N3947" t="s">
        <v>8271</v>
      </c>
      <c r="O3947">
        <f t="shared" si="244"/>
        <v>1</v>
      </c>
      <c r="P3947">
        <f t="shared" si="245"/>
        <v>167.67</v>
      </c>
      <c r="Q3947" s="11" t="s">
        <v>8308</v>
      </c>
      <c r="R3947" t="s">
        <v>8310</v>
      </c>
      <c r="S3947" s="15">
        <f t="shared" si="246"/>
        <v>42705.690347222218</v>
      </c>
      <c r="T3947" s="15">
        <f t="shared" si="247"/>
        <v>42734.958333333328</v>
      </c>
    </row>
    <row r="3948" spans="1:20" ht="42.75" hidden="1" x14ac:dyDescent="0.45">
      <c r="A3948">
        <v>2571</v>
      </c>
      <c r="B3948" s="9" t="s">
        <v>2571</v>
      </c>
      <c r="C3948" s="3" t="s">
        <v>6681</v>
      </c>
      <c r="D3948" s="5">
        <v>100000</v>
      </c>
      <c r="E3948" s="7">
        <v>250</v>
      </c>
      <c r="F3948" t="s">
        <v>8219</v>
      </c>
      <c r="G3948" t="s">
        <v>8225</v>
      </c>
      <c r="H3948" t="s">
        <v>8247</v>
      </c>
      <c r="I3948">
        <v>1463645521</v>
      </c>
      <c r="J3948">
        <v>1458461521</v>
      </c>
      <c r="K3948" t="b">
        <v>0</v>
      </c>
      <c r="L3948">
        <v>4</v>
      </c>
      <c r="M3948" t="b">
        <v>0</v>
      </c>
      <c r="N3948" t="s">
        <v>8282</v>
      </c>
      <c r="O3948">
        <f t="shared" si="244"/>
        <v>0</v>
      </c>
      <c r="P3948">
        <f t="shared" si="245"/>
        <v>62.5</v>
      </c>
      <c r="Q3948" s="11" t="s">
        <v>8319</v>
      </c>
      <c r="R3948" t="s">
        <v>8345</v>
      </c>
      <c r="S3948" s="15">
        <f t="shared" si="246"/>
        <v>42449.341678240744</v>
      </c>
      <c r="T3948" s="15">
        <f t="shared" si="247"/>
        <v>42509.341678240744</v>
      </c>
    </row>
    <row r="3949" spans="1:20" ht="42.75" hidden="1" x14ac:dyDescent="0.45">
      <c r="A3949">
        <v>2654</v>
      </c>
      <c r="B3949" s="9" t="s">
        <v>2654</v>
      </c>
      <c r="C3949" s="3" t="s">
        <v>6764</v>
      </c>
      <c r="D3949" s="5">
        <v>100000</v>
      </c>
      <c r="E3949" s="7">
        <v>51</v>
      </c>
      <c r="F3949" t="s">
        <v>8219</v>
      </c>
      <c r="G3949" t="s">
        <v>8223</v>
      </c>
      <c r="H3949" t="s">
        <v>8245</v>
      </c>
      <c r="I3949">
        <v>1429622726</v>
      </c>
      <c r="J3949">
        <v>1424442326</v>
      </c>
      <c r="K3949" t="b">
        <v>0</v>
      </c>
      <c r="L3949">
        <v>6</v>
      </c>
      <c r="M3949" t="b">
        <v>0</v>
      </c>
      <c r="N3949" t="s">
        <v>8299</v>
      </c>
      <c r="O3949">
        <f t="shared" si="244"/>
        <v>0</v>
      </c>
      <c r="P3949">
        <f t="shared" si="245"/>
        <v>8.5</v>
      </c>
      <c r="Q3949" s="11" t="s">
        <v>8308</v>
      </c>
      <c r="R3949" t="s">
        <v>8315</v>
      </c>
      <c r="S3949" s="15">
        <f t="shared" si="246"/>
        <v>42055.600995370376</v>
      </c>
      <c r="T3949" s="15">
        <f t="shared" si="247"/>
        <v>42115.559328703705</v>
      </c>
    </row>
    <row r="3950" spans="1:20" ht="42.75" hidden="1" x14ac:dyDescent="0.45">
      <c r="A3950">
        <v>2393</v>
      </c>
      <c r="B3950" s="9" t="s">
        <v>2394</v>
      </c>
      <c r="C3950" s="3" t="s">
        <v>6503</v>
      </c>
      <c r="D3950" s="5">
        <v>100000</v>
      </c>
      <c r="E3950" s="7">
        <v>50</v>
      </c>
      <c r="F3950" t="s">
        <v>8219</v>
      </c>
      <c r="G3950" t="s">
        <v>8223</v>
      </c>
      <c r="H3950" t="s">
        <v>8245</v>
      </c>
      <c r="I3950">
        <v>1439048017</v>
      </c>
      <c r="J3950">
        <v>1436456017</v>
      </c>
      <c r="K3950" t="b">
        <v>0</v>
      </c>
      <c r="L3950">
        <v>1</v>
      </c>
      <c r="M3950" t="b">
        <v>0</v>
      </c>
      <c r="N3950" t="s">
        <v>8270</v>
      </c>
      <c r="O3950">
        <f t="shared" si="244"/>
        <v>0</v>
      </c>
      <c r="P3950">
        <f t="shared" si="245"/>
        <v>50</v>
      </c>
      <c r="Q3950" s="11" t="s">
        <v>8308</v>
      </c>
      <c r="R3950" t="s">
        <v>8342</v>
      </c>
      <c r="S3950" s="15">
        <f t="shared" si="246"/>
        <v>42194.648344907408</v>
      </c>
      <c r="T3950" s="15">
        <f t="shared" si="247"/>
        <v>42224.648344907408</v>
      </c>
    </row>
    <row r="3951" spans="1:20" ht="42.75" hidden="1" x14ac:dyDescent="0.45">
      <c r="A3951">
        <v>637</v>
      </c>
      <c r="B3951" s="9" t="s">
        <v>638</v>
      </c>
      <c r="C3951" s="3" t="s">
        <v>4747</v>
      </c>
      <c r="D3951" s="5">
        <v>100000</v>
      </c>
      <c r="E3951" s="7">
        <v>0</v>
      </c>
      <c r="F3951" t="s">
        <v>8219</v>
      </c>
      <c r="G3951" t="s">
        <v>8224</v>
      </c>
      <c r="H3951" t="s">
        <v>8246</v>
      </c>
      <c r="I3951">
        <v>1488063840</v>
      </c>
      <c r="J3951">
        <v>1485558318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1" t="s">
        <v>8308</v>
      </c>
      <c r="R3951" t="s">
        <v>8342</v>
      </c>
      <c r="S3951" s="15">
        <f t="shared" si="246"/>
        <v>42762.962013888886</v>
      </c>
      <c r="T3951" s="15">
        <f t="shared" si="247"/>
        <v>42791.961111111115</v>
      </c>
    </row>
    <row r="3952" spans="1:20" ht="42.75" hidden="1" x14ac:dyDescent="0.45">
      <c r="A3952">
        <v>2561</v>
      </c>
      <c r="B3952" s="9" t="s">
        <v>2561</v>
      </c>
      <c r="C3952" s="3" t="s">
        <v>6671</v>
      </c>
      <c r="D3952" s="5">
        <v>100000</v>
      </c>
      <c r="E3952" s="7">
        <v>0</v>
      </c>
      <c r="F3952" t="s">
        <v>8219</v>
      </c>
      <c r="G3952" t="s">
        <v>8228</v>
      </c>
      <c r="H3952" t="s">
        <v>8250</v>
      </c>
      <c r="I3952">
        <v>1444740089</v>
      </c>
      <c r="J3952">
        <v>1442148089</v>
      </c>
      <c r="K3952" t="b">
        <v>0</v>
      </c>
      <c r="L3952">
        <v>0</v>
      </c>
      <c r="M3952" t="b">
        <v>0</v>
      </c>
      <c r="N3952" t="s">
        <v>8282</v>
      </c>
      <c r="O3952">
        <f t="shared" si="244"/>
        <v>0</v>
      </c>
      <c r="P3952">
        <f t="shared" si="245"/>
        <v>0</v>
      </c>
      <c r="Q3952" s="11" t="s">
        <v>8319</v>
      </c>
      <c r="R3952" t="s">
        <v>8345</v>
      </c>
      <c r="S3952" s="15">
        <f t="shared" si="246"/>
        <v>42260.528807870374</v>
      </c>
      <c r="T3952" s="15">
        <f t="shared" si="247"/>
        <v>42290.528807870374</v>
      </c>
    </row>
    <row r="3953" spans="1:20" ht="42.75" hidden="1" x14ac:dyDescent="0.45">
      <c r="A3953">
        <v>3127</v>
      </c>
      <c r="B3953" s="9" t="s">
        <v>3127</v>
      </c>
      <c r="C3953" s="3" t="s">
        <v>7237</v>
      </c>
      <c r="D3953" s="5">
        <v>100000</v>
      </c>
      <c r="E3953" s="7">
        <v>0</v>
      </c>
      <c r="F3953" t="s">
        <v>8219</v>
      </c>
      <c r="G3953" t="s">
        <v>8223</v>
      </c>
      <c r="H3953" t="s">
        <v>8245</v>
      </c>
      <c r="I3953">
        <v>1425242029</v>
      </c>
      <c r="J3953">
        <v>1422650029</v>
      </c>
      <c r="K3953" t="b">
        <v>0</v>
      </c>
      <c r="L3953">
        <v>0</v>
      </c>
      <c r="M3953" t="b">
        <v>0</v>
      </c>
      <c r="N3953" t="s">
        <v>8301</v>
      </c>
      <c r="O3953">
        <f t="shared" si="244"/>
        <v>0</v>
      </c>
      <c r="P3953">
        <f t="shared" si="245"/>
        <v>0</v>
      </c>
      <c r="Q3953" s="11" t="s">
        <v>8323</v>
      </c>
      <c r="R3953" t="s">
        <v>8324</v>
      </c>
      <c r="S3953" s="15">
        <f t="shared" si="246"/>
        <v>42034.856817129628</v>
      </c>
      <c r="T3953" s="15">
        <f t="shared" si="247"/>
        <v>42064.856817129628</v>
      </c>
    </row>
    <row r="3954" spans="1:20" ht="57" hidden="1" x14ac:dyDescent="0.45">
      <c r="A3954">
        <v>1306</v>
      </c>
      <c r="B3954" s="9" t="s">
        <v>1307</v>
      </c>
      <c r="C3954" s="3" t="s">
        <v>5416</v>
      </c>
      <c r="D3954" s="5">
        <v>110000</v>
      </c>
      <c r="E3954" s="7">
        <v>71771</v>
      </c>
      <c r="F3954" t="s">
        <v>8219</v>
      </c>
      <c r="G3954" t="s">
        <v>8223</v>
      </c>
      <c r="H3954" t="s">
        <v>8245</v>
      </c>
      <c r="I3954">
        <v>1417690734</v>
      </c>
      <c r="J3954">
        <v>1415098734</v>
      </c>
      <c r="K3954" t="b">
        <v>0</v>
      </c>
      <c r="L3954">
        <v>356</v>
      </c>
      <c r="M3954" t="b">
        <v>0</v>
      </c>
      <c r="N3954" t="s">
        <v>8271</v>
      </c>
      <c r="O3954">
        <f t="shared" si="244"/>
        <v>65</v>
      </c>
      <c r="P3954">
        <f t="shared" si="245"/>
        <v>201.6</v>
      </c>
      <c r="Q3954" s="11" t="s">
        <v>8308</v>
      </c>
      <c r="R3954" t="s">
        <v>8310</v>
      </c>
      <c r="S3954" s="15">
        <f t="shared" si="246"/>
        <v>41947.457569444443</v>
      </c>
      <c r="T3954" s="15">
        <f t="shared" si="247"/>
        <v>41977.457569444443</v>
      </c>
    </row>
    <row r="3955" spans="1:20" ht="28.5" hidden="1" x14ac:dyDescent="0.45">
      <c r="A3955">
        <v>2378</v>
      </c>
      <c r="B3955" s="9" t="s">
        <v>2379</v>
      </c>
      <c r="C3955" s="3" t="s">
        <v>6488</v>
      </c>
      <c r="D3955" s="5">
        <v>110000</v>
      </c>
      <c r="E3955" s="7">
        <v>0</v>
      </c>
      <c r="F3955" t="s">
        <v>8219</v>
      </c>
      <c r="G3955" t="s">
        <v>8223</v>
      </c>
      <c r="H3955" t="s">
        <v>8245</v>
      </c>
      <c r="I3955">
        <v>1440548330</v>
      </c>
      <c r="J3955">
        <v>1438042730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1" t="s">
        <v>8308</v>
      </c>
      <c r="R3955" t="s">
        <v>8342</v>
      </c>
      <c r="S3955" s="15">
        <f t="shared" si="246"/>
        <v>42213.013078703705</v>
      </c>
      <c r="T3955" s="15">
        <f t="shared" si="247"/>
        <v>42242.013078703705</v>
      </c>
    </row>
    <row r="3956" spans="1:20" ht="42.75" hidden="1" x14ac:dyDescent="0.45">
      <c r="A3956">
        <v>1010</v>
      </c>
      <c r="B3956" s="9" t="s">
        <v>1011</v>
      </c>
      <c r="C3956" s="3" t="s">
        <v>5120</v>
      </c>
      <c r="D3956" s="5">
        <v>115250</v>
      </c>
      <c r="E3956" s="7">
        <v>220</v>
      </c>
      <c r="F3956" t="s">
        <v>8219</v>
      </c>
      <c r="G3956" t="s">
        <v>8223</v>
      </c>
      <c r="H3956" t="s">
        <v>8245</v>
      </c>
      <c r="I3956">
        <v>1473044340</v>
      </c>
      <c r="J3956">
        <v>1468180462</v>
      </c>
      <c r="K3956" t="b">
        <v>0</v>
      </c>
      <c r="L3956">
        <v>4</v>
      </c>
      <c r="M3956" t="b">
        <v>0</v>
      </c>
      <c r="N3956" t="s">
        <v>8271</v>
      </c>
      <c r="O3956">
        <f t="shared" si="244"/>
        <v>0</v>
      </c>
      <c r="P3956">
        <f t="shared" si="245"/>
        <v>55</v>
      </c>
      <c r="Q3956" s="11" t="s">
        <v>8308</v>
      </c>
      <c r="R3956" t="s">
        <v>8310</v>
      </c>
      <c r="S3956" s="15">
        <f t="shared" si="246"/>
        <v>42561.829421296294</v>
      </c>
      <c r="T3956" s="15">
        <f t="shared" si="247"/>
        <v>42618.124305555553</v>
      </c>
    </row>
    <row r="3957" spans="1:20" ht="42.75" hidden="1" x14ac:dyDescent="0.45">
      <c r="A3957">
        <v>2397</v>
      </c>
      <c r="B3957" s="9" t="s">
        <v>2398</v>
      </c>
      <c r="C3957" s="3" t="s">
        <v>6507</v>
      </c>
      <c r="D3957" s="5">
        <v>124000</v>
      </c>
      <c r="E3957" s="7">
        <v>0</v>
      </c>
      <c r="F3957" t="s">
        <v>8219</v>
      </c>
      <c r="G3957" t="s">
        <v>8223</v>
      </c>
      <c r="H3957" t="s">
        <v>8245</v>
      </c>
      <c r="I3957">
        <v>1420233256</v>
      </c>
      <c r="J3957">
        <v>1417641256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1" t="s">
        <v>8308</v>
      </c>
      <c r="R3957" t="s">
        <v>8342</v>
      </c>
      <c r="S3957" s="15">
        <f t="shared" si="246"/>
        <v>41976.88490740741</v>
      </c>
      <c r="T3957" s="15">
        <f t="shared" si="247"/>
        <v>42006.88490740741</v>
      </c>
    </row>
    <row r="3958" spans="1:20" ht="42.75" hidden="1" x14ac:dyDescent="0.45">
      <c r="A3958">
        <v>3123</v>
      </c>
      <c r="B3958" s="9" t="s">
        <v>3123</v>
      </c>
      <c r="C3958" s="3" t="s">
        <v>7233</v>
      </c>
      <c r="D3958" s="5">
        <v>125000</v>
      </c>
      <c r="E3958" s="7">
        <v>85192</v>
      </c>
      <c r="F3958" t="s">
        <v>8219</v>
      </c>
      <c r="G3958" t="s">
        <v>8223</v>
      </c>
      <c r="H3958" t="s">
        <v>8245</v>
      </c>
      <c r="I3958">
        <v>1468108198</v>
      </c>
      <c r="J3958">
        <v>1465516198</v>
      </c>
      <c r="K3958" t="b">
        <v>0</v>
      </c>
      <c r="L3958">
        <v>348</v>
      </c>
      <c r="M3958" t="b">
        <v>0</v>
      </c>
      <c r="N3958" t="s">
        <v>8301</v>
      </c>
      <c r="O3958">
        <f t="shared" si="244"/>
        <v>68</v>
      </c>
      <c r="P3958">
        <f t="shared" si="245"/>
        <v>244.8</v>
      </c>
      <c r="Q3958" s="11" t="s">
        <v>8323</v>
      </c>
      <c r="R3958" t="s">
        <v>8324</v>
      </c>
      <c r="S3958" s="15">
        <f t="shared" si="246"/>
        <v>42530.993032407408</v>
      </c>
      <c r="T3958" s="15">
        <f t="shared" si="247"/>
        <v>42560.993032407408</v>
      </c>
    </row>
    <row r="3959" spans="1:20" ht="28.5" hidden="1" x14ac:dyDescent="0.45">
      <c r="A3959">
        <v>2649</v>
      </c>
      <c r="B3959" s="9" t="s">
        <v>2649</v>
      </c>
      <c r="C3959" s="3" t="s">
        <v>6759</v>
      </c>
      <c r="D3959" s="5">
        <v>125000</v>
      </c>
      <c r="E3959" s="7">
        <v>124</v>
      </c>
      <c r="F3959" t="s">
        <v>8219</v>
      </c>
      <c r="G3959" t="s">
        <v>8223</v>
      </c>
      <c r="H3959" t="s">
        <v>8245</v>
      </c>
      <c r="I3959">
        <v>1454370941</v>
      </c>
      <c r="J3959">
        <v>1449186941</v>
      </c>
      <c r="K3959" t="b">
        <v>0</v>
      </c>
      <c r="L3959">
        <v>3</v>
      </c>
      <c r="M3959" t="b">
        <v>0</v>
      </c>
      <c r="N3959" t="s">
        <v>8299</v>
      </c>
      <c r="O3959">
        <f t="shared" si="244"/>
        <v>0</v>
      </c>
      <c r="P3959">
        <f t="shared" si="245"/>
        <v>41.33</v>
      </c>
      <c r="Q3959" s="11" t="s">
        <v>8308</v>
      </c>
      <c r="R3959" t="s">
        <v>8315</v>
      </c>
      <c r="S3959" s="15">
        <f t="shared" si="246"/>
        <v>42341.99700231482</v>
      </c>
      <c r="T3959" s="15">
        <f t="shared" si="247"/>
        <v>42401.99700231482</v>
      </c>
    </row>
    <row r="3960" spans="1:20" ht="42.75" hidden="1" x14ac:dyDescent="0.45">
      <c r="A3960">
        <v>150</v>
      </c>
      <c r="B3960" s="9" t="s">
        <v>152</v>
      </c>
      <c r="C3960" s="3" t="s">
        <v>4260</v>
      </c>
      <c r="D3960" s="5">
        <v>130000</v>
      </c>
      <c r="E3960" s="7">
        <v>30112</v>
      </c>
      <c r="F3960" t="s">
        <v>8219</v>
      </c>
      <c r="G3960" t="s">
        <v>8223</v>
      </c>
      <c r="H3960" t="s">
        <v>8245</v>
      </c>
      <c r="I3960">
        <v>1432612382</v>
      </c>
      <c r="J3960">
        <v>1427428382</v>
      </c>
      <c r="K3960" t="b">
        <v>0</v>
      </c>
      <c r="L3960">
        <v>67</v>
      </c>
      <c r="M3960" t="b">
        <v>0</v>
      </c>
      <c r="N3960" t="s">
        <v>8265</v>
      </c>
      <c r="O3960">
        <f t="shared" si="244"/>
        <v>23</v>
      </c>
      <c r="P3960">
        <f t="shared" si="245"/>
        <v>449.43</v>
      </c>
      <c r="Q3960" s="11" t="s">
        <v>8321</v>
      </c>
      <c r="R3960" t="s">
        <v>8337</v>
      </c>
      <c r="S3960" s="15">
        <f t="shared" si="246"/>
        <v>42090.161828703705</v>
      </c>
      <c r="T3960" s="15">
        <f t="shared" si="247"/>
        <v>42150.161828703705</v>
      </c>
    </row>
    <row r="3961" spans="1:20" ht="42.75" hidden="1" x14ac:dyDescent="0.45">
      <c r="A3961">
        <v>1334</v>
      </c>
      <c r="B3961" s="9" t="s">
        <v>1335</v>
      </c>
      <c r="C3961" s="3" t="s">
        <v>5444</v>
      </c>
      <c r="D3961" s="5">
        <v>133000</v>
      </c>
      <c r="E3961" s="7">
        <v>14303</v>
      </c>
      <c r="F3961" t="s">
        <v>8219</v>
      </c>
      <c r="G3961" t="s">
        <v>8223</v>
      </c>
      <c r="H3961" t="s">
        <v>8245</v>
      </c>
      <c r="I3961">
        <v>1457721287</v>
      </c>
      <c r="J3961">
        <v>1455129287</v>
      </c>
      <c r="K3961" t="b">
        <v>0</v>
      </c>
      <c r="L3961">
        <v>276</v>
      </c>
      <c r="M3961" t="b">
        <v>0</v>
      </c>
      <c r="N3961" t="s">
        <v>8271</v>
      </c>
      <c r="O3961">
        <f t="shared" si="244"/>
        <v>11</v>
      </c>
      <c r="P3961">
        <f t="shared" si="245"/>
        <v>51.82</v>
      </c>
      <c r="Q3961" s="11" t="s">
        <v>8308</v>
      </c>
      <c r="R3961" t="s">
        <v>8310</v>
      </c>
      <c r="S3961" s="15">
        <f t="shared" si="246"/>
        <v>42410.774155092593</v>
      </c>
      <c r="T3961" s="15">
        <f t="shared" si="247"/>
        <v>42440.774155092593</v>
      </c>
    </row>
    <row r="3962" spans="1:20" ht="28.5" hidden="1" x14ac:dyDescent="0.45">
      <c r="A3962">
        <v>2656</v>
      </c>
      <c r="B3962" s="9" t="s">
        <v>2656</v>
      </c>
      <c r="C3962" s="3" t="s">
        <v>6766</v>
      </c>
      <c r="D3962" s="5">
        <v>150000</v>
      </c>
      <c r="E3962" s="7">
        <v>17155</v>
      </c>
      <c r="F3962" t="s">
        <v>8219</v>
      </c>
      <c r="G3962" t="s">
        <v>8223</v>
      </c>
      <c r="H3962" t="s">
        <v>8245</v>
      </c>
      <c r="I3962">
        <v>1489345200</v>
      </c>
      <c r="J3962">
        <v>1485966688</v>
      </c>
      <c r="K3962" t="b">
        <v>0</v>
      </c>
      <c r="L3962">
        <v>152</v>
      </c>
      <c r="M3962" t="b">
        <v>0</v>
      </c>
      <c r="N3962" t="s">
        <v>8299</v>
      </c>
      <c r="O3962">
        <f t="shared" si="244"/>
        <v>11</v>
      </c>
      <c r="P3962">
        <f t="shared" si="245"/>
        <v>112.86</v>
      </c>
      <c r="Q3962" s="11" t="s">
        <v>8308</v>
      </c>
      <c r="R3962" t="s">
        <v>8315</v>
      </c>
      <c r="S3962" s="15">
        <f t="shared" si="246"/>
        <v>42767.688518518517</v>
      </c>
      <c r="T3962" s="15">
        <f t="shared" si="247"/>
        <v>42806.791666666672</v>
      </c>
    </row>
    <row r="3963" spans="1:20" ht="42.75" hidden="1" x14ac:dyDescent="0.45">
      <c r="A3963">
        <v>138</v>
      </c>
      <c r="B3963" s="9" t="s">
        <v>140</v>
      </c>
      <c r="C3963" s="3" t="s">
        <v>4248</v>
      </c>
      <c r="D3963" s="5">
        <v>150000</v>
      </c>
      <c r="E3963" s="7">
        <v>4712</v>
      </c>
      <c r="F3963" t="s">
        <v>8219</v>
      </c>
      <c r="G3963" t="s">
        <v>8223</v>
      </c>
      <c r="H3963" t="s">
        <v>8245</v>
      </c>
      <c r="I3963">
        <v>1438405140</v>
      </c>
      <c r="J3963">
        <v>1435731041</v>
      </c>
      <c r="K3963" t="b">
        <v>0</v>
      </c>
      <c r="L3963">
        <v>58</v>
      </c>
      <c r="M3963" t="b">
        <v>0</v>
      </c>
      <c r="N3963" t="s">
        <v>8265</v>
      </c>
      <c r="O3963">
        <f t="shared" si="244"/>
        <v>3</v>
      </c>
      <c r="P3963">
        <f t="shared" si="245"/>
        <v>81.239999999999995</v>
      </c>
      <c r="Q3963" s="11" t="s">
        <v>8321</v>
      </c>
      <c r="R3963" t="s">
        <v>8337</v>
      </c>
      <c r="S3963" s="15">
        <f t="shared" si="246"/>
        <v>42186.257418981477</v>
      </c>
      <c r="T3963" s="15">
        <f t="shared" si="247"/>
        <v>42217.207638888889</v>
      </c>
    </row>
    <row r="3964" spans="1:20" ht="42.75" hidden="1" x14ac:dyDescent="0.45">
      <c r="A3964">
        <v>608</v>
      </c>
      <c r="B3964" s="9" t="s">
        <v>609</v>
      </c>
      <c r="C3964" s="3" t="s">
        <v>4718</v>
      </c>
      <c r="D3964" s="5">
        <v>150000</v>
      </c>
      <c r="E3964" s="7">
        <v>1461</v>
      </c>
      <c r="F3964" t="s">
        <v>8219</v>
      </c>
      <c r="G3964" t="s">
        <v>8223</v>
      </c>
      <c r="H3964" t="s">
        <v>8245</v>
      </c>
      <c r="I3964">
        <v>1434405980</v>
      </c>
      <c r="J3964">
        <v>1431813980</v>
      </c>
      <c r="K3964" t="b">
        <v>0</v>
      </c>
      <c r="L3964">
        <v>5</v>
      </c>
      <c r="M3964" t="b">
        <v>0</v>
      </c>
      <c r="N3964" t="s">
        <v>8270</v>
      </c>
      <c r="O3964">
        <f t="shared" si="244"/>
        <v>1</v>
      </c>
      <c r="P3964">
        <f t="shared" si="245"/>
        <v>292.2</v>
      </c>
      <c r="Q3964" s="11" t="s">
        <v>8308</v>
      </c>
      <c r="R3964" t="s">
        <v>8342</v>
      </c>
      <c r="S3964" s="15">
        <f t="shared" si="246"/>
        <v>42140.921064814815</v>
      </c>
      <c r="T3964" s="15">
        <f t="shared" si="247"/>
        <v>42170.921064814815</v>
      </c>
    </row>
    <row r="3965" spans="1:20" ht="42.75" hidden="1" x14ac:dyDescent="0.45">
      <c r="A3965">
        <v>2387</v>
      </c>
      <c r="B3965" s="9" t="s">
        <v>2388</v>
      </c>
      <c r="C3965" s="3" t="s">
        <v>6497</v>
      </c>
      <c r="D3965" s="5">
        <v>150000</v>
      </c>
      <c r="E3965" s="7">
        <v>1026</v>
      </c>
      <c r="F3965" t="s">
        <v>8219</v>
      </c>
      <c r="G3965" t="s">
        <v>8223</v>
      </c>
      <c r="H3965" t="s">
        <v>8245</v>
      </c>
      <c r="I3965">
        <v>1469199740</v>
      </c>
      <c r="J3965">
        <v>1465311740</v>
      </c>
      <c r="K3965" t="b">
        <v>0</v>
      </c>
      <c r="L3965">
        <v>3</v>
      </c>
      <c r="M3965" t="b">
        <v>0</v>
      </c>
      <c r="N3965" t="s">
        <v>8270</v>
      </c>
      <c r="O3965">
        <f t="shared" si="244"/>
        <v>1</v>
      </c>
      <c r="P3965">
        <f t="shared" si="245"/>
        <v>342</v>
      </c>
      <c r="Q3965" s="11" t="s">
        <v>8308</v>
      </c>
      <c r="R3965" t="s">
        <v>8342</v>
      </c>
      <c r="S3965" s="15">
        <f t="shared" si="246"/>
        <v>42528.626620370371</v>
      </c>
      <c r="T3965" s="15">
        <f t="shared" si="247"/>
        <v>42573.626620370371</v>
      </c>
    </row>
    <row r="3966" spans="1:20" ht="42.75" hidden="1" x14ac:dyDescent="0.45">
      <c r="A3966">
        <v>2363</v>
      </c>
      <c r="B3966" s="9" t="s">
        <v>2364</v>
      </c>
      <c r="C3966" s="3" t="s">
        <v>6473</v>
      </c>
      <c r="D3966" s="5">
        <v>175000</v>
      </c>
      <c r="E3966" s="7">
        <v>0</v>
      </c>
      <c r="F3966" t="s">
        <v>8219</v>
      </c>
      <c r="G3966" t="s">
        <v>8223</v>
      </c>
      <c r="H3966" t="s">
        <v>8245</v>
      </c>
      <c r="I3966">
        <v>1451348200</v>
      </c>
      <c r="J3966">
        <v>1447460200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1" t="s">
        <v>8308</v>
      </c>
      <c r="R3966" t="s">
        <v>8342</v>
      </c>
      <c r="S3966" s="15">
        <f t="shared" si="246"/>
        <v>42322.011574074073</v>
      </c>
      <c r="T3966" s="15">
        <f t="shared" si="247"/>
        <v>42367.011574074073</v>
      </c>
    </row>
    <row r="3967" spans="1:20" ht="42.75" hidden="1" x14ac:dyDescent="0.45">
      <c r="A3967">
        <v>1314</v>
      </c>
      <c r="B3967" s="9" t="s">
        <v>1315</v>
      </c>
      <c r="C3967" s="3" t="s">
        <v>5424</v>
      </c>
      <c r="D3967" s="5">
        <v>180000</v>
      </c>
      <c r="E3967" s="7">
        <v>2028</v>
      </c>
      <c r="F3967" t="s">
        <v>8219</v>
      </c>
      <c r="G3967" t="s">
        <v>8223</v>
      </c>
      <c r="H3967" t="s">
        <v>8245</v>
      </c>
      <c r="I3967">
        <v>1477065860</v>
      </c>
      <c r="J3967">
        <v>1471881860</v>
      </c>
      <c r="K3967" t="b">
        <v>0</v>
      </c>
      <c r="L3967">
        <v>11</v>
      </c>
      <c r="M3967" t="b">
        <v>0</v>
      </c>
      <c r="N3967" t="s">
        <v>8271</v>
      </c>
      <c r="O3967">
        <f t="shared" si="244"/>
        <v>1</v>
      </c>
      <c r="P3967">
        <f t="shared" si="245"/>
        <v>184.36</v>
      </c>
      <c r="Q3967" s="11" t="s">
        <v>8308</v>
      </c>
      <c r="R3967" t="s">
        <v>8310</v>
      </c>
      <c r="S3967" s="15">
        <f t="shared" si="246"/>
        <v>42604.669675925921</v>
      </c>
      <c r="T3967" s="15">
        <f t="shared" si="247"/>
        <v>42664.669675925921</v>
      </c>
    </row>
    <row r="3968" spans="1:20" ht="28.5" hidden="1" x14ac:dyDescent="0.45">
      <c r="A3968">
        <v>1005</v>
      </c>
      <c r="B3968" s="9" t="s">
        <v>1006</v>
      </c>
      <c r="C3968" s="3" t="s">
        <v>5115</v>
      </c>
      <c r="D3968" s="5">
        <v>200000</v>
      </c>
      <c r="E3968" s="7">
        <v>150102</v>
      </c>
      <c r="F3968" t="s">
        <v>8219</v>
      </c>
      <c r="G3968" t="s">
        <v>8223</v>
      </c>
      <c r="H3968" t="s">
        <v>8245</v>
      </c>
      <c r="I3968">
        <v>1446217183</v>
      </c>
      <c r="J3968">
        <v>1443538783</v>
      </c>
      <c r="K3968" t="b">
        <v>0</v>
      </c>
      <c r="L3968">
        <v>161</v>
      </c>
      <c r="M3968" t="b">
        <v>0</v>
      </c>
      <c r="N3968" t="s">
        <v>8271</v>
      </c>
      <c r="O3968">
        <f t="shared" si="244"/>
        <v>75</v>
      </c>
      <c r="P3968">
        <f t="shared" si="245"/>
        <v>932.31</v>
      </c>
      <c r="Q3968" s="11" t="s">
        <v>8308</v>
      </c>
      <c r="R3968" t="s">
        <v>8310</v>
      </c>
      <c r="S3968" s="15">
        <f t="shared" si="246"/>
        <v>42276.624803240738</v>
      </c>
      <c r="T3968" s="15">
        <f t="shared" si="247"/>
        <v>42307.624803240738</v>
      </c>
    </row>
    <row r="3969" spans="1:20" ht="57" hidden="1" x14ac:dyDescent="0.45">
      <c r="A3969">
        <v>1317</v>
      </c>
      <c r="B3969" s="9" t="s">
        <v>1318</v>
      </c>
      <c r="C3969" s="3" t="s">
        <v>5427</v>
      </c>
      <c r="D3969" s="5">
        <v>200000</v>
      </c>
      <c r="E3969" s="7">
        <v>11467</v>
      </c>
      <c r="F3969" t="s">
        <v>8219</v>
      </c>
      <c r="G3969" t="s">
        <v>8231</v>
      </c>
      <c r="H3969" t="s">
        <v>8252</v>
      </c>
      <c r="I3969">
        <v>1469109600</v>
      </c>
      <c r="J3969">
        <v>1464586746</v>
      </c>
      <c r="K3969" t="b">
        <v>0</v>
      </c>
      <c r="L3969">
        <v>19</v>
      </c>
      <c r="M3969" t="b">
        <v>0</v>
      </c>
      <c r="N3969" t="s">
        <v>8271</v>
      </c>
      <c r="O3969">
        <f t="shared" si="244"/>
        <v>6</v>
      </c>
      <c r="P3969">
        <f t="shared" si="245"/>
        <v>603.53</v>
      </c>
      <c r="Q3969" s="11" t="s">
        <v>8308</v>
      </c>
      <c r="R3969" t="s">
        <v>8310</v>
      </c>
      <c r="S3969" s="15">
        <f t="shared" si="246"/>
        <v>42520.235486111109</v>
      </c>
      <c r="T3969" s="15">
        <f t="shared" si="247"/>
        <v>42572.583333333328</v>
      </c>
    </row>
    <row r="3970" spans="1:20" ht="42.75" hidden="1" x14ac:dyDescent="0.45">
      <c r="A3970">
        <v>629</v>
      </c>
      <c r="B3970" s="9" t="s">
        <v>630</v>
      </c>
      <c r="C3970" s="3" t="s">
        <v>4739</v>
      </c>
      <c r="D3970" s="5">
        <v>200000</v>
      </c>
      <c r="E3970" s="7">
        <v>350</v>
      </c>
      <c r="F3970" t="s">
        <v>8219</v>
      </c>
      <c r="G3970" t="s">
        <v>8225</v>
      </c>
      <c r="H3970" t="s">
        <v>8247</v>
      </c>
      <c r="I3970">
        <v>1463239108</v>
      </c>
      <c r="J3970">
        <v>1460647108</v>
      </c>
      <c r="K3970" t="b">
        <v>0</v>
      </c>
      <c r="L3970">
        <v>3</v>
      </c>
      <c r="M3970" t="b">
        <v>0</v>
      </c>
      <c r="N3970" t="s">
        <v>8270</v>
      </c>
      <c r="O3970">
        <f t="shared" ref="O3970:O4033" si="248">ROUND(E3970/D3970*100,0)</f>
        <v>0</v>
      </c>
      <c r="P3970">
        <f t="shared" ref="P3970:P4033" si="249">IFERROR(ROUND(E3970/L3970,2),0)</f>
        <v>116.67</v>
      </c>
      <c r="Q3970" s="11" t="s">
        <v>8308</v>
      </c>
      <c r="R3970" t="s">
        <v>8342</v>
      </c>
      <c r="S3970" s="15">
        <f t="shared" ref="S3970:S4033" si="250">(((J3970/60)/60)/24)+DATE(1970,1,1)</f>
        <v>42474.637824074074</v>
      </c>
      <c r="T3970" s="15">
        <f t="shared" ref="T3970:T4033" si="251">(((I3970/60)/60)/24)+DATE(1970,1,1)</f>
        <v>42504.637824074074</v>
      </c>
    </row>
    <row r="3971" spans="1:20" ht="42.75" hidden="1" x14ac:dyDescent="0.45">
      <c r="A3971">
        <v>2579</v>
      </c>
      <c r="B3971" s="9" t="s">
        <v>2579</v>
      </c>
      <c r="C3971" s="3" t="s">
        <v>6689</v>
      </c>
      <c r="D3971" s="5">
        <v>200000</v>
      </c>
      <c r="E3971" s="7">
        <v>277</v>
      </c>
      <c r="F3971" t="s">
        <v>8219</v>
      </c>
      <c r="G3971" t="s">
        <v>8223</v>
      </c>
      <c r="H3971" t="s">
        <v>8245</v>
      </c>
      <c r="I3971">
        <v>1410810903</v>
      </c>
      <c r="J3971">
        <v>1405626903</v>
      </c>
      <c r="K3971" t="b">
        <v>0</v>
      </c>
      <c r="L3971">
        <v>12</v>
      </c>
      <c r="M3971" t="b">
        <v>0</v>
      </c>
      <c r="N3971" t="s">
        <v>8282</v>
      </c>
      <c r="O3971">
        <f t="shared" si="248"/>
        <v>0</v>
      </c>
      <c r="P3971">
        <f t="shared" si="249"/>
        <v>23.08</v>
      </c>
      <c r="Q3971" s="11" t="s">
        <v>8319</v>
      </c>
      <c r="R3971" t="s">
        <v>8345</v>
      </c>
      <c r="S3971" s="15">
        <f t="shared" si="250"/>
        <v>41837.829895833333</v>
      </c>
      <c r="T3971" s="15">
        <f t="shared" si="251"/>
        <v>41897.829895833333</v>
      </c>
    </row>
    <row r="3972" spans="1:20" hidden="1" x14ac:dyDescent="0.45">
      <c r="A3972">
        <v>638</v>
      </c>
      <c r="B3972" s="9" t="s">
        <v>639</v>
      </c>
      <c r="C3972" s="3" t="s">
        <v>4748</v>
      </c>
      <c r="D3972" s="5">
        <v>200000</v>
      </c>
      <c r="E3972" s="7">
        <v>18</v>
      </c>
      <c r="F3972" t="s">
        <v>8219</v>
      </c>
      <c r="G3972" t="s">
        <v>8235</v>
      </c>
      <c r="H3972" t="s">
        <v>8248</v>
      </c>
      <c r="I3972">
        <v>1490447662</v>
      </c>
      <c r="J3972">
        <v>1485267262</v>
      </c>
      <c r="K3972" t="b">
        <v>0</v>
      </c>
      <c r="L3972">
        <v>6</v>
      </c>
      <c r="M3972" t="b">
        <v>0</v>
      </c>
      <c r="N3972" t="s">
        <v>8270</v>
      </c>
      <c r="O3972">
        <f t="shared" si="248"/>
        <v>0</v>
      </c>
      <c r="P3972">
        <f t="shared" si="249"/>
        <v>3</v>
      </c>
      <c r="Q3972" s="11" t="s">
        <v>8308</v>
      </c>
      <c r="R3972" t="s">
        <v>8342</v>
      </c>
      <c r="S3972" s="15">
        <f t="shared" si="250"/>
        <v>42759.593310185184</v>
      </c>
      <c r="T3972" s="15">
        <f t="shared" si="251"/>
        <v>42819.55164351852</v>
      </c>
    </row>
    <row r="3973" spans="1:20" ht="42.75" hidden="1" x14ac:dyDescent="0.45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1" t="s">
        <v>8319</v>
      </c>
      <c r="R3973" t="s">
        <v>8345</v>
      </c>
      <c r="S3973" s="15">
        <f t="shared" si="250"/>
        <v>42342.03943287037</v>
      </c>
      <c r="T3973" s="15">
        <f t="shared" si="251"/>
        <v>42372.03943287037</v>
      </c>
    </row>
    <row r="3974" spans="1:20" ht="57" hidden="1" x14ac:dyDescent="0.45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1" t="s">
        <v>8319</v>
      </c>
      <c r="R3974" t="s">
        <v>8345</v>
      </c>
      <c r="S3974" s="15">
        <f t="shared" si="250"/>
        <v>42224.408275462964</v>
      </c>
      <c r="T3974" s="15">
        <f t="shared" si="251"/>
        <v>42254.408275462964</v>
      </c>
    </row>
    <row r="3975" spans="1:20" ht="42.75" hidden="1" x14ac:dyDescent="0.45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1" t="s">
        <v>8319</v>
      </c>
      <c r="R3975" t="s">
        <v>8345</v>
      </c>
      <c r="S3975" s="15">
        <f t="shared" si="250"/>
        <v>42655.736956018518</v>
      </c>
      <c r="T3975" s="15">
        <f t="shared" si="251"/>
        <v>42700.778622685189</v>
      </c>
    </row>
    <row r="3976" spans="1:20" ht="42.75" hidden="1" x14ac:dyDescent="0.45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1" t="s">
        <v>8319</v>
      </c>
      <c r="R3976" t="s">
        <v>8345</v>
      </c>
      <c r="S3976" s="15">
        <f t="shared" si="250"/>
        <v>41831.884108796294</v>
      </c>
      <c r="T3976" s="15">
        <f t="shared" si="251"/>
        <v>41861.884108796294</v>
      </c>
    </row>
    <row r="3977" spans="1:20" ht="42.75" hidden="1" x14ac:dyDescent="0.45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1" t="s">
        <v>8319</v>
      </c>
      <c r="R3977" t="s">
        <v>8345</v>
      </c>
      <c r="S3977" s="15">
        <f t="shared" si="250"/>
        <v>41993.738298611104</v>
      </c>
      <c r="T3977" s="15">
        <f t="shared" si="251"/>
        <v>42053.738298611104</v>
      </c>
    </row>
    <row r="3978" spans="1:20" ht="42.75" hidden="1" x14ac:dyDescent="0.4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1" t="s">
        <v>8319</v>
      </c>
      <c r="R3978" t="s">
        <v>8345</v>
      </c>
      <c r="S3978" s="15">
        <f t="shared" si="250"/>
        <v>42164.170046296291</v>
      </c>
      <c r="T3978" s="15">
        <f t="shared" si="251"/>
        <v>42224.170046296291</v>
      </c>
    </row>
    <row r="3979" spans="1:20" ht="42.75" hidden="1" x14ac:dyDescent="0.45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1" t="s">
        <v>8319</v>
      </c>
      <c r="R3979" t="s">
        <v>8345</v>
      </c>
      <c r="S3979" s="15">
        <f t="shared" si="250"/>
        <v>42397.89980324074</v>
      </c>
      <c r="T3979" s="15">
        <f t="shared" si="251"/>
        <v>42427.89980324074</v>
      </c>
    </row>
    <row r="3980" spans="1:20" ht="42.75" hidden="1" x14ac:dyDescent="0.4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1" t="s">
        <v>8319</v>
      </c>
      <c r="R3980" t="s">
        <v>8345</v>
      </c>
      <c r="S3980" s="15">
        <f t="shared" si="250"/>
        <v>42031.965138888889</v>
      </c>
      <c r="T3980" s="15">
        <f t="shared" si="251"/>
        <v>42080.75</v>
      </c>
    </row>
    <row r="3981" spans="1:20" ht="42.75" hidden="1" x14ac:dyDescent="0.45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1" t="s">
        <v>8319</v>
      </c>
      <c r="R3981" t="s">
        <v>8345</v>
      </c>
      <c r="S3981" s="15">
        <f t="shared" si="250"/>
        <v>42265.818622685183</v>
      </c>
      <c r="T3981" s="15">
        <f t="shared" si="251"/>
        <v>42295.818622685183</v>
      </c>
    </row>
    <row r="3982" spans="1:20" ht="42.75" hidden="1" x14ac:dyDescent="0.45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1" t="s">
        <v>8319</v>
      </c>
      <c r="R3982" t="s">
        <v>8357</v>
      </c>
      <c r="S3982" s="15">
        <f t="shared" si="250"/>
        <v>42498.899398148147</v>
      </c>
      <c r="T3982" s="15">
        <f t="shared" si="251"/>
        <v>42528.879166666666</v>
      </c>
    </row>
    <row r="3983" spans="1:20" ht="28.5" hidden="1" x14ac:dyDescent="0.4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1" t="s">
        <v>8319</v>
      </c>
      <c r="R3983" t="s">
        <v>8357</v>
      </c>
      <c r="S3983" s="15">
        <f t="shared" si="250"/>
        <v>41928.015439814815</v>
      </c>
      <c r="T3983" s="15">
        <f t="shared" si="251"/>
        <v>41958.057106481487</v>
      </c>
    </row>
    <row r="3984" spans="1:20" ht="57" hidden="1" x14ac:dyDescent="0.45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1" t="s">
        <v>8319</v>
      </c>
      <c r="R3984" t="s">
        <v>8357</v>
      </c>
      <c r="S3984" s="15">
        <f t="shared" si="250"/>
        <v>42047.05574074074</v>
      </c>
      <c r="T3984" s="15">
        <f t="shared" si="251"/>
        <v>42077.014074074075</v>
      </c>
    </row>
    <row r="3985" spans="1:20" hidden="1" x14ac:dyDescent="0.45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1" t="s">
        <v>8319</v>
      </c>
      <c r="R3985" t="s">
        <v>8357</v>
      </c>
      <c r="S3985" s="15">
        <f t="shared" si="250"/>
        <v>42105.072962962964</v>
      </c>
      <c r="T3985" s="15">
        <f t="shared" si="251"/>
        <v>42135.072962962964</v>
      </c>
    </row>
    <row r="3986" spans="1:20" ht="42.75" hidden="1" x14ac:dyDescent="0.45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1" t="s">
        <v>8319</v>
      </c>
      <c r="R3986" t="s">
        <v>8357</v>
      </c>
      <c r="S3986" s="15">
        <f t="shared" si="250"/>
        <v>41835.951782407406</v>
      </c>
      <c r="T3986" s="15">
        <f t="shared" si="251"/>
        <v>41865.951782407406</v>
      </c>
    </row>
    <row r="3987" spans="1:20" ht="42.75" hidden="1" x14ac:dyDescent="0.4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1" t="s">
        <v>8319</v>
      </c>
      <c r="R3987" t="s">
        <v>8357</v>
      </c>
      <c r="S3987" s="15">
        <f t="shared" si="250"/>
        <v>42371.446909722217</v>
      </c>
      <c r="T3987" s="15">
        <f t="shared" si="251"/>
        <v>42401.446909722217</v>
      </c>
    </row>
    <row r="3988" spans="1:20" ht="42.75" hidden="1" x14ac:dyDescent="0.4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1" t="s">
        <v>8319</v>
      </c>
      <c r="R3988" t="s">
        <v>8357</v>
      </c>
      <c r="S3988" s="15">
        <f t="shared" si="250"/>
        <v>41971.876863425925</v>
      </c>
      <c r="T3988" s="15">
        <f t="shared" si="251"/>
        <v>41986.876863425925</v>
      </c>
    </row>
    <row r="3989" spans="1:20" ht="42.75" hidden="1" x14ac:dyDescent="0.45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1" t="s">
        <v>8319</v>
      </c>
      <c r="R3989" t="s">
        <v>8357</v>
      </c>
      <c r="S3989" s="15">
        <f t="shared" si="250"/>
        <v>42732.00681712963</v>
      </c>
      <c r="T3989" s="15">
        <f t="shared" si="251"/>
        <v>42792.00681712963</v>
      </c>
    </row>
    <row r="3990" spans="1:20" ht="42.75" hidden="1" x14ac:dyDescent="0.45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1" t="s">
        <v>8319</v>
      </c>
      <c r="R3990" t="s">
        <v>8357</v>
      </c>
      <c r="S3990" s="15">
        <f t="shared" si="250"/>
        <v>41942.653379629628</v>
      </c>
      <c r="T3990" s="15">
        <f t="shared" si="251"/>
        <v>41972.6950462963</v>
      </c>
    </row>
    <row r="3991" spans="1:20" ht="42.75" hidden="1" x14ac:dyDescent="0.4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1" t="s">
        <v>8319</v>
      </c>
      <c r="R3991" t="s">
        <v>8357</v>
      </c>
      <c r="S3991" s="15">
        <f t="shared" si="250"/>
        <v>41926.680879629632</v>
      </c>
      <c r="T3991" s="15">
        <f t="shared" si="251"/>
        <v>41956.722546296296</v>
      </c>
    </row>
    <row r="3992" spans="1:20" ht="42.75" hidden="1" x14ac:dyDescent="0.45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1" t="s">
        <v>8319</v>
      </c>
      <c r="R3992" t="s">
        <v>8357</v>
      </c>
      <c r="S3992" s="15">
        <f t="shared" si="250"/>
        <v>42612.600520833337</v>
      </c>
      <c r="T3992" s="15">
        <f t="shared" si="251"/>
        <v>42658.806249999994</v>
      </c>
    </row>
    <row r="3993" spans="1:20" ht="42.75" hidden="1" x14ac:dyDescent="0.45">
      <c r="A3993">
        <v>140</v>
      </c>
      <c r="B3993" s="9" t="s">
        <v>142</v>
      </c>
      <c r="C3993" s="3" t="s">
        <v>4250</v>
      </c>
      <c r="D3993" s="5">
        <v>200000</v>
      </c>
      <c r="E3993" s="7">
        <v>0</v>
      </c>
      <c r="F3993" t="s">
        <v>8219</v>
      </c>
      <c r="G3993" t="s">
        <v>8223</v>
      </c>
      <c r="H3993" t="s">
        <v>8245</v>
      </c>
      <c r="I3993">
        <v>1426823132</v>
      </c>
      <c r="J3993">
        <v>1424234732</v>
      </c>
      <c r="K3993" t="b">
        <v>0</v>
      </c>
      <c r="L3993">
        <v>0</v>
      </c>
      <c r="M3993" t="b">
        <v>0</v>
      </c>
      <c r="N3993" t="s">
        <v>8265</v>
      </c>
      <c r="O3993">
        <f t="shared" si="248"/>
        <v>0</v>
      </c>
      <c r="P3993">
        <f t="shared" si="249"/>
        <v>0</v>
      </c>
      <c r="Q3993" s="11" t="s">
        <v>8321</v>
      </c>
      <c r="R3993" t="s">
        <v>8337</v>
      </c>
      <c r="S3993" s="15">
        <f t="shared" si="250"/>
        <v>42053.198287037041</v>
      </c>
      <c r="T3993" s="15">
        <f t="shared" si="251"/>
        <v>42083.15662037037</v>
      </c>
    </row>
    <row r="3994" spans="1:20" ht="42.75" hidden="1" x14ac:dyDescent="0.45">
      <c r="A3994">
        <v>1311</v>
      </c>
      <c r="B3994" s="9" t="s">
        <v>1312</v>
      </c>
      <c r="C3994" s="3" t="s">
        <v>5421</v>
      </c>
      <c r="D3994" s="5">
        <v>250000</v>
      </c>
      <c r="E3994" s="7">
        <v>80070</v>
      </c>
      <c r="F3994" t="s">
        <v>8219</v>
      </c>
      <c r="G3994" t="s">
        <v>8223</v>
      </c>
      <c r="H3994" t="s">
        <v>8245</v>
      </c>
      <c r="I3994">
        <v>1480536919</v>
      </c>
      <c r="J3994">
        <v>1477509319</v>
      </c>
      <c r="K3994" t="b">
        <v>0</v>
      </c>
      <c r="L3994">
        <v>100</v>
      </c>
      <c r="M3994" t="b">
        <v>0</v>
      </c>
      <c r="N3994" t="s">
        <v>8271</v>
      </c>
      <c r="O3994">
        <f t="shared" si="248"/>
        <v>32</v>
      </c>
      <c r="P3994">
        <f t="shared" si="249"/>
        <v>800.7</v>
      </c>
      <c r="Q3994" s="11" t="s">
        <v>8308</v>
      </c>
      <c r="R3994" t="s">
        <v>8310</v>
      </c>
      <c r="S3994" s="15">
        <f t="shared" si="250"/>
        <v>42669.802303240736</v>
      </c>
      <c r="T3994" s="15">
        <f t="shared" si="251"/>
        <v>42704.843969907408</v>
      </c>
    </row>
    <row r="3995" spans="1:20" ht="42.75" hidden="1" x14ac:dyDescent="0.45">
      <c r="A3995">
        <v>1017</v>
      </c>
      <c r="B3995" s="9" t="s">
        <v>1018</v>
      </c>
      <c r="C3995" s="3" t="s">
        <v>5127</v>
      </c>
      <c r="D3995" s="5">
        <v>250000</v>
      </c>
      <c r="E3995" s="7">
        <v>57197</v>
      </c>
      <c r="F3995" t="s">
        <v>8219</v>
      </c>
      <c r="G3995" t="s">
        <v>8223</v>
      </c>
      <c r="H3995" t="s">
        <v>8245</v>
      </c>
      <c r="I3995">
        <v>1448125935</v>
      </c>
      <c r="J3995">
        <v>1444666335</v>
      </c>
      <c r="K3995" t="b">
        <v>0</v>
      </c>
      <c r="L3995">
        <v>355</v>
      </c>
      <c r="M3995" t="b">
        <v>0</v>
      </c>
      <c r="N3995" t="s">
        <v>8271</v>
      </c>
      <c r="O3995">
        <f t="shared" si="248"/>
        <v>23</v>
      </c>
      <c r="P3995">
        <f t="shared" si="249"/>
        <v>161.12</v>
      </c>
      <c r="Q3995" s="11" t="s">
        <v>8308</v>
      </c>
      <c r="R3995" t="s">
        <v>8310</v>
      </c>
      <c r="S3995" s="15">
        <f t="shared" si="250"/>
        <v>42289.675173611111</v>
      </c>
      <c r="T3995" s="15">
        <f t="shared" si="251"/>
        <v>42329.716840277775</v>
      </c>
    </row>
    <row r="3996" spans="1:20" ht="42.75" hidden="1" x14ac:dyDescent="0.45">
      <c r="A3996">
        <v>1331</v>
      </c>
      <c r="B3996" s="9" t="s">
        <v>1332</v>
      </c>
      <c r="C3996" s="3" t="s">
        <v>5441</v>
      </c>
      <c r="D3996" s="5">
        <v>250000</v>
      </c>
      <c r="E3996" s="7">
        <v>3417</v>
      </c>
      <c r="F3996" t="s">
        <v>8219</v>
      </c>
      <c r="G3996" t="s">
        <v>8223</v>
      </c>
      <c r="H3996" t="s">
        <v>8245</v>
      </c>
      <c r="I3996">
        <v>1471435554</v>
      </c>
      <c r="J3996">
        <v>1468843554</v>
      </c>
      <c r="K3996" t="b">
        <v>0</v>
      </c>
      <c r="L3996">
        <v>34</v>
      </c>
      <c r="M3996" t="b">
        <v>0</v>
      </c>
      <c r="N3996" t="s">
        <v>8271</v>
      </c>
      <c r="O3996">
        <f t="shared" si="248"/>
        <v>1</v>
      </c>
      <c r="P3996">
        <f t="shared" si="249"/>
        <v>100.5</v>
      </c>
      <c r="Q3996" s="11" t="s">
        <v>8308</v>
      </c>
      <c r="R3996" t="s">
        <v>8310</v>
      </c>
      <c r="S3996" s="15">
        <f t="shared" si="250"/>
        <v>42569.50409722222</v>
      </c>
      <c r="T3996" s="15">
        <f t="shared" si="251"/>
        <v>42599.50409722222</v>
      </c>
    </row>
    <row r="3997" spans="1:20" ht="42.75" hidden="1" x14ac:dyDescent="0.45">
      <c r="A3997">
        <v>151</v>
      </c>
      <c r="B3997" s="9" t="s">
        <v>153</v>
      </c>
      <c r="C3997" s="3" t="s">
        <v>4261</v>
      </c>
      <c r="D3997" s="5">
        <v>250000</v>
      </c>
      <c r="E3997" s="7">
        <v>140</v>
      </c>
      <c r="F3997" t="s">
        <v>8219</v>
      </c>
      <c r="G3997" t="s">
        <v>8225</v>
      </c>
      <c r="H3997" t="s">
        <v>8247</v>
      </c>
      <c r="I3997">
        <v>1434633191</v>
      </c>
      <c r="J3997">
        <v>1429449191</v>
      </c>
      <c r="K3997" t="b">
        <v>0</v>
      </c>
      <c r="L3997">
        <v>5</v>
      </c>
      <c r="M3997" t="b">
        <v>0</v>
      </c>
      <c r="N3997" t="s">
        <v>8265</v>
      </c>
      <c r="O3997">
        <f t="shared" si="248"/>
        <v>0</v>
      </c>
      <c r="P3997">
        <f t="shared" si="249"/>
        <v>28</v>
      </c>
      <c r="Q3997" s="11" t="s">
        <v>8321</v>
      </c>
      <c r="R3997" t="s">
        <v>8337</v>
      </c>
      <c r="S3997" s="15">
        <f t="shared" si="250"/>
        <v>42113.550821759258</v>
      </c>
      <c r="T3997" s="15">
        <f t="shared" si="251"/>
        <v>42173.550821759258</v>
      </c>
    </row>
    <row r="3998" spans="1:20" ht="42.75" hidden="1" x14ac:dyDescent="0.45">
      <c r="A3998">
        <v>2651</v>
      </c>
      <c r="B3998" s="9" t="s">
        <v>2651</v>
      </c>
      <c r="C3998" s="3" t="s">
        <v>6761</v>
      </c>
      <c r="D3998" s="5">
        <v>280000</v>
      </c>
      <c r="E3998" s="7">
        <v>5233</v>
      </c>
      <c r="F3998" t="s">
        <v>8219</v>
      </c>
      <c r="G3998" t="s">
        <v>8223</v>
      </c>
      <c r="H3998" t="s">
        <v>8245</v>
      </c>
      <c r="I3998">
        <v>1450380009</v>
      </c>
      <c r="J3998">
        <v>1447960809</v>
      </c>
      <c r="K3998" t="b">
        <v>0</v>
      </c>
      <c r="L3998">
        <v>17</v>
      </c>
      <c r="M3998" t="b">
        <v>0</v>
      </c>
      <c r="N3998" t="s">
        <v>8299</v>
      </c>
      <c r="O3998">
        <f t="shared" si="248"/>
        <v>2</v>
      </c>
      <c r="P3998">
        <f t="shared" si="249"/>
        <v>307.82</v>
      </c>
      <c r="Q3998" s="11" t="s">
        <v>8308</v>
      </c>
      <c r="R3998" t="s">
        <v>8315</v>
      </c>
      <c r="S3998" s="15">
        <f t="shared" si="250"/>
        <v>42327.805659722217</v>
      </c>
      <c r="T3998" s="15">
        <f t="shared" si="251"/>
        <v>42355.805659722217</v>
      </c>
    </row>
    <row r="3999" spans="1:20" ht="42.75" hidden="1" x14ac:dyDescent="0.45">
      <c r="A3999">
        <v>3885</v>
      </c>
      <c r="B3999" s="9" t="s">
        <v>3882</v>
      </c>
      <c r="C3999" s="3" t="s">
        <v>7994</v>
      </c>
      <c r="D3999" s="5">
        <v>375000</v>
      </c>
      <c r="E3999" s="7">
        <v>0</v>
      </c>
      <c r="F3999" t="s">
        <v>8219</v>
      </c>
      <c r="G3999" t="s">
        <v>8223</v>
      </c>
      <c r="H3999" t="s">
        <v>8245</v>
      </c>
      <c r="I3999">
        <v>1462834191</v>
      </c>
      <c r="J3999">
        <v>1460242191</v>
      </c>
      <c r="K3999" t="b">
        <v>0</v>
      </c>
      <c r="L3999">
        <v>0</v>
      </c>
      <c r="M3999" t="b">
        <v>0</v>
      </c>
      <c r="N3999" t="s">
        <v>8303</v>
      </c>
      <c r="O3999">
        <f t="shared" si="248"/>
        <v>0</v>
      </c>
      <c r="P3999">
        <f t="shared" si="249"/>
        <v>0</v>
      </c>
      <c r="Q3999" s="11" t="s">
        <v>8323</v>
      </c>
      <c r="R3999" t="s">
        <v>8335</v>
      </c>
      <c r="S3999" s="15">
        <f t="shared" si="250"/>
        <v>42469.951284722221</v>
      </c>
      <c r="T3999" s="15">
        <f t="shared" si="251"/>
        <v>42499.951284722221</v>
      </c>
    </row>
    <row r="4000" spans="1:20" ht="28.5" hidden="1" x14ac:dyDescent="0.45">
      <c r="A4000">
        <v>152</v>
      </c>
      <c r="B4000" s="9" t="s">
        <v>154</v>
      </c>
      <c r="C4000" s="3" t="s">
        <v>4262</v>
      </c>
      <c r="D4000" s="5">
        <v>380000</v>
      </c>
      <c r="E4000" s="7">
        <v>30</v>
      </c>
      <c r="F4000" t="s">
        <v>8219</v>
      </c>
      <c r="G4000" t="s">
        <v>8223</v>
      </c>
      <c r="H4000" t="s">
        <v>8245</v>
      </c>
      <c r="I4000">
        <v>1411437100</v>
      </c>
      <c r="J4000">
        <v>1408845100</v>
      </c>
      <c r="K4000" t="b">
        <v>0</v>
      </c>
      <c r="L4000">
        <v>2</v>
      </c>
      <c r="M4000" t="b">
        <v>0</v>
      </c>
      <c r="N4000" t="s">
        <v>8265</v>
      </c>
      <c r="O4000">
        <f t="shared" si="248"/>
        <v>0</v>
      </c>
      <c r="P4000">
        <f t="shared" si="249"/>
        <v>15</v>
      </c>
      <c r="Q4000" s="11" t="s">
        <v>8321</v>
      </c>
      <c r="R4000" t="s">
        <v>8337</v>
      </c>
      <c r="S4000" s="15">
        <f t="shared" si="250"/>
        <v>41875.077546296299</v>
      </c>
      <c r="T4000" s="15">
        <f t="shared" si="251"/>
        <v>41905.077546296299</v>
      </c>
    </row>
    <row r="4001" spans="1:20" ht="42.75" hidden="1" x14ac:dyDescent="0.45">
      <c r="A4001">
        <v>2953</v>
      </c>
      <c r="B4001" s="9" t="s">
        <v>2953</v>
      </c>
      <c r="C4001" s="3" t="s">
        <v>7063</v>
      </c>
      <c r="D4001" s="5">
        <v>400000</v>
      </c>
      <c r="E4001" s="7">
        <v>605</v>
      </c>
      <c r="F4001" t="s">
        <v>8219</v>
      </c>
      <c r="G4001" t="s">
        <v>8223</v>
      </c>
      <c r="H4001" t="s">
        <v>8245</v>
      </c>
      <c r="I4001">
        <v>1444330821</v>
      </c>
      <c r="J4001">
        <v>1441738821</v>
      </c>
      <c r="K4001" t="b">
        <v>0</v>
      </c>
      <c r="L4001">
        <v>3</v>
      </c>
      <c r="M4001" t="b">
        <v>0</v>
      </c>
      <c r="N4001" t="s">
        <v>8301</v>
      </c>
      <c r="O4001">
        <f t="shared" si="248"/>
        <v>0</v>
      </c>
      <c r="P4001">
        <f t="shared" si="249"/>
        <v>201.67</v>
      </c>
      <c r="Q4001" s="11" t="s">
        <v>8323</v>
      </c>
      <c r="R4001" t="s">
        <v>8324</v>
      </c>
      <c r="S4001" s="15">
        <f t="shared" si="250"/>
        <v>42255.791909722218</v>
      </c>
      <c r="T4001" s="15">
        <f t="shared" si="251"/>
        <v>42285.791909722218</v>
      </c>
    </row>
    <row r="4002" spans="1:20" ht="42.75" hidden="1" x14ac:dyDescent="0.45">
      <c r="A4002">
        <v>627</v>
      </c>
      <c r="B4002" s="9" t="s">
        <v>628</v>
      </c>
      <c r="C4002" s="3" t="s">
        <v>4737</v>
      </c>
      <c r="D4002" s="5">
        <v>450000</v>
      </c>
      <c r="E4002" s="7">
        <v>90</v>
      </c>
      <c r="F4002" t="s">
        <v>8219</v>
      </c>
      <c r="G4002" t="s">
        <v>8234</v>
      </c>
      <c r="H4002" t="s">
        <v>8254</v>
      </c>
      <c r="I4002">
        <v>1457996400</v>
      </c>
      <c r="J4002">
        <v>1452842511</v>
      </c>
      <c r="K4002" t="b">
        <v>0</v>
      </c>
      <c r="L4002">
        <v>1</v>
      </c>
      <c r="M4002" t="b">
        <v>0</v>
      </c>
      <c r="N4002" t="s">
        <v>8270</v>
      </c>
      <c r="O4002">
        <f t="shared" si="248"/>
        <v>0</v>
      </c>
      <c r="P4002">
        <f t="shared" si="249"/>
        <v>90</v>
      </c>
      <c r="Q4002" s="11" t="s">
        <v>8308</v>
      </c>
      <c r="R4002" t="s">
        <v>8342</v>
      </c>
      <c r="S4002" s="15">
        <f t="shared" si="250"/>
        <v>42384.306840277779</v>
      </c>
      <c r="T4002" s="15">
        <f t="shared" si="251"/>
        <v>42443.958333333328</v>
      </c>
    </row>
    <row r="4003" spans="1:20" ht="42.75" hidden="1" x14ac:dyDescent="0.45">
      <c r="A4003">
        <v>1321</v>
      </c>
      <c r="B4003" s="9" t="s">
        <v>1322</v>
      </c>
      <c r="C4003" s="3" t="s">
        <v>5431</v>
      </c>
      <c r="D4003" s="5">
        <v>462000</v>
      </c>
      <c r="E4003" s="7">
        <v>6019</v>
      </c>
      <c r="F4003" t="s">
        <v>8219</v>
      </c>
      <c r="G4003" t="s">
        <v>8234</v>
      </c>
      <c r="H4003" t="s">
        <v>8254</v>
      </c>
      <c r="I4003">
        <v>1482515937</v>
      </c>
      <c r="J4003">
        <v>1479923937</v>
      </c>
      <c r="K4003" t="b">
        <v>0</v>
      </c>
      <c r="L4003">
        <v>7</v>
      </c>
      <c r="M4003" t="b">
        <v>0</v>
      </c>
      <c r="N4003" t="s">
        <v>8271</v>
      </c>
      <c r="O4003">
        <f t="shared" si="248"/>
        <v>1</v>
      </c>
      <c r="P4003">
        <f t="shared" si="249"/>
        <v>859.86</v>
      </c>
      <c r="Q4003" s="11" t="s">
        <v>8308</v>
      </c>
      <c r="R4003" t="s">
        <v>8310</v>
      </c>
      <c r="S4003" s="15">
        <f t="shared" si="250"/>
        <v>42697.74927083333</v>
      </c>
      <c r="T4003" s="15">
        <f t="shared" si="251"/>
        <v>42727.74927083333</v>
      </c>
    </row>
    <row r="4004" spans="1:20" ht="28.5" hidden="1" x14ac:dyDescent="0.4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1" t="s">
        <v>8319</v>
      </c>
      <c r="R4004" t="s">
        <v>8345</v>
      </c>
      <c r="S4004" s="15">
        <f t="shared" si="250"/>
        <v>42140.173252314817</v>
      </c>
      <c r="T4004" s="15">
        <f t="shared" si="251"/>
        <v>42170.173252314817</v>
      </c>
    </row>
    <row r="4005" spans="1:20" ht="42.75" hidden="1" x14ac:dyDescent="0.45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1" t="s">
        <v>8319</v>
      </c>
      <c r="R4005" t="s">
        <v>8345</v>
      </c>
      <c r="S4005" s="15">
        <f t="shared" si="250"/>
        <v>42388.589085648149</v>
      </c>
      <c r="T4005" s="15">
        <f t="shared" si="251"/>
        <v>42395.589085648149</v>
      </c>
    </row>
    <row r="4006" spans="1:20" ht="42.75" hidden="1" x14ac:dyDescent="0.4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1" t="s">
        <v>8319</v>
      </c>
      <c r="R4006" t="s">
        <v>8345</v>
      </c>
      <c r="S4006" s="15">
        <f t="shared" si="250"/>
        <v>42089.84520833334</v>
      </c>
      <c r="T4006" s="15">
        <f t="shared" si="251"/>
        <v>42119.84520833334</v>
      </c>
    </row>
    <row r="4007" spans="1:20" ht="57" hidden="1" x14ac:dyDescent="0.45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1" t="s">
        <v>8308</v>
      </c>
      <c r="R4007" t="s">
        <v>8315</v>
      </c>
      <c r="S4007" s="15">
        <f t="shared" si="250"/>
        <v>42536.246620370366</v>
      </c>
      <c r="T4007" s="15">
        <f t="shared" si="251"/>
        <v>42566.289583333331</v>
      </c>
    </row>
    <row r="4008" spans="1:20" ht="42.75" hidden="1" x14ac:dyDescent="0.45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1" t="s">
        <v>8319</v>
      </c>
      <c r="R4008" t="s">
        <v>8345</v>
      </c>
      <c r="S4008" s="15">
        <f t="shared" si="250"/>
        <v>41892.974803240737</v>
      </c>
      <c r="T4008" s="15">
        <f t="shared" si="251"/>
        <v>41912.974803240737</v>
      </c>
    </row>
    <row r="4009" spans="1:20" ht="42.75" hidden="1" x14ac:dyDescent="0.4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1" t="s">
        <v>8319</v>
      </c>
      <c r="R4009" t="s">
        <v>8345</v>
      </c>
      <c r="S4009" s="15">
        <f t="shared" si="250"/>
        <v>42154.64025462963</v>
      </c>
      <c r="T4009" s="15">
        <f t="shared" si="251"/>
        <v>42184.64025462963</v>
      </c>
    </row>
    <row r="4010" spans="1:20" ht="42.75" hidden="1" x14ac:dyDescent="0.4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1" t="s">
        <v>8319</v>
      </c>
      <c r="R4010" t="s">
        <v>8345</v>
      </c>
      <c r="S4010" s="15">
        <f t="shared" si="250"/>
        <v>41829.896562499998</v>
      </c>
      <c r="T4010" s="15">
        <f t="shared" si="251"/>
        <v>41859.896562499998</v>
      </c>
    </row>
    <row r="4011" spans="1:20" ht="57" hidden="1" x14ac:dyDescent="0.45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1" t="s">
        <v>8311</v>
      </c>
      <c r="R4011" t="s">
        <v>8356</v>
      </c>
      <c r="S4011" s="15">
        <f t="shared" si="250"/>
        <v>42632.328784722224</v>
      </c>
      <c r="T4011" s="15">
        <f t="shared" si="251"/>
        <v>42662.328784722224</v>
      </c>
    </row>
    <row r="4012" spans="1:20" ht="42.75" hidden="1" x14ac:dyDescent="0.4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1" t="s">
        <v>8311</v>
      </c>
      <c r="R4012" t="s">
        <v>8356</v>
      </c>
      <c r="S4012" s="15">
        <f t="shared" si="250"/>
        <v>41078.899826388886</v>
      </c>
      <c r="T4012" s="15">
        <f t="shared" si="251"/>
        <v>41090.833333333336</v>
      </c>
    </row>
    <row r="4013" spans="1:20" ht="42.75" hidden="1" x14ac:dyDescent="0.45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1" t="s">
        <v>8311</v>
      </c>
      <c r="R4013" t="s">
        <v>8356</v>
      </c>
      <c r="S4013" s="15">
        <f t="shared" si="250"/>
        <v>41747.887060185189</v>
      </c>
      <c r="T4013" s="15">
        <f t="shared" si="251"/>
        <v>41807.887060185189</v>
      </c>
    </row>
    <row r="4014" spans="1:20" ht="42.75" hidden="1" x14ac:dyDescent="0.4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1" t="s">
        <v>8311</v>
      </c>
      <c r="R4014" t="s">
        <v>8356</v>
      </c>
      <c r="S4014" s="15">
        <f t="shared" si="250"/>
        <v>41863.636006944449</v>
      </c>
      <c r="T4014" s="15">
        <f t="shared" si="251"/>
        <v>41893.636006944449</v>
      </c>
    </row>
    <row r="4015" spans="1:20" ht="42.75" hidden="1" x14ac:dyDescent="0.45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1" t="s">
        <v>8311</v>
      </c>
      <c r="R4015" t="s">
        <v>8356</v>
      </c>
      <c r="S4015" s="15">
        <f t="shared" si="250"/>
        <v>41415.461319444446</v>
      </c>
      <c r="T4015" s="15">
        <f t="shared" si="251"/>
        <v>41445.461319444446</v>
      </c>
    </row>
    <row r="4016" spans="1:20" ht="42.75" hidden="1" x14ac:dyDescent="0.4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1" t="s">
        <v>8311</v>
      </c>
      <c r="R4016" t="s">
        <v>8356</v>
      </c>
      <c r="S4016" s="15">
        <f t="shared" si="250"/>
        <v>41194.579027777778</v>
      </c>
      <c r="T4016" s="15">
        <f t="shared" si="251"/>
        <v>41210.579027777778</v>
      </c>
    </row>
    <row r="4017" spans="1:20" ht="42.75" hidden="1" x14ac:dyDescent="0.45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1" t="s">
        <v>8311</v>
      </c>
      <c r="R4017" t="s">
        <v>8356</v>
      </c>
      <c r="S4017" s="15">
        <f t="shared" si="250"/>
        <v>41257.531712962962</v>
      </c>
      <c r="T4017" s="15">
        <f t="shared" si="251"/>
        <v>41306.708333333336</v>
      </c>
    </row>
    <row r="4018" spans="1:20" ht="42.75" hidden="1" x14ac:dyDescent="0.4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1" t="s">
        <v>8311</v>
      </c>
      <c r="R4018" t="s">
        <v>8356</v>
      </c>
      <c r="S4018" s="15">
        <f t="shared" si="250"/>
        <v>41537.869143518517</v>
      </c>
      <c r="T4018" s="15">
        <f t="shared" si="251"/>
        <v>41552.869143518517</v>
      </c>
    </row>
    <row r="4019" spans="1:20" ht="28.5" hidden="1" x14ac:dyDescent="0.4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1" t="s">
        <v>8311</v>
      </c>
      <c r="R4019" t="s">
        <v>8356</v>
      </c>
      <c r="S4019" s="15">
        <f t="shared" si="250"/>
        <v>42774.447777777779</v>
      </c>
      <c r="T4019" s="15">
        <f t="shared" si="251"/>
        <v>42804.447777777779</v>
      </c>
    </row>
    <row r="4020" spans="1:20" ht="42.75" x14ac:dyDescent="0.45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1" t="s">
        <v>8323</v>
      </c>
      <c r="R4020" t="s">
        <v>8326</v>
      </c>
      <c r="S4020" s="15">
        <f t="shared" si="250"/>
        <v>41784.952488425923</v>
      </c>
      <c r="T4020" s="15">
        <f t="shared" si="251"/>
        <v>41811.458333333336</v>
      </c>
    </row>
    <row r="4021" spans="1:20" ht="42.75" x14ac:dyDescent="0.45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1" t="s">
        <v>8323</v>
      </c>
      <c r="R4021" t="s">
        <v>8326</v>
      </c>
      <c r="S4021" s="15">
        <f t="shared" si="250"/>
        <v>42492.737847222219</v>
      </c>
      <c r="T4021" s="15">
        <f t="shared" si="251"/>
        <v>42534.166666666672</v>
      </c>
    </row>
    <row r="4022" spans="1:20" ht="42.75" x14ac:dyDescent="0.45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1" t="s">
        <v>8323</v>
      </c>
      <c r="R4022" t="s">
        <v>8326</v>
      </c>
      <c r="S4022" s="15">
        <f t="shared" si="250"/>
        <v>42108.692060185189</v>
      </c>
      <c r="T4022" s="15">
        <f t="shared" si="251"/>
        <v>42153.692060185189</v>
      </c>
    </row>
    <row r="4023" spans="1:20" ht="42.75" x14ac:dyDescent="0.45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1" t="s">
        <v>8323</v>
      </c>
      <c r="R4023" t="s">
        <v>8326</v>
      </c>
      <c r="S4023" s="15">
        <f t="shared" si="250"/>
        <v>42453.806307870371</v>
      </c>
      <c r="T4023" s="15">
        <f t="shared" si="251"/>
        <v>42513.806307870371</v>
      </c>
    </row>
    <row r="4024" spans="1:20" ht="42.75" x14ac:dyDescent="0.45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1" t="s">
        <v>8323</v>
      </c>
      <c r="R4024" t="s">
        <v>8326</v>
      </c>
      <c r="S4024" s="15">
        <f t="shared" si="250"/>
        <v>42390.002650462964</v>
      </c>
      <c r="T4024" s="15">
        <f t="shared" si="251"/>
        <v>42398.970138888893</v>
      </c>
    </row>
    <row r="4025" spans="1:20" ht="42.75" x14ac:dyDescent="0.45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8323</v>
      </c>
      <c r="R4025" t="s">
        <v>8326</v>
      </c>
      <c r="S4025" s="15">
        <f t="shared" si="250"/>
        <v>41836.190937499996</v>
      </c>
      <c r="T4025" s="15">
        <f t="shared" si="251"/>
        <v>41896.190937499996</v>
      </c>
    </row>
    <row r="4026" spans="1:20" ht="42.75" x14ac:dyDescent="0.45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1" t="s">
        <v>8323</v>
      </c>
      <c r="R4026" t="s">
        <v>8326</v>
      </c>
      <c r="S4026" s="15">
        <f t="shared" si="250"/>
        <v>41954.545081018514</v>
      </c>
      <c r="T4026" s="15">
        <f t="shared" si="251"/>
        <v>41978.477777777778</v>
      </c>
    </row>
    <row r="4027" spans="1:20" ht="42.75" x14ac:dyDescent="0.45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1" t="s">
        <v>8323</v>
      </c>
      <c r="R4027" t="s">
        <v>8326</v>
      </c>
      <c r="S4027" s="15">
        <f t="shared" si="250"/>
        <v>41950.114108796297</v>
      </c>
      <c r="T4027" s="15">
        <f t="shared" si="251"/>
        <v>42010.114108796297</v>
      </c>
    </row>
    <row r="4028" spans="1:20" ht="28.5" x14ac:dyDescent="0.45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8323</v>
      </c>
      <c r="R4028" t="s">
        <v>8326</v>
      </c>
      <c r="S4028" s="15">
        <f t="shared" si="250"/>
        <v>42115.11618055556</v>
      </c>
      <c r="T4028" s="15">
        <f t="shared" si="251"/>
        <v>42175.11618055556</v>
      </c>
    </row>
    <row r="4029" spans="1:20" ht="42.75" x14ac:dyDescent="0.45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1" t="s">
        <v>8323</v>
      </c>
      <c r="R4029" t="s">
        <v>8326</v>
      </c>
      <c r="S4029" s="15">
        <f t="shared" si="250"/>
        <v>42171.743969907402</v>
      </c>
      <c r="T4029" s="15">
        <f t="shared" si="251"/>
        <v>42201.743969907402</v>
      </c>
    </row>
    <row r="4030" spans="1:20" ht="42.75" x14ac:dyDescent="0.45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1" t="s">
        <v>8323</v>
      </c>
      <c r="R4030" t="s">
        <v>8326</v>
      </c>
      <c r="S4030" s="15">
        <f t="shared" si="250"/>
        <v>41916.597638888888</v>
      </c>
      <c r="T4030" s="15">
        <f t="shared" si="251"/>
        <v>41976.639305555553</v>
      </c>
    </row>
    <row r="4031" spans="1:20" ht="42.75" x14ac:dyDescent="0.45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8323</v>
      </c>
      <c r="R4031" t="s">
        <v>8326</v>
      </c>
      <c r="S4031" s="15">
        <f t="shared" si="250"/>
        <v>41922.535185185188</v>
      </c>
      <c r="T4031" s="15">
        <f t="shared" si="251"/>
        <v>41930.207638888889</v>
      </c>
    </row>
    <row r="4032" spans="1:20" ht="28.5" x14ac:dyDescent="0.45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1" t="s">
        <v>8323</v>
      </c>
      <c r="R4032" t="s">
        <v>8326</v>
      </c>
      <c r="S4032" s="15">
        <f t="shared" si="250"/>
        <v>42037.986284722225</v>
      </c>
      <c r="T4032" s="15">
        <f t="shared" si="251"/>
        <v>42097.944618055553</v>
      </c>
    </row>
    <row r="4033" spans="1:20" ht="42.75" x14ac:dyDescent="0.45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8323</v>
      </c>
      <c r="R4033" t="s">
        <v>8326</v>
      </c>
      <c r="S4033" s="15">
        <f t="shared" si="250"/>
        <v>42515.078217592592</v>
      </c>
      <c r="T4033" s="15">
        <f t="shared" si="251"/>
        <v>42575.078217592592</v>
      </c>
    </row>
    <row r="4034" spans="1:20" ht="42.75" hidden="1" x14ac:dyDescent="0.4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78" si="252">ROUND(E4034/D4034*100,0)</f>
        <v>0</v>
      </c>
      <c r="P4034">
        <f t="shared" ref="P4034:P4078" si="253">IFERROR(ROUND(E4034/L4034,2),0)</f>
        <v>0</v>
      </c>
      <c r="Q4034" s="11" t="s">
        <v>8323</v>
      </c>
      <c r="R4034" t="s">
        <v>8324</v>
      </c>
      <c r="S4034" s="15">
        <f t="shared" ref="S4034:S4078" si="254">(((J4034/60)/60)/24)+DATE(1970,1,1)</f>
        <v>42077.129398148143</v>
      </c>
      <c r="T4034" s="15">
        <f t="shared" ref="T4034:T4078" si="255">(((I4034/60)/60)/24)+DATE(1970,1,1)</f>
        <v>42107.129398148143</v>
      </c>
    </row>
    <row r="4035" spans="1:20" ht="57" hidden="1" x14ac:dyDescent="0.45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52"/>
        <v>0</v>
      </c>
      <c r="P4035">
        <f t="shared" si="253"/>
        <v>0</v>
      </c>
      <c r="Q4035" s="11" t="s">
        <v>8323</v>
      </c>
      <c r="R4035" t="s">
        <v>8324</v>
      </c>
      <c r="S4035" s="15">
        <f t="shared" si="254"/>
        <v>42118.139583333337</v>
      </c>
      <c r="T4035" s="15">
        <f t="shared" si="255"/>
        <v>42148.139583333337</v>
      </c>
    </row>
    <row r="4036" spans="1:20" ht="42.75" hidden="1" x14ac:dyDescent="0.45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1" t="s">
        <v>8323</v>
      </c>
      <c r="R4036" t="s">
        <v>8324</v>
      </c>
      <c r="S4036" s="15">
        <f t="shared" si="254"/>
        <v>42362.36518518519</v>
      </c>
      <c r="T4036" s="15">
        <f t="shared" si="255"/>
        <v>42392.36518518519</v>
      </c>
    </row>
    <row r="4037" spans="1:20" ht="42.75" hidden="1" x14ac:dyDescent="0.45">
      <c r="A4037">
        <v>2349</v>
      </c>
      <c r="B4037" s="9" t="s">
        <v>2350</v>
      </c>
      <c r="C4037" s="3" t="s">
        <v>6459</v>
      </c>
      <c r="D4037" s="5">
        <v>474900</v>
      </c>
      <c r="E4037" s="7">
        <v>0</v>
      </c>
      <c r="F4037" t="s">
        <v>8219</v>
      </c>
      <c r="G4037" t="s">
        <v>8234</v>
      </c>
      <c r="H4037" t="s">
        <v>8254</v>
      </c>
      <c r="I4037">
        <v>1439318228</v>
      </c>
      <c r="J4037">
        <v>1436812628</v>
      </c>
      <c r="K4037" t="b">
        <v>0</v>
      </c>
      <c r="L4037">
        <v>0</v>
      </c>
      <c r="M4037" t="b">
        <v>0</v>
      </c>
      <c r="N4037" t="s">
        <v>8270</v>
      </c>
      <c r="O4037">
        <f t="shared" si="252"/>
        <v>0</v>
      </c>
      <c r="P4037">
        <f t="shared" si="253"/>
        <v>0</v>
      </c>
      <c r="Q4037" s="11" t="s">
        <v>8308</v>
      </c>
      <c r="R4037" t="s">
        <v>8342</v>
      </c>
      <c r="S4037" s="15">
        <f t="shared" si="254"/>
        <v>42198.775787037041</v>
      </c>
      <c r="T4037" s="15">
        <f t="shared" si="255"/>
        <v>42227.775787037041</v>
      </c>
    </row>
    <row r="4038" spans="1:20" ht="42.75" hidden="1" x14ac:dyDescent="0.45">
      <c r="A4038">
        <v>2646</v>
      </c>
      <c r="B4038" s="9" t="s">
        <v>2646</v>
      </c>
      <c r="C4038" s="3" t="s">
        <v>6756</v>
      </c>
      <c r="D4038" s="5">
        <v>500000</v>
      </c>
      <c r="E4038" s="7">
        <v>42086.42</v>
      </c>
      <c r="F4038" t="s">
        <v>8219</v>
      </c>
      <c r="G4038" t="s">
        <v>8223</v>
      </c>
      <c r="H4038" t="s">
        <v>8245</v>
      </c>
      <c r="I4038">
        <v>1441783869</v>
      </c>
      <c r="J4038">
        <v>1439191869</v>
      </c>
      <c r="K4038" t="b">
        <v>1</v>
      </c>
      <c r="L4038">
        <v>535</v>
      </c>
      <c r="M4038" t="b">
        <v>0</v>
      </c>
      <c r="N4038" t="s">
        <v>8299</v>
      </c>
      <c r="O4038">
        <f t="shared" si="252"/>
        <v>8</v>
      </c>
      <c r="P4038">
        <f t="shared" si="253"/>
        <v>78.67</v>
      </c>
      <c r="Q4038" s="11" t="s">
        <v>8308</v>
      </c>
      <c r="R4038" t="s">
        <v>8315</v>
      </c>
      <c r="S4038" s="15">
        <f t="shared" si="254"/>
        <v>42226.313298611116</v>
      </c>
      <c r="T4038" s="15">
        <f t="shared" si="255"/>
        <v>42256.313298611116</v>
      </c>
    </row>
    <row r="4039" spans="1:20" ht="42.75" hidden="1" x14ac:dyDescent="0.45">
      <c r="A4039">
        <v>159</v>
      </c>
      <c r="B4039" s="9" t="s">
        <v>161</v>
      </c>
      <c r="C4039" s="3" t="s">
        <v>4269</v>
      </c>
      <c r="D4039" s="5">
        <v>500000</v>
      </c>
      <c r="E4039" s="7">
        <v>10</v>
      </c>
      <c r="F4039" t="s">
        <v>8219</v>
      </c>
      <c r="G4039" t="s">
        <v>8223</v>
      </c>
      <c r="H4039" t="s">
        <v>8245</v>
      </c>
      <c r="I4039">
        <v>1467541545</v>
      </c>
      <c r="J4039">
        <v>1464085545</v>
      </c>
      <c r="K4039" t="b">
        <v>0</v>
      </c>
      <c r="L4039">
        <v>1</v>
      </c>
      <c r="M4039" t="b">
        <v>0</v>
      </c>
      <c r="N4039" t="s">
        <v>8265</v>
      </c>
      <c r="O4039">
        <f t="shared" si="252"/>
        <v>0</v>
      </c>
      <c r="P4039">
        <f t="shared" si="253"/>
        <v>10</v>
      </c>
      <c r="Q4039" s="11" t="s">
        <v>8321</v>
      </c>
      <c r="R4039" t="s">
        <v>8337</v>
      </c>
      <c r="S4039" s="15">
        <f t="shared" si="254"/>
        <v>42514.434548611112</v>
      </c>
      <c r="T4039" s="15">
        <f t="shared" si="255"/>
        <v>42554.434548611112</v>
      </c>
    </row>
    <row r="4040" spans="1:20" ht="42.75" hidden="1" x14ac:dyDescent="0.45">
      <c r="A4040">
        <v>1230</v>
      </c>
      <c r="B4040" s="9" t="s">
        <v>1231</v>
      </c>
      <c r="C4040" s="3" t="s">
        <v>5340</v>
      </c>
      <c r="D4040" s="5">
        <v>500000</v>
      </c>
      <c r="E4040" s="7">
        <v>0</v>
      </c>
      <c r="F4040" t="s">
        <v>8219</v>
      </c>
      <c r="G4040" t="s">
        <v>8223</v>
      </c>
      <c r="H4040" t="s">
        <v>8245</v>
      </c>
      <c r="I4040">
        <v>1298589630</v>
      </c>
      <c r="J4040">
        <v>1295997630</v>
      </c>
      <c r="K4040" t="b">
        <v>0</v>
      </c>
      <c r="L4040">
        <v>0</v>
      </c>
      <c r="M4040" t="b">
        <v>0</v>
      </c>
      <c r="N4040" t="s">
        <v>8284</v>
      </c>
      <c r="O4040">
        <f t="shared" si="252"/>
        <v>0</v>
      </c>
      <c r="P4040">
        <f t="shared" si="253"/>
        <v>0</v>
      </c>
      <c r="Q4040" s="11" t="s">
        <v>8327</v>
      </c>
      <c r="R4040" t="s">
        <v>8354</v>
      </c>
      <c r="S4040" s="15">
        <f t="shared" si="254"/>
        <v>40568.972569444442</v>
      </c>
      <c r="T4040" s="15">
        <f t="shared" si="255"/>
        <v>40598.972569444442</v>
      </c>
    </row>
    <row r="4041" spans="1:20" ht="42.75" hidden="1" x14ac:dyDescent="0.45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1" t="s">
        <v>8323</v>
      </c>
      <c r="R4041" t="s">
        <v>8324</v>
      </c>
      <c r="S4041" s="15">
        <f t="shared" si="254"/>
        <v>42027.832800925928</v>
      </c>
      <c r="T4041" s="15">
        <f t="shared" si="255"/>
        <v>42065.044444444444</v>
      </c>
    </row>
    <row r="4042" spans="1:20" ht="42.75" hidden="1" x14ac:dyDescent="0.45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1" t="s">
        <v>8323</v>
      </c>
      <c r="R4042" t="s">
        <v>8324</v>
      </c>
      <c r="S4042" s="15">
        <f t="shared" si="254"/>
        <v>41851.636388888888</v>
      </c>
      <c r="T4042" s="15">
        <f t="shared" si="255"/>
        <v>41911.636388888888</v>
      </c>
    </row>
    <row r="4043" spans="1:20" ht="42.75" hidden="1" x14ac:dyDescent="0.4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1" t="s">
        <v>8323</v>
      </c>
      <c r="R4043" t="s">
        <v>8324</v>
      </c>
      <c r="S4043" s="15">
        <f t="shared" si="254"/>
        <v>42433.650590277779</v>
      </c>
      <c r="T4043" s="15">
        <f t="shared" si="255"/>
        <v>42463.608923611115</v>
      </c>
    </row>
    <row r="4044" spans="1:20" hidden="1" x14ac:dyDescent="0.45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1" t="s">
        <v>8323</v>
      </c>
      <c r="R4044" t="s">
        <v>8324</v>
      </c>
      <c r="S4044" s="15">
        <f t="shared" si="254"/>
        <v>41834.784120370372</v>
      </c>
      <c r="T4044" s="15">
        <f t="shared" si="255"/>
        <v>41864.784120370372</v>
      </c>
    </row>
    <row r="4045" spans="1:20" ht="42.75" hidden="1" x14ac:dyDescent="0.45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1" t="s">
        <v>8323</v>
      </c>
      <c r="R4045" t="s">
        <v>8324</v>
      </c>
      <c r="S4045" s="15">
        <f t="shared" si="254"/>
        <v>42293.922986111109</v>
      </c>
      <c r="T4045" s="15">
        <f t="shared" si="255"/>
        <v>42323.96465277778</v>
      </c>
    </row>
    <row r="4046" spans="1:20" ht="42.75" hidden="1" x14ac:dyDescent="0.45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1" t="s">
        <v>8323</v>
      </c>
      <c r="R4046" t="s">
        <v>8324</v>
      </c>
      <c r="S4046" s="15">
        <f t="shared" si="254"/>
        <v>41843.632523148146</v>
      </c>
      <c r="T4046" s="15">
        <f t="shared" si="255"/>
        <v>41903.632523148146</v>
      </c>
    </row>
    <row r="4047" spans="1:20" ht="42.75" hidden="1" x14ac:dyDescent="0.45">
      <c r="A4047">
        <v>2390</v>
      </c>
      <c r="B4047" s="9" t="s">
        <v>2391</v>
      </c>
      <c r="C4047" s="3" t="s">
        <v>6500</v>
      </c>
      <c r="D4047" s="5">
        <v>510000</v>
      </c>
      <c r="E4047" s="7">
        <v>0</v>
      </c>
      <c r="F4047" t="s">
        <v>8219</v>
      </c>
      <c r="G4047" t="s">
        <v>8225</v>
      </c>
      <c r="H4047" t="s">
        <v>8247</v>
      </c>
      <c r="I4047">
        <v>1420352264</v>
      </c>
      <c r="J4047">
        <v>1416896264</v>
      </c>
      <c r="K4047" t="b">
        <v>0</v>
      </c>
      <c r="L4047">
        <v>0</v>
      </c>
      <c r="M4047" t="b">
        <v>0</v>
      </c>
      <c r="N4047" t="s">
        <v>8270</v>
      </c>
      <c r="O4047">
        <f t="shared" si="252"/>
        <v>0</v>
      </c>
      <c r="P4047">
        <f t="shared" si="253"/>
        <v>0</v>
      </c>
      <c r="Q4047" s="11" t="s">
        <v>8308</v>
      </c>
      <c r="R4047" t="s">
        <v>8342</v>
      </c>
      <c r="S4047" s="15">
        <f t="shared" si="254"/>
        <v>41968.262314814812</v>
      </c>
      <c r="T4047" s="15">
        <f t="shared" si="255"/>
        <v>42008.262314814812</v>
      </c>
    </row>
    <row r="4048" spans="1:20" ht="42.75" hidden="1" x14ac:dyDescent="0.45">
      <c r="A4048">
        <v>3124</v>
      </c>
      <c r="B4048" s="9" t="s">
        <v>3124</v>
      </c>
      <c r="C4048" s="3" t="s">
        <v>7234</v>
      </c>
      <c r="D4048" s="5">
        <v>800000</v>
      </c>
      <c r="E4048" s="7">
        <v>26</v>
      </c>
      <c r="F4048" t="s">
        <v>8219</v>
      </c>
      <c r="G4048" t="s">
        <v>8223</v>
      </c>
      <c r="H4048" t="s">
        <v>8245</v>
      </c>
      <c r="I4048">
        <v>1422902601</v>
      </c>
      <c r="J4048">
        <v>1417718601</v>
      </c>
      <c r="K4048" t="b">
        <v>0</v>
      </c>
      <c r="L4048">
        <v>4</v>
      </c>
      <c r="M4048" t="b">
        <v>0</v>
      </c>
      <c r="N4048" t="s">
        <v>8301</v>
      </c>
      <c r="O4048">
        <f t="shared" si="252"/>
        <v>0</v>
      </c>
      <c r="P4048">
        <f t="shared" si="253"/>
        <v>6.5</v>
      </c>
      <c r="Q4048" s="11" t="s">
        <v>8323</v>
      </c>
      <c r="R4048" t="s">
        <v>8324</v>
      </c>
      <c r="S4048" s="15">
        <f t="shared" si="254"/>
        <v>41977.780104166668</v>
      </c>
      <c r="T4048" s="15">
        <f t="shared" si="255"/>
        <v>42037.780104166668</v>
      </c>
    </row>
    <row r="4049" spans="1:20" ht="57" x14ac:dyDescent="0.45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1" t="s">
        <v>8323</v>
      </c>
      <c r="R4049" t="s">
        <v>8326</v>
      </c>
      <c r="S4049" s="15">
        <f t="shared" si="254"/>
        <v>42809.645914351851</v>
      </c>
      <c r="T4049" s="15">
        <f t="shared" si="255"/>
        <v>42828.645914351851</v>
      </c>
    </row>
    <row r="4050" spans="1:20" ht="57" x14ac:dyDescent="0.45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1" t="s">
        <v>8323</v>
      </c>
      <c r="R4050" t="s">
        <v>8326</v>
      </c>
      <c r="S4050" s="15">
        <f t="shared" si="254"/>
        <v>42808.358287037037</v>
      </c>
      <c r="T4050" s="15">
        <f t="shared" si="255"/>
        <v>42834.358287037037</v>
      </c>
    </row>
    <row r="4051" spans="1:20" ht="42.75" x14ac:dyDescent="0.45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1" t="s">
        <v>8323</v>
      </c>
      <c r="R4051" t="s">
        <v>8326</v>
      </c>
      <c r="S4051" s="15">
        <f t="shared" si="254"/>
        <v>42762.040902777779</v>
      </c>
      <c r="T4051" s="15">
        <f t="shared" si="255"/>
        <v>42821.999236111107</v>
      </c>
    </row>
    <row r="4052" spans="1:20" ht="42.75" hidden="1" x14ac:dyDescent="0.4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1" t="s">
        <v>8323</v>
      </c>
      <c r="R4052" t="s">
        <v>8335</v>
      </c>
      <c r="S4052" s="15">
        <f t="shared" si="254"/>
        <v>42683.151331018518</v>
      </c>
      <c r="T4052" s="15">
        <f t="shared" si="255"/>
        <v>42713.192997685182</v>
      </c>
    </row>
    <row r="4053" spans="1:20" ht="42.75" hidden="1" x14ac:dyDescent="0.45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1" t="s">
        <v>8323</v>
      </c>
      <c r="R4053" t="s">
        <v>8335</v>
      </c>
      <c r="S4053" s="15">
        <f t="shared" si="254"/>
        <v>42182.062476851846</v>
      </c>
      <c r="T4053" s="15">
        <f t="shared" si="255"/>
        <v>42212.062476851846</v>
      </c>
    </row>
    <row r="4054" spans="1:20" ht="42.75" hidden="1" x14ac:dyDescent="0.45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1" t="s">
        <v>8323</v>
      </c>
      <c r="R4054" t="s">
        <v>8335</v>
      </c>
      <c r="S4054" s="15">
        <f t="shared" si="254"/>
        <v>42172.686099537037</v>
      </c>
      <c r="T4054" s="15">
        <f t="shared" si="255"/>
        <v>42202.676388888889</v>
      </c>
    </row>
    <row r="4055" spans="1:20" ht="42.75" hidden="1" x14ac:dyDescent="0.45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1" t="s">
        <v>8323</v>
      </c>
      <c r="R4055" t="s">
        <v>8335</v>
      </c>
      <c r="S4055" s="15">
        <f t="shared" si="254"/>
        <v>42236.276053240741</v>
      </c>
      <c r="T4055" s="15">
        <f t="shared" si="255"/>
        <v>42266.276053240741</v>
      </c>
    </row>
    <row r="4056" spans="1:20" ht="42.75" hidden="1" x14ac:dyDescent="0.45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1" t="s">
        <v>8323</v>
      </c>
      <c r="R4056" t="s">
        <v>8335</v>
      </c>
      <c r="S4056" s="15">
        <f t="shared" si="254"/>
        <v>42291.833287037036</v>
      </c>
      <c r="T4056" s="15">
        <f t="shared" si="255"/>
        <v>42351.874953703707</v>
      </c>
    </row>
    <row r="4057" spans="1:20" ht="42.75" hidden="1" x14ac:dyDescent="0.45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1" t="s">
        <v>8323</v>
      </c>
      <c r="R4057" t="s">
        <v>8335</v>
      </c>
      <c r="S4057" s="15">
        <f t="shared" si="254"/>
        <v>42226.694780092599</v>
      </c>
      <c r="T4057" s="15">
        <f t="shared" si="255"/>
        <v>42261.694780092599</v>
      </c>
    </row>
    <row r="4058" spans="1:20" ht="42.75" hidden="1" x14ac:dyDescent="0.45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1" t="s">
        <v>8323</v>
      </c>
      <c r="R4058" t="s">
        <v>8335</v>
      </c>
      <c r="S4058" s="15">
        <f t="shared" si="254"/>
        <v>41899.627071759263</v>
      </c>
      <c r="T4058" s="15">
        <f t="shared" si="255"/>
        <v>41917.208333333336</v>
      </c>
    </row>
    <row r="4059" spans="1:20" ht="42.75" hidden="1" x14ac:dyDescent="0.45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1" t="s">
        <v>8323</v>
      </c>
      <c r="R4059" t="s">
        <v>8335</v>
      </c>
      <c r="S4059" s="15">
        <f t="shared" si="254"/>
        <v>42285.143969907411</v>
      </c>
      <c r="T4059" s="15">
        <f t="shared" si="255"/>
        <v>42325.185636574075</v>
      </c>
    </row>
    <row r="4060" spans="1:20" ht="42.75" x14ac:dyDescent="0.45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1" t="s">
        <v>8323</v>
      </c>
      <c r="R4060" t="s">
        <v>8326</v>
      </c>
      <c r="S4060" s="15">
        <f t="shared" si="254"/>
        <v>42103.024398148147</v>
      </c>
      <c r="T4060" s="15">
        <f t="shared" si="255"/>
        <v>42112.9375</v>
      </c>
    </row>
    <row r="4061" spans="1:20" ht="42.75" x14ac:dyDescent="0.45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1" t="s">
        <v>8323</v>
      </c>
      <c r="R4061" t="s">
        <v>8326</v>
      </c>
      <c r="S4061" s="15">
        <f t="shared" si="254"/>
        <v>42325.920717592591</v>
      </c>
      <c r="T4061" s="15">
        <f t="shared" si="255"/>
        <v>42355.920717592591</v>
      </c>
    </row>
    <row r="4062" spans="1:20" ht="28.5" x14ac:dyDescent="0.45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1" t="s">
        <v>8323</v>
      </c>
      <c r="R4062" t="s">
        <v>8326</v>
      </c>
      <c r="S4062" s="15">
        <f t="shared" si="254"/>
        <v>41793.710231481484</v>
      </c>
      <c r="T4062" s="15">
        <f t="shared" si="255"/>
        <v>41823.710231481484</v>
      </c>
    </row>
    <row r="4063" spans="1:20" ht="42.75" x14ac:dyDescent="0.45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8323</v>
      </c>
      <c r="R4063" t="s">
        <v>8326</v>
      </c>
      <c r="S4063" s="15">
        <f t="shared" si="254"/>
        <v>41793.814259259263</v>
      </c>
      <c r="T4063" s="15">
        <f t="shared" si="255"/>
        <v>41825.165972222225</v>
      </c>
    </row>
    <row r="4064" spans="1:20" ht="42.75" hidden="1" x14ac:dyDescent="0.45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1" t="s">
        <v>8323</v>
      </c>
      <c r="R4064" t="s">
        <v>8335</v>
      </c>
      <c r="S4064" s="15">
        <f t="shared" si="254"/>
        <v>42666.666932870372</v>
      </c>
      <c r="T4064" s="15">
        <f t="shared" si="255"/>
        <v>42696.708599537036</v>
      </c>
    </row>
    <row r="4065" spans="1:20" ht="28.5" hidden="1" x14ac:dyDescent="0.45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1" t="s">
        <v>8323</v>
      </c>
      <c r="R4065" t="s">
        <v>8335</v>
      </c>
      <c r="S4065" s="15">
        <f t="shared" si="254"/>
        <v>41766.692037037035</v>
      </c>
      <c r="T4065" s="15">
        <f t="shared" si="255"/>
        <v>41826.692037037035</v>
      </c>
    </row>
    <row r="4066" spans="1:20" ht="42.75" hidden="1" x14ac:dyDescent="0.45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1" t="s">
        <v>8323</v>
      </c>
      <c r="R4066" t="s">
        <v>8335</v>
      </c>
      <c r="S4066" s="15">
        <f t="shared" si="254"/>
        <v>42269.126226851848</v>
      </c>
      <c r="T4066" s="15">
        <f t="shared" si="255"/>
        <v>42299.126226851848</v>
      </c>
    </row>
    <row r="4067" spans="1:20" ht="42.75" hidden="1" x14ac:dyDescent="0.45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1" t="s">
        <v>8323</v>
      </c>
      <c r="R4067" t="s">
        <v>8335</v>
      </c>
      <c r="S4067" s="15">
        <f t="shared" si="254"/>
        <v>42527.00953703704</v>
      </c>
      <c r="T4067" s="15">
        <f t="shared" si="255"/>
        <v>42582.291666666672</v>
      </c>
    </row>
    <row r="4068" spans="1:20" ht="42.75" x14ac:dyDescent="0.45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1" t="s">
        <v>8323</v>
      </c>
      <c r="R4068" t="s">
        <v>8326</v>
      </c>
      <c r="S4068" s="15">
        <f t="shared" si="254"/>
        <v>42253.633159722223</v>
      </c>
      <c r="T4068" s="15">
        <f t="shared" si="255"/>
        <v>42313.674826388888</v>
      </c>
    </row>
    <row r="4069" spans="1:20" ht="28.5" hidden="1" x14ac:dyDescent="0.45">
      <c r="A4069">
        <v>2373</v>
      </c>
      <c r="B4069" s="9" t="s">
        <v>2374</v>
      </c>
      <c r="C4069" s="3" t="s">
        <v>6483</v>
      </c>
      <c r="D4069" s="5">
        <v>850000</v>
      </c>
      <c r="E4069" s="7">
        <v>50</v>
      </c>
      <c r="F4069" t="s">
        <v>8219</v>
      </c>
      <c r="G4069" t="s">
        <v>8234</v>
      </c>
      <c r="H4069" t="s">
        <v>8254</v>
      </c>
      <c r="I4069">
        <v>1440863624</v>
      </c>
      <c r="J4069">
        <v>1438271624</v>
      </c>
      <c r="K4069" t="b">
        <v>0</v>
      </c>
      <c r="L4069">
        <v>1</v>
      </c>
      <c r="M4069" t="b">
        <v>0</v>
      </c>
      <c r="N4069" t="s">
        <v>8270</v>
      </c>
      <c r="O4069">
        <f t="shared" si="252"/>
        <v>0</v>
      </c>
      <c r="P4069">
        <f t="shared" si="253"/>
        <v>50</v>
      </c>
      <c r="Q4069" s="11" t="s">
        <v>8308</v>
      </c>
      <c r="R4069" t="s">
        <v>8342</v>
      </c>
      <c r="S4069" s="15">
        <f t="shared" si="254"/>
        <v>42215.662314814821</v>
      </c>
      <c r="T4069" s="15">
        <f t="shared" si="255"/>
        <v>42245.662314814821</v>
      </c>
    </row>
    <row r="4070" spans="1:20" ht="42.75" hidden="1" x14ac:dyDescent="0.45">
      <c r="A4070">
        <v>1000</v>
      </c>
      <c r="B4070" s="9" t="s">
        <v>1001</v>
      </c>
      <c r="C4070" s="3" t="s">
        <v>5110</v>
      </c>
      <c r="D4070" s="5">
        <v>894700</v>
      </c>
      <c r="E4070" s="7">
        <v>19824</v>
      </c>
      <c r="F4070" t="s">
        <v>8219</v>
      </c>
      <c r="G4070" t="s">
        <v>8223</v>
      </c>
      <c r="H4070" t="s">
        <v>8245</v>
      </c>
      <c r="I4070">
        <v>1489537560</v>
      </c>
      <c r="J4070">
        <v>1484357160</v>
      </c>
      <c r="K4070" t="b">
        <v>0</v>
      </c>
      <c r="L4070">
        <v>6</v>
      </c>
      <c r="M4070" t="b">
        <v>0</v>
      </c>
      <c r="N4070" t="s">
        <v>8271</v>
      </c>
      <c r="O4070">
        <f t="shared" si="252"/>
        <v>2</v>
      </c>
      <c r="P4070">
        <f t="shared" si="253"/>
        <v>3304</v>
      </c>
      <c r="Q4070" s="11" t="s">
        <v>8308</v>
      </c>
      <c r="R4070" t="s">
        <v>8310</v>
      </c>
      <c r="S4070" s="15">
        <f t="shared" si="254"/>
        <v>42749.059722222228</v>
      </c>
      <c r="T4070" s="15">
        <f t="shared" si="255"/>
        <v>42809.018055555556</v>
      </c>
    </row>
    <row r="4071" spans="1:20" ht="42.75" hidden="1" x14ac:dyDescent="0.45">
      <c r="A4071">
        <v>2643</v>
      </c>
      <c r="B4071" s="9" t="s">
        <v>2643</v>
      </c>
      <c r="C4071" s="3" t="s">
        <v>6753</v>
      </c>
      <c r="D4071" s="5">
        <v>1000000</v>
      </c>
      <c r="E4071" s="7">
        <v>335597.31</v>
      </c>
      <c r="F4071" t="s">
        <v>8219</v>
      </c>
      <c r="G4071" t="s">
        <v>8223</v>
      </c>
      <c r="H4071" t="s">
        <v>8245</v>
      </c>
      <c r="I4071">
        <v>1482307140</v>
      </c>
      <c r="J4071">
        <v>1479218315</v>
      </c>
      <c r="K4071" t="b">
        <v>1</v>
      </c>
      <c r="L4071">
        <v>1501</v>
      </c>
      <c r="M4071" t="b">
        <v>0</v>
      </c>
      <c r="N4071" t="s">
        <v>8299</v>
      </c>
      <c r="O4071">
        <f t="shared" si="252"/>
        <v>34</v>
      </c>
      <c r="P4071">
        <f t="shared" si="253"/>
        <v>223.58</v>
      </c>
      <c r="Q4071" s="11" t="s">
        <v>8308</v>
      </c>
      <c r="R4071" t="s">
        <v>8315</v>
      </c>
      <c r="S4071" s="15">
        <f t="shared" si="254"/>
        <v>42689.582349537035</v>
      </c>
      <c r="T4071" s="15">
        <f t="shared" si="255"/>
        <v>42725.332638888889</v>
      </c>
    </row>
    <row r="4072" spans="1:20" ht="28.5" hidden="1" x14ac:dyDescent="0.45">
      <c r="A4072">
        <v>639</v>
      </c>
      <c r="B4072" s="9" t="s">
        <v>640</v>
      </c>
      <c r="C4072" s="3" t="s">
        <v>4749</v>
      </c>
      <c r="D4072" s="5">
        <v>1000000</v>
      </c>
      <c r="E4072" s="7">
        <v>1</v>
      </c>
      <c r="F4072" t="s">
        <v>8219</v>
      </c>
      <c r="G4072" t="s">
        <v>8223</v>
      </c>
      <c r="H4072" t="s">
        <v>8245</v>
      </c>
      <c r="I4072">
        <v>1413208795</v>
      </c>
      <c r="J4072">
        <v>1408024795</v>
      </c>
      <c r="K4072" t="b">
        <v>0</v>
      </c>
      <c r="L4072">
        <v>1</v>
      </c>
      <c r="M4072" t="b">
        <v>0</v>
      </c>
      <c r="N4072" t="s">
        <v>8270</v>
      </c>
      <c r="O4072">
        <f t="shared" si="252"/>
        <v>0</v>
      </c>
      <c r="P4072">
        <f t="shared" si="253"/>
        <v>1</v>
      </c>
      <c r="Q4072" s="11" t="s">
        <v>8308</v>
      </c>
      <c r="R4072" t="s">
        <v>8342</v>
      </c>
      <c r="S4072" s="15">
        <f t="shared" si="254"/>
        <v>41865.583275462966</v>
      </c>
      <c r="T4072" s="15">
        <f t="shared" si="255"/>
        <v>41925.583275462966</v>
      </c>
    </row>
    <row r="4073" spans="1:20" ht="57" hidden="1" x14ac:dyDescent="0.45">
      <c r="A4073">
        <v>155</v>
      </c>
      <c r="B4073" s="9" t="s">
        <v>157</v>
      </c>
      <c r="C4073" s="3" t="s">
        <v>4265</v>
      </c>
      <c r="D4073" s="5">
        <v>1350000</v>
      </c>
      <c r="E4073" s="7">
        <v>81</v>
      </c>
      <c r="F4073" t="s">
        <v>8219</v>
      </c>
      <c r="G4073" t="s">
        <v>8223</v>
      </c>
      <c r="H4073" t="s">
        <v>8245</v>
      </c>
      <c r="I4073">
        <v>1437657935</v>
      </c>
      <c r="J4073">
        <v>1434201935</v>
      </c>
      <c r="K4073" t="b">
        <v>0</v>
      </c>
      <c r="L4073">
        <v>4</v>
      </c>
      <c r="M4073" t="b">
        <v>0</v>
      </c>
      <c r="N4073" t="s">
        <v>8265</v>
      </c>
      <c r="O4073">
        <f t="shared" si="252"/>
        <v>0</v>
      </c>
      <c r="P4073">
        <f t="shared" si="253"/>
        <v>20.25</v>
      </c>
      <c r="Q4073" s="11" t="s">
        <v>8321</v>
      </c>
      <c r="R4073" t="s">
        <v>8337</v>
      </c>
      <c r="S4073" s="15">
        <f t="shared" si="254"/>
        <v>42168.559432870374</v>
      </c>
      <c r="T4073" s="15">
        <f t="shared" si="255"/>
        <v>42208.559432870374</v>
      </c>
    </row>
    <row r="4074" spans="1:20" hidden="1" x14ac:dyDescent="0.45">
      <c r="A4074">
        <v>3125</v>
      </c>
      <c r="B4074" s="9" t="s">
        <v>3125</v>
      </c>
      <c r="C4074" s="3" t="s">
        <v>7235</v>
      </c>
      <c r="D4074" s="5">
        <v>1500000</v>
      </c>
      <c r="E4074" s="7">
        <v>0</v>
      </c>
      <c r="F4074" t="s">
        <v>8219</v>
      </c>
      <c r="G4074" t="s">
        <v>8223</v>
      </c>
      <c r="H4074" t="s">
        <v>8245</v>
      </c>
      <c r="I4074">
        <v>1452142672</v>
      </c>
      <c r="J4074">
        <v>1449550672</v>
      </c>
      <c r="K4074" t="b">
        <v>0</v>
      </c>
      <c r="L4074">
        <v>0</v>
      </c>
      <c r="M4074" t="b">
        <v>0</v>
      </c>
      <c r="N4074" t="s">
        <v>8301</v>
      </c>
      <c r="O4074">
        <f t="shared" si="252"/>
        <v>0</v>
      </c>
      <c r="P4074">
        <f t="shared" si="253"/>
        <v>0</v>
      </c>
      <c r="Q4074" s="11" t="s">
        <v>8323</v>
      </c>
      <c r="R4074" t="s">
        <v>8324</v>
      </c>
      <c r="S4074" s="15">
        <f t="shared" si="254"/>
        <v>42346.20685185185</v>
      </c>
      <c r="T4074" s="15">
        <f t="shared" si="255"/>
        <v>42376.20685185185</v>
      </c>
    </row>
    <row r="4075" spans="1:20" ht="28.5" hidden="1" x14ac:dyDescent="0.45">
      <c r="A4075">
        <v>619</v>
      </c>
      <c r="B4075" s="9" t="s">
        <v>620</v>
      </c>
      <c r="C4075" s="3" t="s">
        <v>4729</v>
      </c>
      <c r="D4075" s="5">
        <v>2500000</v>
      </c>
      <c r="E4075" s="7">
        <v>1</v>
      </c>
      <c r="F4075" t="s">
        <v>8219</v>
      </c>
      <c r="G4075" t="s">
        <v>8223</v>
      </c>
      <c r="H4075" t="s">
        <v>8245</v>
      </c>
      <c r="I4075">
        <v>1416933390</v>
      </c>
      <c r="J4075">
        <v>1411745790</v>
      </c>
      <c r="K4075" t="b">
        <v>0</v>
      </c>
      <c r="L4075">
        <v>1</v>
      </c>
      <c r="M4075" t="b">
        <v>0</v>
      </c>
      <c r="N4075" t="s">
        <v>8270</v>
      </c>
      <c r="O4075">
        <f t="shared" si="252"/>
        <v>0</v>
      </c>
      <c r="P4075">
        <f t="shared" si="253"/>
        <v>1</v>
      </c>
      <c r="Q4075" s="11" t="s">
        <v>8308</v>
      </c>
      <c r="R4075" t="s">
        <v>8342</v>
      </c>
      <c r="S4075" s="15">
        <f t="shared" si="254"/>
        <v>41908.650347222225</v>
      </c>
      <c r="T4075" s="15">
        <f t="shared" si="255"/>
        <v>41968.692013888889</v>
      </c>
    </row>
    <row r="4076" spans="1:20" ht="42.75" hidden="1" x14ac:dyDescent="0.45">
      <c r="A4076">
        <v>1460</v>
      </c>
      <c r="B4076" s="9" t="s">
        <v>1461</v>
      </c>
      <c r="C4076" s="3" t="s">
        <v>5570</v>
      </c>
      <c r="D4076" s="5">
        <v>25000000</v>
      </c>
      <c r="E4076" s="7">
        <v>0</v>
      </c>
      <c r="F4076" t="s">
        <v>8219</v>
      </c>
      <c r="G4076" t="s">
        <v>8223</v>
      </c>
      <c r="H4076" t="s">
        <v>8245</v>
      </c>
      <c r="I4076">
        <v>1417391100</v>
      </c>
      <c r="J4076">
        <v>1412371898</v>
      </c>
      <c r="K4076" t="b">
        <v>0</v>
      </c>
      <c r="L4076">
        <v>0</v>
      </c>
      <c r="M4076" t="b">
        <v>0</v>
      </c>
      <c r="N4076" t="s">
        <v>8285</v>
      </c>
      <c r="O4076">
        <f t="shared" si="252"/>
        <v>0</v>
      </c>
      <c r="P4076">
        <f t="shared" si="253"/>
        <v>0</v>
      </c>
      <c r="Q4076" s="11" t="s">
        <v>8311</v>
      </c>
      <c r="R4076" t="s">
        <v>8348</v>
      </c>
      <c r="S4076" s="15">
        <f t="shared" si="254"/>
        <v>41915.896967592591</v>
      </c>
      <c r="T4076" s="15">
        <f t="shared" si="255"/>
        <v>41973.989583333328</v>
      </c>
    </row>
    <row r="4077" spans="1:20" ht="42.75" hidden="1" x14ac:dyDescent="0.45">
      <c r="A4077">
        <v>2960</v>
      </c>
      <c r="B4077" s="9" t="s">
        <v>2960</v>
      </c>
      <c r="C4077" s="3" t="s">
        <v>7070</v>
      </c>
      <c r="D4077" s="5">
        <v>30000000</v>
      </c>
      <c r="E4077" s="7">
        <v>0</v>
      </c>
      <c r="F4077" t="s">
        <v>8219</v>
      </c>
      <c r="G4077" t="s">
        <v>8223</v>
      </c>
      <c r="H4077" t="s">
        <v>8245</v>
      </c>
      <c r="I4077">
        <v>1410459023</v>
      </c>
      <c r="J4077">
        <v>1407867023</v>
      </c>
      <c r="K4077" t="b">
        <v>0</v>
      </c>
      <c r="L4077">
        <v>0</v>
      </c>
      <c r="M4077" t="b">
        <v>0</v>
      </c>
      <c r="N4077" t="s">
        <v>8301</v>
      </c>
      <c r="O4077">
        <f t="shared" si="252"/>
        <v>0</v>
      </c>
      <c r="P4077">
        <f t="shared" si="253"/>
        <v>0</v>
      </c>
      <c r="Q4077" s="11" t="s">
        <v>8323</v>
      </c>
      <c r="R4077" t="s">
        <v>8324</v>
      </c>
      <c r="S4077" s="15">
        <f t="shared" si="254"/>
        <v>41863.757210648146</v>
      </c>
      <c r="T4077" s="15">
        <f t="shared" si="255"/>
        <v>41893.757210648146</v>
      </c>
    </row>
    <row r="4078" spans="1:20" ht="28.5" hidden="1" x14ac:dyDescent="0.45">
      <c r="A4078">
        <v>122</v>
      </c>
      <c r="B4078" s="9" t="s">
        <v>124</v>
      </c>
      <c r="C4078" s="3" t="s">
        <v>4233</v>
      </c>
      <c r="D4078" s="5">
        <v>100000000</v>
      </c>
      <c r="E4078" s="7">
        <v>0</v>
      </c>
      <c r="F4078" t="s">
        <v>8219</v>
      </c>
      <c r="G4078" t="s">
        <v>8223</v>
      </c>
      <c r="H4078" t="s">
        <v>8245</v>
      </c>
      <c r="I4078">
        <v>1476094907</v>
      </c>
      <c r="J4078">
        <v>1470910907</v>
      </c>
      <c r="K4078" t="b">
        <v>0</v>
      </c>
      <c r="L4078">
        <v>0</v>
      </c>
      <c r="M4078" t="b">
        <v>0</v>
      </c>
      <c r="N4078" t="s">
        <v>8265</v>
      </c>
      <c r="O4078">
        <f t="shared" si="252"/>
        <v>0</v>
      </c>
      <c r="P4078">
        <f t="shared" si="253"/>
        <v>0</v>
      </c>
      <c r="Q4078" s="11" t="s">
        <v>8321</v>
      </c>
      <c r="R4078" t="s">
        <v>8337</v>
      </c>
      <c r="S4078" s="15">
        <f t="shared" si="254"/>
        <v>42593.431793981479</v>
      </c>
      <c r="T4078" s="15">
        <f t="shared" si="255"/>
        <v>42653.431793981479</v>
      </c>
    </row>
    <row r="4079" spans="1:20" ht="42.75" x14ac:dyDescent="0.45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ref="O4079:O4098" si="256">ROUND(E4079/D4079*100,0)</f>
        <v>0</v>
      </c>
      <c r="P4079">
        <f t="shared" ref="P4079:P4090" si="257">IFERROR(ROUND(E4079/L4079,2),0)</f>
        <v>0</v>
      </c>
      <c r="Q4079" s="11" t="s">
        <v>8323</v>
      </c>
      <c r="R4079" t="s">
        <v>8326</v>
      </c>
      <c r="S4079" s="15">
        <f t="shared" ref="S4079:S4098" si="258">(((J4079/60)/60)/24)+DATE(1970,1,1)</f>
        <v>41867.652280092596</v>
      </c>
      <c r="T4079" s="15">
        <f t="shared" ref="T4079:T4098" si="259">(((I4079/60)/60)/24)+DATE(1970,1,1)</f>
        <v>41875.291666666664</v>
      </c>
    </row>
    <row r="4080" spans="1:20" ht="57" x14ac:dyDescent="0.45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1" t="s">
        <v>8323</v>
      </c>
      <c r="R4080" t="s">
        <v>8326</v>
      </c>
      <c r="S4080" s="15">
        <f t="shared" si="258"/>
        <v>42186.01116898148</v>
      </c>
      <c r="T4080" s="15">
        <f t="shared" si="259"/>
        <v>42230.818055555559</v>
      </c>
    </row>
    <row r="4081" spans="1:20" ht="42.75" x14ac:dyDescent="0.45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6"/>
        <v>0</v>
      </c>
      <c r="P4081">
        <f t="shared" si="257"/>
        <v>0</v>
      </c>
      <c r="Q4081" s="11" t="s">
        <v>8323</v>
      </c>
      <c r="R4081" t="s">
        <v>8326</v>
      </c>
      <c r="S4081" s="15">
        <f t="shared" si="258"/>
        <v>42494.471666666665</v>
      </c>
      <c r="T4081" s="15">
        <f t="shared" si="259"/>
        <v>42524.471666666665</v>
      </c>
    </row>
    <row r="4082" spans="1:20" ht="42.75" x14ac:dyDescent="0.45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1" t="s">
        <v>8323</v>
      </c>
      <c r="R4082" t="s">
        <v>8326</v>
      </c>
      <c r="S4082" s="15">
        <f t="shared" si="258"/>
        <v>41926.542303240742</v>
      </c>
      <c r="T4082" s="15">
        <f t="shared" si="259"/>
        <v>41938.75</v>
      </c>
    </row>
    <row r="4083" spans="1:20" ht="42.75" x14ac:dyDescent="0.45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6"/>
        <v>0</v>
      </c>
      <c r="P4083">
        <f t="shared" si="257"/>
        <v>0</v>
      </c>
      <c r="Q4083" s="11" t="s">
        <v>8323</v>
      </c>
      <c r="R4083" t="s">
        <v>8326</v>
      </c>
      <c r="S4083" s="15">
        <f t="shared" si="258"/>
        <v>42433.338749999995</v>
      </c>
      <c r="T4083" s="15">
        <f t="shared" si="259"/>
        <v>42461.25</v>
      </c>
    </row>
    <row r="4084" spans="1:20" ht="42.75" x14ac:dyDescent="0.45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6"/>
        <v>0</v>
      </c>
      <c r="P4084">
        <f t="shared" si="257"/>
        <v>0</v>
      </c>
      <c r="Q4084" s="11" t="s">
        <v>8323</v>
      </c>
      <c r="R4084" t="s">
        <v>8326</v>
      </c>
      <c r="S4084" s="15">
        <f t="shared" si="258"/>
        <v>42228.151701388888</v>
      </c>
      <c r="T4084" s="15">
        <f t="shared" si="259"/>
        <v>42253.151701388888</v>
      </c>
    </row>
    <row r="4085" spans="1:20" ht="42.75" x14ac:dyDescent="0.45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6"/>
        <v>0</v>
      </c>
      <c r="P4085">
        <f t="shared" si="257"/>
        <v>0</v>
      </c>
      <c r="Q4085" s="11" t="s">
        <v>8323</v>
      </c>
      <c r="R4085" t="s">
        <v>8326</v>
      </c>
      <c r="S4085" s="15">
        <f t="shared" si="258"/>
        <v>42675.262962962966</v>
      </c>
      <c r="T4085" s="15">
        <f t="shared" si="259"/>
        <v>42705.304629629631</v>
      </c>
    </row>
    <row r="4086" spans="1:20" ht="42.75" x14ac:dyDescent="0.4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6"/>
        <v>0</v>
      </c>
      <c r="P4086">
        <f t="shared" si="257"/>
        <v>0</v>
      </c>
      <c r="Q4086" s="11" t="s">
        <v>8323</v>
      </c>
      <c r="R4086" t="s">
        <v>8326</v>
      </c>
      <c r="S4086" s="15">
        <f t="shared" si="258"/>
        <v>42111.904097222221</v>
      </c>
      <c r="T4086" s="15">
        <f t="shared" si="259"/>
        <v>42171.904097222221</v>
      </c>
    </row>
    <row r="4087" spans="1:20" ht="42.75" x14ac:dyDescent="0.45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6"/>
        <v>0</v>
      </c>
      <c r="P4087">
        <f t="shared" si="257"/>
        <v>0</v>
      </c>
      <c r="Q4087" s="11" t="s">
        <v>8323</v>
      </c>
      <c r="R4087" t="s">
        <v>8326</v>
      </c>
      <c r="S4087" s="15">
        <f t="shared" si="258"/>
        <v>42213.662905092591</v>
      </c>
      <c r="T4087" s="15">
        <f t="shared" si="259"/>
        <v>42243.662905092591</v>
      </c>
    </row>
    <row r="4088" spans="1:20" ht="42.75" x14ac:dyDescent="0.45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6"/>
        <v>0</v>
      </c>
      <c r="P4088">
        <f t="shared" si="257"/>
        <v>0</v>
      </c>
      <c r="Q4088" s="11" t="s">
        <v>8323</v>
      </c>
      <c r="R4088" t="s">
        <v>8326</v>
      </c>
      <c r="S4088" s="15">
        <f t="shared" si="258"/>
        <v>41829.325497685182</v>
      </c>
      <c r="T4088" s="15">
        <f t="shared" si="259"/>
        <v>41889.325497685182</v>
      </c>
    </row>
    <row r="4089" spans="1:20" ht="42.75" x14ac:dyDescent="0.4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1" t="s">
        <v>8323</v>
      </c>
      <c r="R4089" t="s">
        <v>8326</v>
      </c>
      <c r="S4089" s="15">
        <f t="shared" si="258"/>
        <v>42550.048449074078</v>
      </c>
      <c r="T4089" s="15">
        <f t="shared" si="259"/>
        <v>42580.978472222225</v>
      </c>
    </row>
    <row r="4090" spans="1:20" ht="42.75" x14ac:dyDescent="0.45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6"/>
        <v>0</v>
      </c>
      <c r="P4090">
        <f t="shared" si="257"/>
        <v>0</v>
      </c>
      <c r="Q4090" s="11" t="s">
        <v>8323</v>
      </c>
      <c r="R4090" t="s">
        <v>8326</v>
      </c>
      <c r="S4090" s="15">
        <f t="shared" si="258"/>
        <v>41774.651203703703</v>
      </c>
      <c r="T4090" s="15">
        <f t="shared" si="259"/>
        <v>41834.651203703703</v>
      </c>
    </row>
    <row r="4091" spans="1:20" ht="42.75" x14ac:dyDescent="0.45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6"/>
        <v>0</v>
      </c>
      <c r="P4091">
        <f t="shared" ref="P4091:P4115" si="260">IFERROR(ROUND(E4091/L4091,2),0)</f>
        <v>0</v>
      </c>
      <c r="Q4091" s="11" t="s">
        <v>8323</v>
      </c>
      <c r="R4091" t="s">
        <v>8326</v>
      </c>
      <c r="S4091" s="15">
        <f t="shared" si="258"/>
        <v>42457.932025462964</v>
      </c>
      <c r="T4091" s="15">
        <f t="shared" si="259"/>
        <v>42485.013888888891</v>
      </c>
    </row>
    <row r="4092" spans="1:20" ht="42.75" x14ac:dyDescent="0.45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6"/>
        <v>0</v>
      </c>
      <c r="P4092">
        <f t="shared" si="260"/>
        <v>0</v>
      </c>
      <c r="Q4092" s="11" t="s">
        <v>8323</v>
      </c>
      <c r="R4092" t="s">
        <v>8326</v>
      </c>
      <c r="S4092" s="15">
        <f t="shared" si="258"/>
        <v>42296.154131944444</v>
      </c>
      <c r="T4092" s="15">
        <f t="shared" si="259"/>
        <v>42326.195798611108</v>
      </c>
    </row>
    <row r="4093" spans="1:20" ht="42.75" x14ac:dyDescent="0.45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6"/>
        <v>0</v>
      </c>
      <c r="P4093">
        <f t="shared" si="260"/>
        <v>0</v>
      </c>
      <c r="Q4093" s="11" t="s">
        <v>8323</v>
      </c>
      <c r="R4093" t="s">
        <v>8326</v>
      </c>
      <c r="S4093" s="15">
        <f t="shared" si="258"/>
        <v>42534.866875</v>
      </c>
      <c r="T4093" s="15">
        <f t="shared" si="259"/>
        <v>42564.866875</v>
      </c>
    </row>
    <row r="4094" spans="1:20" ht="42.75" x14ac:dyDescent="0.45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6"/>
        <v>0</v>
      </c>
      <c r="P4094">
        <f t="shared" si="260"/>
        <v>0</v>
      </c>
      <c r="Q4094" s="11" t="s">
        <v>8323</v>
      </c>
      <c r="R4094" t="s">
        <v>8326</v>
      </c>
      <c r="S4094" s="15">
        <f t="shared" si="258"/>
        <v>42286.749780092592</v>
      </c>
      <c r="T4094" s="15">
        <f t="shared" si="259"/>
        <v>42316.791446759264</v>
      </c>
    </row>
    <row r="4095" spans="1:20" ht="42.75" x14ac:dyDescent="0.45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6"/>
        <v>0</v>
      </c>
      <c r="P4095">
        <f t="shared" si="260"/>
        <v>0</v>
      </c>
      <c r="Q4095" s="11" t="s">
        <v>8323</v>
      </c>
      <c r="R4095" t="s">
        <v>8326</v>
      </c>
      <c r="S4095" s="15">
        <f t="shared" si="258"/>
        <v>42069.391446759255</v>
      </c>
      <c r="T4095" s="15">
        <f t="shared" si="259"/>
        <v>42099.349780092598</v>
      </c>
    </row>
    <row r="4096" spans="1:20" ht="57" x14ac:dyDescent="0.45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6"/>
        <v>0</v>
      </c>
      <c r="P4096">
        <f t="shared" si="260"/>
        <v>0</v>
      </c>
      <c r="Q4096" s="11" t="s">
        <v>8323</v>
      </c>
      <c r="R4096" t="s">
        <v>8326</v>
      </c>
      <c r="S4096" s="15">
        <f t="shared" si="258"/>
        <v>42096.544548611113</v>
      </c>
      <c r="T4096" s="15">
        <f t="shared" si="259"/>
        <v>42126.544548611113</v>
      </c>
    </row>
    <row r="4097" spans="1:20" ht="42.75" x14ac:dyDescent="0.45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6"/>
        <v>0</v>
      </c>
      <c r="P4097">
        <f t="shared" si="260"/>
        <v>0</v>
      </c>
      <c r="Q4097" s="11" t="s">
        <v>8323</v>
      </c>
      <c r="R4097" t="s">
        <v>8326</v>
      </c>
      <c r="S4097" s="15">
        <f t="shared" si="258"/>
        <v>42419.246168981481</v>
      </c>
      <c r="T4097" s="15">
        <f t="shared" si="259"/>
        <v>42434.246168981481</v>
      </c>
    </row>
    <row r="4098" spans="1:20" ht="42.75" x14ac:dyDescent="0.4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6"/>
        <v>0</v>
      </c>
      <c r="P4098">
        <f t="shared" si="260"/>
        <v>0</v>
      </c>
      <c r="Q4098" s="11" t="s">
        <v>8323</v>
      </c>
      <c r="R4098" t="s">
        <v>8326</v>
      </c>
      <c r="S4098" s="15">
        <f t="shared" si="258"/>
        <v>42408.999571759254</v>
      </c>
      <c r="T4098" s="15">
        <f t="shared" si="259"/>
        <v>42453.957905092597</v>
      </c>
    </row>
    <row r="4099" spans="1:20" ht="42.75" x14ac:dyDescent="0.4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1">ROUND(E4099/D4099*100,0)</f>
        <v>0</v>
      </c>
      <c r="P4099">
        <f t="shared" si="260"/>
        <v>0</v>
      </c>
      <c r="Q4099" s="11" t="s">
        <v>8323</v>
      </c>
      <c r="R4099" t="s">
        <v>8326</v>
      </c>
      <c r="S4099" s="15">
        <f t="shared" ref="S4099:S4115" si="262">(((J4099/60)/60)/24)+DATE(1970,1,1)</f>
        <v>42282.655543981484</v>
      </c>
      <c r="T4099" s="15">
        <f t="shared" ref="T4099:T4115" si="263">(((I4099/60)/60)/24)+DATE(1970,1,1)</f>
        <v>42342.697210648148</v>
      </c>
    </row>
    <row r="4100" spans="1:20" ht="42.75" x14ac:dyDescent="0.4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61"/>
        <v>0</v>
      </c>
      <c r="P4100">
        <f t="shared" si="260"/>
        <v>0</v>
      </c>
      <c r="Q4100" s="11" t="s">
        <v>8323</v>
      </c>
      <c r="R4100" t="s">
        <v>8326</v>
      </c>
      <c r="S4100" s="15">
        <f t="shared" si="262"/>
        <v>42322.025115740747</v>
      </c>
      <c r="T4100" s="15">
        <f t="shared" si="263"/>
        <v>42352.025115740747</v>
      </c>
    </row>
    <row r="4101" spans="1:20" ht="42.75" x14ac:dyDescent="0.45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61"/>
        <v>0</v>
      </c>
      <c r="P4101">
        <f t="shared" si="260"/>
        <v>0</v>
      </c>
      <c r="Q4101" s="11" t="s">
        <v>8323</v>
      </c>
      <c r="R4101" t="s">
        <v>8326</v>
      </c>
      <c r="S4101" s="15">
        <f t="shared" si="262"/>
        <v>41941.585231481484</v>
      </c>
      <c r="T4101" s="15">
        <f t="shared" si="263"/>
        <v>41991.626898148148</v>
      </c>
    </row>
    <row r="4102" spans="1:20" ht="42.75" x14ac:dyDescent="0.4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61"/>
        <v>0</v>
      </c>
      <c r="P4102">
        <f t="shared" si="260"/>
        <v>0</v>
      </c>
      <c r="Q4102" s="11" t="s">
        <v>8323</v>
      </c>
      <c r="R4102" t="s">
        <v>8326</v>
      </c>
      <c r="S4102" s="15">
        <f t="shared" si="262"/>
        <v>41948.957465277781</v>
      </c>
      <c r="T4102" s="15">
        <f t="shared" si="263"/>
        <v>41963.957465277781</v>
      </c>
    </row>
    <row r="4103" spans="1:20" ht="42.75" x14ac:dyDescent="0.4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61"/>
        <v>0</v>
      </c>
      <c r="P4103">
        <f t="shared" si="260"/>
        <v>0</v>
      </c>
      <c r="Q4103" s="11" t="s">
        <v>8323</v>
      </c>
      <c r="R4103" t="s">
        <v>8326</v>
      </c>
      <c r="S4103" s="15">
        <f t="shared" si="262"/>
        <v>41761.810150462967</v>
      </c>
      <c r="T4103" s="15">
        <f t="shared" si="263"/>
        <v>41768.286805555559</v>
      </c>
    </row>
    <row r="4104" spans="1:20" ht="42.75" x14ac:dyDescent="0.4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61"/>
        <v>0</v>
      </c>
      <c r="P4104">
        <f t="shared" si="260"/>
        <v>0</v>
      </c>
      <c r="Q4104" s="11" t="s">
        <v>8323</v>
      </c>
      <c r="R4104" t="s">
        <v>8326</v>
      </c>
      <c r="S4104" s="15">
        <f t="shared" si="262"/>
        <v>42613.841261574074</v>
      </c>
      <c r="T4104" s="15">
        <f t="shared" si="263"/>
        <v>42644.166666666672</v>
      </c>
    </row>
    <row r="4105" spans="1:20" ht="28.5" x14ac:dyDescent="0.4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61"/>
        <v>0</v>
      </c>
      <c r="P4105">
        <f t="shared" si="260"/>
        <v>0</v>
      </c>
      <c r="Q4105" s="11" t="s">
        <v>8323</v>
      </c>
      <c r="R4105" t="s">
        <v>8326</v>
      </c>
      <c r="S4105" s="15">
        <f t="shared" si="262"/>
        <v>42421.141469907408</v>
      </c>
      <c r="T4105" s="15">
        <f t="shared" si="263"/>
        <v>42481.099803240737</v>
      </c>
    </row>
    <row r="4106" spans="1:20" ht="57" x14ac:dyDescent="0.45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61"/>
        <v>0</v>
      </c>
      <c r="P4106">
        <f t="shared" si="260"/>
        <v>0</v>
      </c>
      <c r="Q4106" s="11" t="s">
        <v>8323</v>
      </c>
      <c r="R4106" t="s">
        <v>8326</v>
      </c>
      <c r="S4106" s="15">
        <f t="shared" si="262"/>
        <v>42700.804756944446</v>
      </c>
      <c r="T4106" s="15">
        <f t="shared" si="263"/>
        <v>42730.804756944446</v>
      </c>
    </row>
    <row r="4107" spans="1:20" ht="42.75" x14ac:dyDescent="0.4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61"/>
        <v>0</v>
      </c>
      <c r="P4107">
        <f t="shared" si="260"/>
        <v>0</v>
      </c>
      <c r="Q4107" s="11" t="s">
        <v>8323</v>
      </c>
      <c r="R4107" t="s">
        <v>8326</v>
      </c>
      <c r="S4107" s="15">
        <f t="shared" si="262"/>
        <v>41905.795706018522</v>
      </c>
      <c r="T4107" s="15">
        <f t="shared" si="263"/>
        <v>41933.82708333333</v>
      </c>
    </row>
    <row r="4108" spans="1:20" ht="42.75" x14ac:dyDescent="0.45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61"/>
        <v>0</v>
      </c>
      <c r="P4108">
        <f t="shared" si="260"/>
        <v>0</v>
      </c>
      <c r="Q4108" s="11" t="s">
        <v>8323</v>
      </c>
      <c r="R4108" t="s">
        <v>8326</v>
      </c>
      <c r="S4108" s="15">
        <f t="shared" si="262"/>
        <v>42732.787523148145</v>
      </c>
      <c r="T4108" s="15">
        <f t="shared" si="263"/>
        <v>42762.787523148145</v>
      </c>
    </row>
    <row r="4109" spans="1:20" ht="42.75" x14ac:dyDescent="0.45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61"/>
        <v>0</v>
      </c>
      <c r="P4109">
        <f t="shared" si="260"/>
        <v>0</v>
      </c>
      <c r="Q4109" s="11" t="s">
        <v>8323</v>
      </c>
      <c r="R4109" t="s">
        <v>8326</v>
      </c>
      <c r="S4109" s="15">
        <f t="shared" si="262"/>
        <v>42511.698101851856</v>
      </c>
      <c r="T4109" s="15">
        <f t="shared" si="263"/>
        <v>42535.787500000006</v>
      </c>
    </row>
    <row r="4110" spans="1:20" x14ac:dyDescent="0.45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61"/>
        <v>0</v>
      </c>
      <c r="P4110">
        <f t="shared" si="260"/>
        <v>0</v>
      </c>
      <c r="Q4110" s="11" t="s">
        <v>8323</v>
      </c>
      <c r="R4110" t="s">
        <v>8326</v>
      </c>
      <c r="S4110" s="15">
        <f t="shared" si="262"/>
        <v>42538.742893518516</v>
      </c>
      <c r="T4110" s="15">
        <f t="shared" si="263"/>
        <v>42568.742893518516</v>
      </c>
    </row>
    <row r="4111" spans="1:20" ht="42.75" x14ac:dyDescent="0.45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61"/>
        <v>0</v>
      </c>
      <c r="P4111">
        <f t="shared" si="260"/>
        <v>0</v>
      </c>
      <c r="Q4111" s="11" t="s">
        <v>8323</v>
      </c>
      <c r="R4111" t="s">
        <v>8326</v>
      </c>
      <c r="S4111" s="15">
        <f t="shared" si="262"/>
        <v>42344.824502314819</v>
      </c>
      <c r="T4111" s="15">
        <f t="shared" si="263"/>
        <v>42400.996527777781</v>
      </c>
    </row>
    <row r="4112" spans="1:20" ht="42.75" x14ac:dyDescent="0.4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61"/>
        <v>0</v>
      </c>
      <c r="P4112">
        <f t="shared" si="260"/>
        <v>0</v>
      </c>
      <c r="Q4112" s="11" t="s">
        <v>8323</v>
      </c>
      <c r="R4112" t="s">
        <v>8326</v>
      </c>
      <c r="S4112" s="15">
        <f t="shared" si="262"/>
        <v>42495.722187499996</v>
      </c>
      <c r="T4112" s="15">
        <f t="shared" si="263"/>
        <v>42525.722187499996</v>
      </c>
    </row>
    <row r="4113" spans="1:20" ht="28.5" x14ac:dyDescent="0.4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61"/>
        <v>0</v>
      </c>
      <c r="P4113">
        <f t="shared" si="260"/>
        <v>0</v>
      </c>
      <c r="Q4113" s="11" t="s">
        <v>8323</v>
      </c>
      <c r="R4113" t="s">
        <v>8326</v>
      </c>
      <c r="S4113" s="15">
        <f t="shared" si="262"/>
        <v>41927.124884259261</v>
      </c>
      <c r="T4113" s="15">
        <f t="shared" si="263"/>
        <v>41937.124884259261</v>
      </c>
    </row>
    <row r="4114" spans="1:20" ht="42.75" x14ac:dyDescent="0.45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61"/>
        <v>0</v>
      </c>
      <c r="P4114">
        <f t="shared" si="260"/>
        <v>0</v>
      </c>
      <c r="Q4114" s="11" t="s">
        <v>8323</v>
      </c>
      <c r="R4114" t="s">
        <v>8326</v>
      </c>
      <c r="S4114" s="15">
        <f t="shared" si="262"/>
        <v>42730.903726851851</v>
      </c>
      <c r="T4114" s="15">
        <f t="shared" si="263"/>
        <v>42760.903726851851</v>
      </c>
    </row>
    <row r="4115" spans="1:20" ht="42.75" x14ac:dyDescent="0.4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61"/>
        <v>0</v>
      </c>
      <c r="P4115">
        <f t="shared" si="260"/>
        <v>0</v>
      </c>
      <c r="Q4115" s="11" t="s">
        <v>8323</v>
      </c>
      <c r="R4115" t="s">
        <v>8326</v>
      </c>
      <c r="S4115" s="15">
        <f t="shared" si="262"/>
        <v>42307.539398148147</v>
      </c>
      <c r="T4115" s="15">
        <f t="shared" si="263"/>
        <v>42337.581064814818</v>
      </c>
    </row>
  </sheetData>
  <autoFilter ref="A1:T4115" xr:uid="{00000000-0001-0000-0000-000000000000}">
    <filterColumn colId="17">
      <filters>
        <filter val="plays"/>
      </filters>
    </filterColumn>
  </autoFilter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8B2A9-0BA1-4558-B7DC-7B7EADC8E349}">
  <dimension ref="A1:F6"/>
  <sheetViews>
    <sheetView workbookViewId="0">
      <selection activeCell="B38" sqref="B38"/>
    </sheetView>
  </sheetViews>
  <sheetFormatPr defaultRowHeight="14.25" x14ac:dyDescent="0.45"/>
  <cols>
    <col min="1" max="1" width="34.1328125" bestFit="1" customWidth="1"/>
    <col min="2" max="2" width="126.1328125" bestFit="1" customWidth="1"/>
    <col min="5" max="5" width="17.59765625" bestFit="1" customWidth="1"/>
  </cols>
  <sheetData>
    <row r="1" spans="1:6" x14ac:dyDescent="0.4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4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VLOOKUP(A2, Kickstarter!B:P,15,FALSE)</f>
        <v>51.79</v>
      </c>
      <c r="F2">
        <f>VLOOKUP(A2, Kickstarter!B:L,11,FALSE)</f>
        <v>39</v>
      </c>
    </row>
    <row r="3" spans="1:6" x14ac:dyDescent="0.4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VLOOKUP(A3, Kickstarter!B:P,15,FALSE)</f>
        <v>36.07</v>
      </c>
      <c r="F3">
        <f>VLOOKUP(A3, Kickstarter!B:L,11,FALSE)</f>
        <v>56</v>
      </c>
    </row>
    <row r="4" spans="1:6" x14ac:dyDescent="0.45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VLOOKUP(A4, Kickstarter!B:P,15,FALSE)</f>
        <v>33.03</v>
      </c>
      <c r="F4">
        <f>VLOOKUP(A4, Kickstarter!B:L,11,FALSE)</f>
        <v>78</v>
      </c>
    </row>
    <row r="5" spans="1:6" x14ac:dyDescent="0.4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>
        <f>VLOOKUP(A5, Kickstarter!B:P,15,FALSE)</f>
        <v>44.92</v>
      </c>
      <c r="F5">
        <f>VLOOKUP(A5, Kickstarter!B:L,11,FALSE)</f>
        <v>26</v>
      </c>
    </row>
    <row r="6" spans="1:6" x14ac:dyDescent="0.45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VLOOKUP(A6, Kickstarter!B:P,15,FALSE)</f>
        <v>36.61</v>
      </c>
      <c r="F6">
        <f>VLOOKUP(A6, 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2B7AA-68CD-41AB-A842-B42B14B37E92}">
  <dimension ref="A1:F18"/>
  <sheetViews>
    <sheetView workbookViewId="0">
      <selection activeCell="A13" sqref="A6:A17"/>
    </sheetView>
  </sheetViews>
  <sheetFormatPr defaultRowHeight="14.25" x14ac:dyDescent="0.45"/>
  <cols>
    <col min="1" max="1" width="18" bestFit="1" customWidth="1"/>
    <col min="2" max="2" width="16.265625" bestFit="1" customWidth="1"/>
    <col min="3" max="3" width="6.1328125" bestFit="1" customWidth="1"/>
    <col min="4" max="4" width="4.265625" bestFit="1" customWidth="1"/>
    <col min="5" max="5" width="10" bestFit="1" customWidth="1"/>
    <col min="6" max="6" width="11.265625" bestFit="1" customWidth="1"/>
  </cols>
  <sheetData>
    <row r="1" spans="1:6" x14ac:dyDescent="0.45">
      <c r="A1" s="12" t="s">
        <v>8358</v>
      </c>
      <c r="B1" t="s">
        <v>8363</v>
      </c>
    </row>
    <row r="2" spans="1:6" x14ac:dyDescent="0.45">
      <c r="A2" s="12" t="s">
        <v>8379</v>
      </c>
      <c r="B2" t="s">
        <v>8363</v>
      </c>
    </row>
    <row r="4" spans="1:6" x14ac:dyDescent="0.45">
      <c r="A4" s="12" t="s">
        <v>8364</v>
      </c>
      <c r="B4" s="12" t="s">
        <v>8362</v>
      </c>
    </row>
    <row r="5" spans="1:6" x14ac:dyDescent="0.4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6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45">
      <c r="A7" s="16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45">
      <c r="A8" s="16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45">
      <c r="A9" s="16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45">
      <c r="A10" s="16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45">
      <c r="A11" s="16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45">
      <c r="A12" s="16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45">
      <c r="A13" s="16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45">
      <c r="A14" s="16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45">
      <c r="A15" s="16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45">
      <c r="A16" s="16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45">
      <c r="A17" s="16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45">
      <c r="A18" s="16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7678F-704F-440D-AF0A-FE74EAF94D39}">
  <dimension ref="A1:E7"/>
  <sheetViews>
    <sheetView workbookViewId="0">
      <selection activeCell="B1" sqref="B1"/>
    </sheetView>
  </sheetViews>
  <sheetFormatPr defaultRowHeight="14.25" x14ac:dyDescent="0.45"/>
  <cols>
    <col min="1" max="1" width="18" bestFit="1" customWidth="1"/>
    <col min="2" max="2" width="16.265625" bestFit="1" customWidth="1"/>
    <col min="3" max="3" width="4.265625" bestFit="1" customWidth="1"/>
    <col min="4" max="4" width="10" bestFit="1" customWidth="1"/>
    <col min="5" max="6" width="11.265625" bestFit="1" customWidth="1"/>
  </cols>
  <sheetData>
    <row r="1" spans="1:5" x14ac:dyDescent="0.45">
      <c r="A1" s="12" t="s">
        <v>8222</v>
      </c>
      <c r="B1" t="s">
        <v>8223</v>
      </c>
    </row>
    <row r="2" spans="1:5" x14ac:dyDescent="0.45">
      <c r="A2" s="12" t="s">
        <v>8358</v>
      </c>
      <c r="B2" t="s">
        <v>8363</v>
      </c>
    </row>
    <row r="4" spans="1:5" x14ac:dyDescent="0.45">
      <c r="A4" s="12" t="s">
        <v>8364</v>
      </c>
      <c r="B4" s="12" t="s">
        <v>8362</v>
      </c>
    </row>
    <row r="5" spans="1:5" x14ac:dyDescent="0.4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3" t="s">
        <v>8326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4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0821C-A3CC-40E0-B243-0E7B501DA520}">
  <dimension ref="A1:F6"/>
  <sheetViews>
    <sheetView workbookViewId="0">
      <selection activeCell="B8" sqref="B8"/>
    </sheetView>
  </sheetViews>
  <sheetFormatPr defaultRowHeight="14.25" x14ac:dyDescent="0.45"/>
  <cols>
    <col min="1" max="1" width="18" bestFit="1" customWidth="1"/>
    <col min="2" max="2" width="16.265625" bestFit="1" customWidth="1"/>
    <col min="3" max="3" width="6.1328125" bestFit="1" customWidth="1"/>
    <col min="4" max="4" width="4.265625" bestFit="1" customWidth="1"/>
    <col min="5" max="5" width="10" bestFit="1" customWidth="1"/>
    <col min="6" max="6" width="11.265625" bestFit="1" customWidth="1"/>
    <col min="7" max="7" width="12.265625" bestFit="1" customWidth="1"/>
    <col min="8" max="8" width="10.265625" bestFit="1" customWidth="1"/>
    <col min="9" max="9" width="10.86328125" bestFit="1" customWidth="1"/>
    <col min="10" max="10" width="7.59765625" bestFit="1" customWidth="1"/>
    <col min="11" max="11" width="11.265625" bestFit="1" customWidth="1"/>
    <col min="12" max="12" width="11.59765625" bestFit="1" customWidth="1"/>
    <col min="13" max="13" width="12.265625" bestFit="1" customWidth="1"/>
    <col min="14" max="14" width="15.3984375" bestFit="1" customWidth="1"/>
    <col min="15" max="18" width="10" bestFit="1" customWidth="1"/>
    <col min="19" max="19" width="11" bestFit="1" customWidth="1"/>
    <col min="20" max="21" width="14.1328125" bestFit="1" customWidth="1"/>
    <col min="22" max="22" width="17.3984375" bestFit="1" customWidth="1"/>
    <col min="23" max="25" width="12.1328125" bestFit="1" customWidth="1"/>
    <col min="26" max="26" width="15.265625" bestFit="1" customWidth="1"/>
    <col min="27" max="29" width="12.73046875" bestFit="1" customWidth="1"/>
    <col min="30" max="30" width="15.86328125" bestFit="1" customWidth="1"/>
    <col min="31" max="34" width="10" bestFit="1" customWidth="1"/>
    <col min="35" max="35" width="12.3984375" bestFit="1" customWidth="1"/>
    <col min="36" max="36" width="11.265625" bestFit="1" customWidth="1"/>
  </cols>
  <sheetData>
    <row r="1" spans="1:6" x14ac:dyDescent="0.45">
      <c r="A1" s="12" t="s">
        <v>8222</v>
      </c>
      <c r="B1" t="s">
        <v>8223</v>
      </c>
    </row>
    <row r="3" spans="1:6" x14ac:dyDescent="0.45">
      <c r="A3" s="12" t="s">
        <v>8364</v>
      </c>
      <c r="B3" s="12" t="s">
        <v>8362</v>
      </c>
    </row>
    <row r="4" spans="1:6" x14ac:dyDescent="0.4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3" t="s">
        <v>8323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4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Years</vt:lpstr>
      <vt:lpstr>Theater Outcomes by Launch Date</vt:lpstr>
      <vt:lpstr>Outcomes Based on Goals</vt:lpstr>
      <vt:lpstr>Kickstarter</vt:lpstr>
      <vt:lpstr>Edinburgh Research </vt:lpstr>
      <vt:lpstr>Outcomes Based on Launch Date</vt:lpstr>
      <vt:lpstr>Subcategory Statistics</vt:lpstr>
      <vt:lpstr>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Hector Salazar</cp:lastModifiedBy>
  <dcterms:created xsi:type="dcterms:W3CDTF">2017-04-20T15:17:24Z</dcterms:created>
  <dcterms:modified xsi:type="dcterms:W3CDTF">2022-08-14T06:49:42Z</dcterms:modified>
</cp:coreProperties>
</file>