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chtcare.sharepoint.com/sites/HechtPraktijkmanagement/Gedeelde documenten/General/Praktijkmanagement Westermarkt/"/>
    </mc:Choice>
  </mc:AlternateContent>
  <xr:revisionPtr revIDLastSave="798" documentId="8_{50FFAB0B-E8D8-423E-9A8C-E54C12B0DAF1}" xr6:coauthVersionLast="47" xr6:coauthVersionMax="47" xr10:uidLastSave="{34F9CC73-DA14-4312-86CC-25137293A067}"/>
  <bookViews>
    <workbookView xWindow="-10620" yWindow="-21720" windowWidth="51840" windowHeight="21120" firstSheet="5" activeTab="5" xr2:uid="{326E02A7-C5CF-47F2-8BD1-F2094C256FCB}"/>
  </bookViews>
  <sheets>
    <sheet name="To do" sheetId="7" r:id="rId1"/>
    <sheet name="Blad1" sheetId="29" r:id="rId2"/>
    <sheet name="Dashboard 2024" sheetId="26" r:id="rId3"/>
    <sheet name="Formatie " sheetId="14" r:id="rId4"/>
    <sheet name="Omzet verrichtingen" sheetId="24" r:id="rId5"/>
    <sheet name="Omzet medewerkers" sheetId="11" r:id="rId6"/>
    <sheet name="Productie artsen" sheetId="12" r:id="rId7"/>
    <sheet name="Productie POH GGZ" sheetId="15" r:id="rId8"/>
    <sheet name="Productie assistentes" sheetId="16" r:id="rId9"/>
    <sheet name="Blad2" sheetId="30" r:id="rId10"/>
    <sheet name="Prestatiecodes" sheetId="27" r:id="rId11"/>
    <sheet name="tussen blad" sheetId="28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30" l="1"/>
  <c r="D92" i="30"/>
  <c r="D95" i="30" s="1"/>
  <c r="D88" i="30"/>
  <c r="D91" i="30" s="1"/>
  <c r="D94" i="30" s="1"/>
  <c r="E8" i="26"/>
  <c r="R7" i="26"/>
  <c r="E7" i="26"/>
  <c r="E5" i="26"/>
  <c r="R5" i="26"/>
  <c r="E12" i="26"/>
  <c r="E13" i="26"/>
  <c r="E14" i="26"/>
  <c r="E15" i="26"/>
  <c r="E11" i="26"/>
  <c r="E34" i="11"/>
  <c r="E26" i="11"/>
  <c r="E77" i="26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7" i="11"/>
  <c r="E28" i="11"/>
  <c r="E29" i="11"/>
  <c r="E30" i="11"/>
  <c r="E31" i="11"/>
  <c r="E32" i="11"/>
  <c r="E33" i="11"/>
  <c r="E6" i="11"/>
  <c r="E35" i="11"/>
  <c r="O35" i="11"/>
  <c r="I35" i="11"/>
  <c r="F35" i="11"/>
  <c r="E130" i="26"/>
  <c r="G129" i="26"/>
  <c r="H129" i="26"/>
  <c r="I129" i="26"/>
  <c r="J129" i="26"/>
  <c r="K129" i="26"/>
  <c r="L129" i="26"/>
  <c r="M129" i="26"/>
  <c r="N129" i="26"/>
  <c r="P129" i="26"/>
  <c r="Q129" i="26"/>
  <c r="F129" i="26"/>
  <c r="G128" i="26"/>
  <c r="H128" i="26"/>
  <c r="I128" i="26"/>
  <c r="J128" i="26"/>
  <c r="K128" i="26"/>
  <c r="L128" i="26"/>
  <c r="M128" i="26"/>
  <c r="N128" i="26"/>
  <c r="P128" i="26"/>
  <c r="Q128" i="26"/>
  <c r="F128" i="26"/>
  <c r="G64" i="26"/>
  <c r="H64" i="26"/>
  <c r="I64" i="26"/>
  <c r="J64" i="26"/>
  <c r="K64" i="26"/>
  <c r="L64" i="26"/>
  <c r="M64" i="26"/>
  <c r="N64" i="26"/>
  <c r="O64" i="26"/>
  <c r="P64" i="26"/>
  <c r="Q64" i="26"/>
  <c r="F64" i="26"/>
  <c r="G30" i="26"/>
  <c r="H30" i="26"/>
  <c r="I30" i="26"/>
  <c r="J30" i="26"/>
  <c r="K30" i="26"/>
  <c r="L30" i="26"/>
  <c r="M30" i="26"/>
  <c r="N30" i="26"/>
  <c r="O30" i="26"/>
  <c r="O128" i="26" s="1"/>
  <c r="P30" i="26"/>
  <c r="Q30" i="26"/>
  <c r="F30" i="26"/>
  <c r="G130" i="26"/>
  <c r="H130" i="26"/>
  <c r="I130" i="26"/>
  <c r="J130" i="26"/>
  <c r="K130" i="26"/>
  <c r="L130" i="26"/>
  <c r="M130" i="26"/>
  <c r="N130" i="26"/>
  <c r="O130" i="26"/>
  <c r="P130" i="26"/>
  <c r="Q130" i="26"/>
  <c r="F130" i="26"/>
  <c r="E68" i="26"/>
  <c r="E67" i="26"/>
  <c r="E69" i="26"/>
  <c r="E70" i="26"/>
  <c r="C68" i="26"/>
  <c r="C69" i="26"/>
  <c r="C70" i="26"/>
  <c r="C67" i="26"/>
  <c r="G5" i="26"/>
  <c r="H5" i="26"/>
  <c r="I5" i="26"/>
  <c r="J5" i="26"/>
  <c r="K5" i="26"/>
  <c r="L5" i="26"/>
  <c r="M5" i="26"/>
  <c r="N5" i="26"/>
  <c r="O5" i="26"/>
  <c r="F5" i="26"/>
  <c r="F69" i="26"/>
  <c r="F70" i="26"/>
  <c r="F28" i="15"/>
  <c r="F29" i="15"/>
  <c r="AB12" i="12"/>
  <c r="AB16" i="12"/>
  <c r="AA16" i="12"/>
  <c r="AA17" i="12"/>
  <c r="L17" i="12"/>
  <c r="E9" i="26"/>
  <c r="E20" i="26"/>
  <c r="E21" i="26"/>
  <c r="E22" i="26"/>
  <c r="E25" i="26"/>
  <c r="E26" i="26"/>
  <c r="E27" i="26"/>
  <c r="E38" i="26"/>
  <c r="E42" i="26"/>
  <c r="E47" i="26"/>
  <c r="E48" i="26"/>
  <c r="E49" i="26"/>
  <c r="E51" i="26"/>
  <c r="E52" i="26"/>
  <c r="E57" i="26"/>
  <c r="E58" i="26"/>
  <c r="E60" i="26"/>
  <c r="E61" i="26"/>
  <c r="E62" i="26"/>
  <c r="E63" i="26"/>
  <c r="E75" i="26"/>
  <c r="E76" i="26"/>
  <c r="E85" i="26"/>
  <c r="E106" i="26"/>
  <c r="E127" i="26"/>
  <c r="R8" i="26"/>
  <c r="R9" i="26"/>
  <c r="R11" i="26"/>
  <c r="R12" i="26"/>
  <c r="R13" i="26"/>
  <c r="R14" i="26"/>
  <c r="R15" i="26"/>
  <c r="R20" i="26"/>
  <c r="R21" i="26"/>
  <c r="R22" i="26"/>
  <c r="R24" i="26"/>
  <c r="R25" i="26"/>
  <c r="R26" i="26"/>
  <c r="R27" i="26"/>
  <c r="R28" i="26"/>
  <c r="R29" i="26"/>
  <c r="R30" i="26"/>
  <c r="R35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72" i="26"/>
  <c r="R75" i="26"/>
  <c r="R76" i="26"/>
  <c r="R77" i="26"/>
  <c r="R78" i="26"/>
  <c r="R79" i="26"/>
  <c r="R80" i="26"/>
  <c r="R128" i="26"/>
  <c r="R130" i="26"/>
  <c r="R127" i="26"/>
  <c r="K23" i="26"/>
  <c r="I23" i="26"/>
  <c r="G23" i="26"/>
  <c r="F23" i="26"/>
  <c r="K28" i="15"/>
  <c r="K29" i="15" s="1"/>
  <c r="J28" i="15"/>
  <c r="J29" i="15" s="1"/>
  <c r="I28" i="15"/>
  <c r="I29" i="15" s="1"/>
  <c r="H28" i="15"/>
  <c r="H29" i="15" s="1"/>
  <c r="G28" i="15"/>
  <c r="G29" i="15" s="1"/>
  <c r="E28" i="15"/>
  <c r="E29" i="15" s="1"/>
  <c r="D28" i="15"/>
  <c r="D29" i="15" s="1"/>
  <c r="C28" i="15"/>
  <c r="C29" i="15" s="1"/>
  <c r="L27" i="15"/>
  <c r="F27" i="15"/>
  <c r="L26" i="15"/>
  <c r="F26" i="15"/>
  <c r="L25" i="15"/>
  <c r="F25" i="15"/>
  <c r="L24" i="15"/>
  <c r="F24" i="15"/>
  <c r="F96" i="12"/>
  <c r="AB96" i="12" s="1"/>
  <c r="L96" i="12"/>
  <c r="AA96" i="12"/>
  <c r="F97" i="12"/>
  <c r="AB97" i="12" s="1"/>
  <c r="L97" i="12"/>
  <c r="L100" i="12" s="1"/>
  <c r="AA97" i="12"/>
  <c r="F98" i="12"/>
  <c r="AB98" i="12" s="1"/>
  <c r="L98" i="12"/>
  <c r="AA98" i="12"/>
  <c r="F99" i="12"/>
  <c r="L99" i="12"/>
  <c r="AA99" i="12"/>
  <c r="AB99" i="12"/>
  <c r="C100" i="12"/>
  <c r="C101" i="12" s="1"/>
  <c r="D100" i="12"/>
  <c r="E100" i="12"/>
  <c r="G100" i="12"/>
  <c r="H100" i="12"/>
  <c r="I100" i="12"/>
  <c r="J100" i="12"/>
  <c r="J101" i="12" s="1"/>
  <c r="K100" i="12"/>
  <c r="K101" i="12" s="1"/>
  <c r="M100" i="12"/>
  <c r="N100" i="12"/>
  <c r="O100" i="12"/>
  <c r="P100" i="12"/>
  <c r="Q100" i="12"/>
  <c r="R100" i="12"/>
  <c r="R101" i="12" s="1"/>
  <c r="S100" i="12"/>
  <c r="S101" i="12" s="1"/>
  <c r="T100" i="12"/>
  <c r="U100" i="12"/>
  <c r="V100" i="12"/>
  <c r="W100" i="12"/>
  <c r="X100" i="12"/>
  <c r="Y100" i="12"/>
  <c r="Z100" i="12"/>
  <c r="Z101" i="12" s="1"/>
  <c r="AA100" i="12"/>
  <c r="D101" i="12"/>
  <c r="E101" i="12"/>
  <c r="G101" i="12"/>
  <c r="H101" i="12"/>
  <c r="I101" i="12"/>
  <c r="M101" i="12"/>
  <c r="N101" i="12"/>
  <c r="O101" i="12"/>
  <c r="P101" i="12"/>
  <c r="Q101" i="12"/>
  <c r="T101" i="12"/>
  <c r="U101" i="12"/>
  <c r="V101" i="12"/>
  <c r="W101" i="12"/>
  <c r="X101" i="12"/>
  <c r="Y101" i="12"/>
  <c r="AA101" i="12"/>
  <c r="K21" i="15"/>
  <c r="K22" i="15" s="1"/>
  <c r="J21" i="15"/>
  <c r="J22" i="15" s="1"/>
  <c r="I21" i="15"/>
  <c r="I22" i="15" s="1"/>
  <c r="H21" i="15"/>
  <c r="H22" i="15" s="1"/>
  <c r="G21" i="15"/>
  <c r="G22" i="15" s="1"/>
  <c r="E21" i="15"/>
  <c r="E22" i="15" s="1"/>
  <c r="D21" i="15"/>
  <c r="D22" i="15" s="1"/>
  <c r="C21" i="15"/>
  <c r="C22" i="15" s="1"/>
  <c r="L20" i="15"/>
  <c r="F20" i="15"/>
  <c r="L19" i="15"/>
  <c r="F19" i="15"/>
  <c r="L18" i="15"/>
  <c r="F18" i="15"/>
  <c r="L17" i="15"/>
  <c r="F17" i="15"/>
  <c r="K14" i="15"/>
  <c r="K15" i="15" s="1"/>
  <c r="J14" i="15"/>
  <c r="J15" i="15" s="1"/>
  <c r="I14" i="15"/>
  <c r="I15" i="15" s="1"/>
  <c r="H14" i="15"/>
  <c r="H15" i="15" s="1"/>
  <c r="G14" i="15"/>
  <c r="G15" i="15" s="1"/>
  <c r="E14" i="15"/>
  <c r="E15" i="15" s="1"/>
  <c r="D14" i="15"/>
  <c r="D15" i="15" s="1"/>
  <c r="C14" i="15"/>
  <c r="C15" i="15" s="1"/>
  <c r="L13" i="15"/>
  <c r="F13" i="15"/>
  <c r="L12" i="15"/>
  <c r="F12" i="15"/>
  <c r="L11" i="15"/>
  <c r="F11" i="15"/>
  <c r="L10" i="15"/>
  <c r="F10" i="15"/>
  <c r="K7" i="15"/>
  <c r="K8" i="15" s="1"/>
  <c r="J7" i="15"/>
  <c r="J8" i="15" s="1"/>
  <c r="I7" i="15"/>
  <c r="I8" i="15" s="1"/>
  <c r="H7" i="15"/>
  <c r="H8" i="15" s="1"/>
  <c r="G7" i="15"/>
  <c r="G8" i="15" s="1"/>
  <c r="E7" i="15"/>
  <c r="E8" i="15" s="1"/>
  <c r="D7" i="15"/>
  <c r="D8" i="15" s="1"/>
  <c r="C7" i="15"/>
  <c r="C8" i="15" s="1"/>
  <c r="L6" i="15"/>
  <c r="F6" i="15"/>
  <c r="L5" i="15"/>
  <c r="F5" i="15"/>
  <c r="L4" i="15"/>
  <c r="F4" i="15"/>
  <c r="L3" i="15"/>
  <c r="F3" i="15"/>
  <c r="E128" i="26" l="1"/>
  <c r="O129" i="26"/>
  <c r="E23" i="26"/>
  <c r="R23" i="26"/>
  <c r="L28" i="15"/>
  <c r="L29" i="15"/>
  <c r="AB100" i="12"/>
  <c r="F101" i="12"/>
  <c r="L101" i="12"/>
  <c r="F100" i="12"/>
  <c r="L7" i="15"/>
  <c r="L15" i="15"/>
  <c r="F21" i="15"/>
  <c r="L14" i="15"/>
  <c r="L21" i="15"/>
  <c r="L8" i="15"/>
  <c r="F8" i="15"/>
  <c r="L22" i="15"/>
  <c r="F22" i="15"/>
  <c r="F15" i="15"/>
  <c r="F14" i="15"/>
  <c r="F7" i="15"/>
  <c r="E129" i="26" l="1"/>
  <c r="R129" i="26"/>
  <c r="Z191" i="12"/>
  <c r="Z192" i="12" s="1"/>
  <c r="Y191" i="12"/>
  <c r="Y192" i="12" s="1"/>
  <c r="X191" i="12"/>
  <c r="X192" i="12" s="1"/>
  <c r="W191" i="12"/>
  <c r="W192" i="12" s="1"/>
  <c r="V191" i="12"/>
  <c r="V192" i="12" s="1"/>
  <c r="U191" i="12"/>
  <c r="U192" i="12" s="1"/>
  <c r="T191" i="12"/>
  <c r="T192" i="12" s="1"/>
  <c r="S191" i="12"/>
  <c r="S192" i="12" s="1"/>
  <c r="R191" i="12"/>
  <c r="R192" i="12" s="1"/>
  <c r="Q191" i="12"/>
  <c r="Q192" i="12" s="1"/>
  <c r="P191" i="12"/>
  <c r="P192" i="12" s="1"/>
  <c r="O191" i="12"/>
  <c r="O192" i="12" s="1"/>
  <c r="N191" i="12"/>
  <c r="N192" i="12" s="1"/>
  <c r="M191" i="12"/>
  <c r="M192" i="12" s="1"/>
  <c r="K191" i="12"/>
  <c r="K192" i="12" s="1"/>
  <c r="J191" i="12"/>
  <c r="J192" i="12" s="1"/>
  <c r="I191" i="12"/>
  <c r="I192" i="12" s="1"/>
  <c r="H191" i="12"/>
  <c r="H192" i="12" s="1"/>
  <c r="G191" i="12"/>
  <c r="G192" i="12" s="1"/>
  <c r="E191" i="12"/>
  <c r="E192" i="12" s="1"/>
  <c r="D191" i="12"/>
  <c r="D192" i="12" s="1"/>
  <c r="C191" i="12"/>
  <c r="C192" i="12" s="1"/>
  <c r="AA190" i="12"/>
  <c r="L190" i="12"/>
  <c r="F190" i="12"/>
  <c r="AA189" i="12"/>
  <c r="L189" i="12"/>
  <c r="F189" i="12"/>
  <c r="AA188" i="12"/>
  <c r="L188" i="12"/>
  <c r="F188" i="12"/>
  <c r="AA187" i="12"/>
  <c r="L187" i="12"/>
  <c r="F187" i="12"/>
  <c r="Z184" i="12"/>
  <c r="Z185" i="12" s="1"/>
  <c r="Y184" i="12"/>
  <c r="Y185" i="12" s="1"/>
  <c r="X184" i="12"/>
  <c r="X185" i="12" s="1"/>
  <c r="W184" i="12"/>
  <c r="W185" i="12" s="1"/>
  <c r="V184" i="12"/>
  <c r="V185" i="12" s="1"/>
  <c r="U184" i="12"/>
  <c r="U185" i="12" s="1"/>
  <c r="T184" i="12"/>
  <c r="T185" i="12" s="1"/>
  <c r="S184" i="12"/>
  <c r="S185" i="12" s="1"/>
  <c r="R184" i="12"/>
  <c r="R185" i="12" s="1"/>
  <c r="Q184" i="12"/>
  <c r="Q185" i="12" s="1"/>
  <c r="P184" i="12"/>
  <c r="P185" i="12" s="1"/>
  <c r="O184" i="12"/>
  <c r="O185" i="12" s="1"/>
  <c r="N184" i="12"/>
  <c r="N185" i="12" s="1"/>
  <c r="M184" i="12"/>
  <c r="M185" i="12" s="1"/>
  <c r="K184" i="12"/>
  <c r="K185" i="12" s="1"/>
  <c r="J184" i="12"/>
  <c r="J185" i="12" s="1"/>
  <c r="I184" i="12"/>
  <c r="I185" i="12" s="1"/>
  <c r="H184" i="12"/>
  <c r="H185" i="12" s="1"/>
  <c r="G184" i="12"/>
  <c r="G185" i="12" s="1"/>
  <c r="E184" i="12"/>
  <c r="E185" i="12" s="1"/>
  <c r="D184" i="12"/>
  <c r="D185" i="12" s="1"/>
  <c r="C184" i="12"/>
  <c r="C185" i="12" s="1"/>
  <c r="AA183" i="12"/>
  <c r="L183" i="12"/>
  <c r="F183" i="12"/>
  <c r="AA182" i="12"/>
  <c r="L182" i="12"/>
  <c r="F182" i="12"/>
  <c r="AA181" i="12"/>
  <c r="L181" i="12"/>
  <c r="F181" i="12"/>
  <c r="AA180" i="12"/>
  <c r="L180" i="12"/>
  <c r="F180" i="12"/>
  <c r="Z177" i="12"/>
  <c r="Z178" i="12" s="1"/>
  <c r="Y177" i="12"/>
  <c r="Y178" i="12" s="1"/>
  <c r="X177" i="12"/>
  <c r="X178" i="12" s="1"/>
  <c r="W177" i="12"/>
  <c r="W178" i="12" s="1"/>
  <c r="V177" i="12"/>
  <c r="V178" i="12" s="1"/>
  <c r="U177" i="12"/>
  <c r="U178" i="12" s="1"/>
  <c r="T177" i="12"/>
  <c r="T178" i="12" s="1"/>
  <c r="S177" i="12"/>
  <c r="S178" i="12" s="1"/>
  <c r="R177" i="12"/>
  <c r="R178" i="12" s="1"/>
  <c r="Q177" i="12"/>
  <c r="Q178" i="12" s="1"/>
  <c r="P177" i="12"/>
  <c r="P178" i="12" s="1"/>
  <c r="O177" i="12"/>
  <c r="O178" i="12" s="1"/>
  <c r="N177" i="12"/>
  <c r="N178" i="12" s="1"/>
  <c r="M177" i="12"/>
  <c r="M178" i="12" s="1"/>
  <c r="K177" i="12"/>
  <c r="K178" i="12" s="1"/>
  <c r="J177" i="12"/>
  <c r="J178" i="12" s="1"/>
  <c r="I177" i="12"/>
  <c r="I178" i="12" s="1"/>
  <c r="H177" i="12"/>
  <c r="H178" i="12" s="1"/>
  <c r="G177" i="12"/>
  <c r="G178" i="12" s="1"/>
  <c r="E177" i="12"/>
  <c r="E178" i="12" s="1"/>
  <c r="D177" i="12"/>
  <c r="D178" i="12" s="1"/>
  <c r="C177" i="12"/>
  <c r="C178" i="12" s="1"/>
  <c r="AA176" i="12"/>
  <c r="L176" i="12"/>
  <c r="F176" i="12"/>
  <c r="AA175" i="12"/>
  <c r="L175" i="12"/>
  <c r="F175" i="12"/>
  <c r="AA174" i="12"/>
  <c r="L174" i="12"/>
  <c r="F174" i="12"/>
  <c r="AA173" i="12"/>
  <c r="L173" i="12"/>
  <c r="F173" i="12"/>
  <c r="Z170" i="12"/>
  <c r="Z171" i="12" s="1"/>
  <c r="Y170" i="12"/>
  <c r="Y171" i="12" s="1"/>
  <c r="X170" i="12"/>
  <c r="X171" i="12" s="1"/>
  <c r="W170" i="12"/>
  <c r="W171" i="12" s="1"/>
  <c r="V170" i="12"/>
  <c r="V171" i="12" s="1"/>
  <c r="U170" i="12"/>
  <c r="U171" i="12" s="1"/>
  <c r="T170" i="12"/>
  <c r="T171" i="12" s="1"/>
  <c r="S170" i="12"/>
  <c r="S171" i="12" s="1"/>
  <c r="R170" i="12"/>
  <c r="R171" i="12" s="1"/>
  <c r="Q170" i="12"/>
  <c r="Q171" i="12" s="1"/>
  <c r="P170" i="12"/>
  <c r="P171" i="12" s="1"/>
  <c r="O170" i="12"/>
  <c r="O171" i="12" s="1"/>
  <c r="N170" i="12"/>
  <c r="N171" i="12" s="1"/>
  <c r="M170" i="12"/>
  <c r="M171" i="12" s="1"/>
  <c r="K170" i="12"/>
  <c r="K171" i="12" s="1"/>
  <c r="J170" i="12"/>
  <c r="J171" i="12" s="1"/>
  <c r="I170" i="12"/>
  <c r="I171" i="12" s="1"/>
  <c r="H170" i="12"/>
  <c r="H171" i="12" s="1"/>
  <c r="G170" i="12"/>
  <c r="G171" i="12" s="1"/>
  <c r="E170" i="12"/>
  <c r="E171" i="12" s="1"/>
  <c r="D170" i="12"/>
  <c r="D171" i="12" s="1"/>
  <c r="C170" i="12"/>
  <c r="C171" i="12" s="1"/>
  <c r="AA169" i="12"/>
  <c r="L169" i="12"/>
  <c r="F169" i="12"/>
  <c r="AA168" i="12"/>
  <c r="L168" i="12"/>
  <c r="F168" i="12"/>
  <c r="AA167" i="12"/>
  <c r="L167" i="12"/>
  <c r="F167" i="12"/>
  <c r="AA166" i="12"/>
  <c r="L166" i="12"/>
  <c r="F166" i="12"/>
  <c r="Z163" i="12"/>
  <c r="Z164" i="12" s="1"/>
  <c r="Y163" i="12"/>
  <c r="Y164" i="12" s="1"/>
  <c r="X163" i="12"/>
  <c r="X164" i="12" s="1"/>
  <c r="W163" i="12"/>
  <c r="W164" i="12" s="1"/>
  <c r="V163" i="12"/>
  <c r="V164" i="12" s="1"/>
  <c r="U163" i="12"/>
  <c r="U164" i="12" s="1"/>
  <c r="T163" i="12"/>
  <c r="T164" i="12" s="1"/>
  <c r="S163" i="12"/>
  <c r="S164" i="12" s="1"/>
  <c r="R163" i="12"/>
  <c r="R164" i="12" s="1"/>
  <c r="Q163" i="12"/>
  <c r="Q164" i="12" s="1"/>
  <c r="P163" i="12"/>
  <c r="P164" i="12" s="1"/>
  <c r="O163" i="12"/>
  <c r="O164" i="12" s="1"/>
  <c r="N163" i="12"/>
  <c r="N164" i="12" s="1"/>
  <c r="M163" i="12"/>
  <c r="M164" i="12" s="1"/>
  <c r="K163" i="12"/>
  <c r="K164" i="12" s="1"/>
  <c r="J163" i="12"/>
  <c r="J164" i="12" s="1"/>
  <c r="I163" i="12"/>
  <c r="I164" i="12" s="1"/>
  <c r="H163" i="12"/>
  <c r="H164" i="12" s="1"/>
  <c r="G163" i="12"/>
  <c r="G164" i="12" s="1"/>
  <c r="E163" i="12"/>
  <c r="E164" i="12" s="1"/>
  <c r="D163" i="12"/>
  <c r="D164" i="12" s="1"/>
  <c r="C163" i="12"/>
  <c r="C164" i="12" s="1"/>
  <c r="AA162" i="12"/>
  <c r="L162" i="12"/>
  <c r="F162" i="12"/>
  <c r="AA161" i="12"/>
  <c r="L161" i="12"/>
  <c r="F161" i="12"/>
  <c r="AA160" i="12"/>
  <c r="L160" i="12"/>
  <c r="F160" i="12"/>
  <c r="AA159" i="12"/>
  <c r="L159" i="12"/>
  <c r="F159" i="12"/>
  <c r="Z156" i="12"/>
  <c r="Z157" i="12" s="1"/>
  <c r="Y156" i="12"/>
  <c r="Y157" i="12" s="1"/>
  <c r="X156" i="12"/>
  <c r="X157" i="12" s="1"/>
  <c r="W156" i="12"/>
  <c r="W157" i="12" s="1"/>
  <c r="V156" i="12"/>
  <c r="V157" i="12" s="1"/>
  <c r="U156" i="12"/>
  <c r="U157" i="12" s="1"/>
  <c r="T156" i="12"/>
  <c r="T157" i="12" s="1"/>
  <c r="S156" i="12"/>
  <c r="S157" i="12" s="1"/>
  <c r="R156" i="12"/>
  <c r="R157" i="12" s="1"/>
  <c r="Q156" i="12"/>
  <c r="Q157" i="12" s="1"/>
  <c r="P156" i="12"/>
  <c r="P157" i="12" s="1"/>
  <c r="O156" i="12"/>
  <c r="O157" i="12" s="1"/>
  <c r="N156" i="12"/>
  <c r="N157" i="12" s="1"/>
  <c r="M156" i="12"/>
  <c r="M157" i="12" s="1"/>
  <c r="K156" i="12"/>
  <c r="K157" i="12" s="1"/>
  <c r="J156" i="12"/>
  <c r="J157" i="12" s="1"/>
  <c r="I156" i="12"/>
  <c r="I157" i="12" s="1"/>
  <c r="H156" i="12"/>
  <c r="H157" i="12" s="1"/>
  <c r="G156" i="12"/>
  <c r="G157" i="12" s="1"/>
  <c r="E156" i="12"/>
  <c r="E157" i="12" s="1"/>
  <c r="D156" i="12"/>
  <c r="D157" i="12" s="1"/>
  <c r="C156" i="12"/>
  <c r="C157" i="12" s="1"/>
  <c r="AA155" i="12"/>
  <c r="L155" i="12"/>
  <c r="F155" i="12"/>
  <c r="AA154" i="12"/>
  <c r="L154" i="12"/>
  <c r="F154" i="12"/>
  <c r="AA153" i="12"/>
  <c r="L153" i="12"/>
  <c r="F153" i="12"/>
  <c r="AA152" i="12"/>
  <c r="L152" i="12"/>
  <c r="F152" i="12"/>
  <c r="Z149" i="12"/>
  <c r="Z150" i="12" s="1"/>
  <c r="Y149" i="12"/>
  <c r="Y150" i="12" s="1"/>
  <c r="X149" i="12"/>
  <c r="X150" i="12" s="1"/>
  <c r="W149" i="12"/>
  <c r="W150" i="12" s="1"/>
  <c r="V149" i="12"/>
  <c r="V150" i="12" s="1"/>
  <c r="U149" i="12"/>
  <c r="U150" i="12" s="1"/>
  <c r="T149" i="12"/>
  <c r="T150" i="12" s="1"/>
  <c r="S149" i="12"/>
  <c r="S150" i="12" s="1"/>
  <c r="R149" i="12"/>
  <c r="R150" i="12" s="1"/>
  <c r="Q149" i="12"/>
  <c r="Q150" i="12" s="1"/>
  <c r="P149" i="12"/>
  <c r="P150" i="12" s="1"/>
  <c r="O149" i="12"/>
  <c r="O150" i="12" s="1"/>
  <c r="N149" i="12"/>
  <c r="N150" i="12" s="1"/>
  <c r="M149" i="12"/>
  <c r="M150" i="12" s="1"/>
  <c r="K149" i="12"/>
  <c r="K150" i="12" s="1"/>
  <c r="J149" i="12"/>
  <c r="J150" i="12" s="1"/>
  <c r="I149" i="12"/>
  <c r="I150" i="12" s="1"/>
  <c r="H149" i="12"/>
  <c r="H150" i="12" s="1"/>
  <c r="G149" i="12"/>
  <c r="G150" i="12" s="1"/>
  <c r="E149" i="12"/>
  <c r="E150" i="12" s="1"/>
  <c r="D149" i="12"/>
  <c r="D150" i="12" s="1"/>
  <c r="C149" i="12"/>
  <c r="C150" i="12" s="1"/>
  <c r="AA148" i="12"/>
  <c r="L148" i="12"/>
  <c r="F148" i="12"/>
  <c r="AA147" i="12"/>
  <c r="L147" i="12"/>
  <c r="F147" i="12"/>
  <c r="AA146" i="12"/>
  <c r="L146" i="12"/>
  <c r="F146" i="12"/>
  <c r="AA145" i="12"/>
  <c r="L145" i="12"/>
  <c r="F145" i="12"/>
  <c r="Z142" i="12"/>
  <c r="Z143" i="12" s="1"/>
  <c r="Y142" i="12"/>
  <c r="Y143" i="12" s="1"/>
  <c r="X142" i="12"/>
  <c r="X143" i="12" s="1"/>
  <c r="W142" i="12"/>
  <c r="W143" i="12" s="1"/>
  <c r="V142" i="12"/>
  <c r="V143" i="12" s="1"/>
  <c r="U142" i="12"/>
  <c r="U143" i="12" s="1"/>
  <c r="T142" i="12"/>
  <c r="T143" i="12" s="1"/>
  <c r="S142" i="12"/>
  <c r="S143" i="12" s="1"/>
  <c r="R142" i="12"/>
  <c r="R143" i="12" s="1"/>
  <c r="Q142" i="12"/>
  <c r="Q143" i="12" s="1"/>
  <c r="P142" i="12"/>
  <c r="P143" i="12" s="1"/>
  <c r="O142" i="12"/>
  <c r="O143" i="12" s="1"/>
  <c r="N142" i="12"/>
  <c r="N143" i="12" s="1"/>
  <c r="M142" i="12"/>
  <c r="M143" i="12" s="1"/>
  <c r="K142" i="12"/>
  <c r="K143" i="12" s="1"/>
  <c r="J142" i="12"/>
  <c r="J143" i="12" s="1"/>
  <c r="I142" i="12"/>
  <c r="I143" i="12" s="1"/>
  <c r="H142" i="12"/>
  <c r="H143" i="12" s="1"/>
  <c r="G142" i="12"/>
  <c r="G143" i="12" s="1"/>
  <c r="E142" i="12"/>
  <c r="E143" i="12" s="1"/>
  <c r="D142" i="12"/>
  <c r="D143" i="12" s="1"/>
  <c r="C142" i="12"/>
  <c r="C143" i="12" s="1"/>
  <c r="AA141" i="12"/>
  <c r="L141" i="12"/>
  <c r="F141" i="12"/>
  <c r="AA140" i="12"/>
  <c r="L140" i="12"/>
  <c r="F140" i="12"/>
  <c r="AA139" i="12"/>
  <c r="L139" i="12"/>
  <c r="F139" i="12"/>
  <c r="AA138" i="12"/>
  <c r="L138" i="12"/>
  <c r="F138" i="12"/>
  <c r="Z135" i="12"/>
  <c r="Z136" i="12" s="1"/>
  <c r="Y135" i="12"/>
  <c r="Y136" i="12" s="1"/>
  <c r="X135" i="12"/>
  <c r="X136" i="12" s="1"/>
  <c r="W135" i="12"/>
  <c r="W136" i="12" s="1"/>
  <c r="V135" i="12"/>
  <c r="V136" i="12" s="1"/>
  <c r="U135" i="12"/>
  <c r="U136" i="12" s="1"/>
  <c r="T135" i="12"/>
  <c r="T136" i="12" s="1"/>
  <c r="S135" i="12"/>
  <c r="S136" i="12" s="1"/>
  <c r="R135" i="12"/>
  <c r="R136" i="12" s="1"/>
  <c r="Q135" i="12"/>
  <c r="Q136" i="12" s="1"/>
  <c r="P135" i="12"/>
  <c r="P136" i="12" s="1"/>
  <c r="O135" i="12"/>
  <c r="O136" i="12" s="1"/>
  <c r="N135" i="12"/>
  <c r="N136" i="12" s="1"/>
  <c r="M135" i="12"/>
  <c r="M136" i="12" s="1"/>
  <c r="K135" i="12"/>
  <c r="K136" i="12" s="1"/>
  <c r="J135" i="12"/>
  <c r="J136" i="12" s="1"/>
  <c r="I135" i="12"/>
  <c r="I136" i="12" s="1"/>
  <c r="H135" i="12"/>
  <c r="H136" i="12" s="1"/>
  <c r="G135" i="12"/>
  <c r="G136" i="12" s="1"/>
  <c r="E135" i="12"/>
  <c r="E136" i="12" s="1"/>
  <c r="D135" i="12"/>
  <c r="D136" i="12" s="1"/>
  <c r="C135" i="12"/>
  <c r="C136" i="12" s="1"/>
  <c r="AA134" i="12"/>
  <c r="L134" i="12"/>
  <c r="F134" i="12"/>
  <c r="AA133" i="12"/>
  <c r="L133" i="12"/>
  <c r="F133" i="12"/>
  <c r="AA132" i="12"/>
  <c r="L132" i="12"/>
  <c r="F132" i="12"/>
  <c r="AA131" i="12"/>
  <c r="L131" i="12"/>
  <c r="F131" i="12"/>
  <c r="Z128" i="12"/>
  <c r="Z129" i="12" s="1"/>
  <c r="Y128" i="12"/>
  <c r="Y129" i="12" s="1"/>
  <c r="X128" i="12"/>
  <c r="X129" i="12" s="1"/>
  <c r="W128" i="12"/>
  <c r="W129" i="12" s="1"/>
  <c r="V128" i="12"/>
  <c r="V129" i="12" s="1"/>
  <c r="U128" i="12"/>
  <c r="U129" i="12" s="1"/>
  <c r="T128" i="12"/>
  <c r="T129" i="12" s="1"/>
  <c r="S128" i="12"/>
  <c r="S129" i="12" s="1"/>
  <c r="R128" i="12"/>
  <c r="R129" i="12" s="1"/>
  <c r="Q128" i="12"/>
  <c r="Q129" i="12" s="1"/>
  <c r="P128" i="12"/>
  <c r="P129" i="12" s="1"/>
  <c r="O128" i="12"/>
  <c r="O129" i="12" s="1"/>
  <c r="N128" i="12"/>
  <c r="N129" i="12" s="1"/>
  <c r="M128" i="12"/>
  <c r="M129" i="12" s="1"/>
  <c r="K128" i="12"/>
  <c r="K129" i="12" s="1"/>
  <c r="J128" i="12"/>
  <c r="J129" i="12" s="1"/>
  <c r="I128" i="12"/>
  <c r="I129" i="12" s="1"/>
  <c r="H128" i="12"/>
  <c r="H129" i="12" s="1"/>
  <c r="G128" i="12"/>
  <c r="G129" i="12" s="1"/>
  <c r="E128" i="12"/>
  <c r="E129" i="12" s="1"/>
  <c r="D128" i="12"/>
  <c r="D129" i="12" s="1"/>
  <c r="C128" i="12"/>
  <c r="C129" i="12" s="1"/>
  <c r="AA127" i="12"/>
  <c r="L127" i="12"/>
  <c r="F127" i="12"/>
  <c r="AA126" i="12"/>
  <c r="L126" i="12"/>
  <c r="F126" i="12"/>
  <c r="AA125" i="12"/>
  <c r="L125" i="12"/>
  <c r="F125" i="12"/>
  <c r="AA124" i="12"/>
  <c r="L124" i="12"/>
  <c r="F124" i="12"/>
  <c r="Z121" i="12"/>
  <c r="Z122" i="12" s="1"/>
  <c r="Y121" i="12"/>
  <c r="Y122" i="12" s="1"/>
  <c r="X121" i="12"/>
  <c r="X122" i="12" s="1"/>
  <c r="W121" i="12"/>
  <c r="W122" i="12" s="1"/>
  <c r="V121" i="12"/>
  <c r="V122" i="12" s="1"/>
  <c r="U121" i="12"/>
  <c r="U122" i="12" s="1"/>
  <c r="T121" i="12"/>
  <c r="T122" i="12" s="1"/>
  <c r="S121" i="12"/>
  <c r="S122" i="12" s="1"/>
  <c r="R121" i="12"/>
  <c r="R122" i="12" s="1"/>
  <c r="Q121" i="12"/>
  <c r="Q122" i="12" s="1"/>
  <c r="P121" i="12"/>
  <c r="P122" i="12" s="1"/>
  <c r="O121" i="12"/>
  <c r="O122" i="12" s="1"/>
  <c r="N121" i="12"/>
  <c r="N122" i="12" s="1"/>
  <c r="M121" i="12"/>
  <c r="M122" i="12" s="1"/>
  <c r="K121" i="12"/>
  <c r="K122" i="12" s="1"/>
  <c r="J121" i="12"/>
  <c r="J122" i="12" s="1"/>
  <c r="I121" i="12"/>
  <c r="I122" i="12" s="1"/>
  <c r="H121" i="12"/>
  <c r="H122" i="12" s="1"/>
  <c r="G121" i="12"/>
  <c r="G122" i="12" s="1"/>
  <c r="E121" i="12"/>
  <c r="E122" i="12" s="1"/>
  <c r="D121" i="12"/>
  <c r="D122" i="12" s="1"/>
  <c r="C121" i="12"/>
  <c r="C122" i="12" s="1"/>
  <c r="AA120" i="12"/>
  <c r="L120" i="12"/>
  <c r="F120" i="12"/>
  <c r="AA119" i="12"/>
  <c r="L119" i="12"/>
  <c r="F119" i="12"/>
  <c r="AA118" i="12"/>
  <c r="L118" i="12"/>
  <c r="F118" i="12"/>
  <c r="AA117" i="12"/>
  <c r="L117" i="12"/>
  <c r="F117" i="12"/>
  <c r="Z114" i="12"/>
  <c r="Z115" i="12" s="1"/>
  <c r="Y114" i="12"/>
  <c r="Y115" i="12" s="1"/>
  <c r="X114" i="12"/>
  <c r="X115" i="12" s="1"/>
  <c r="W114" i="12"/>
  <c r="W115" i="12" s="1"/>
  <c r="V114" i="12"/>
  <c r="V115" i="12" s="1"/>
  <c r="U114" i="12"/>
  <c r="U115" i="12" s="1"/>
  <c r="T114" i="12"/>
  <c r="T115" i="12" s="1"/>
  <c r="S114" i="12"/>
  <c r="S115" i="12" s="1"/>
  <c r="R114" i="12"/>
  <c r="R115" i="12" s="1"/>
  <c r="Q114" i="12"/>
  <c r="Q115" i="12" s="1"/>
  <c r="P114" i="12"/>
  <c r="P115" i="12" s="1"/>
  <c r="O114" i="12"/>
  <c r="O115" i="12" s="1"/>
  <c r="N114" i="12"/>
  <c r="N115" i="12" s="1"/>
  <c r="M114" i="12"/>
  <c r="M115" i="12" s="1"/>
  <c r="K114" i="12"/>
  <c r="K115" i="12" s="1"/>
  <c r="J114" i="12"/>
  <c r="J115" i="12" s="1"/>
  <c r="I114" i="12"/>
  <c r="I115" i="12" s="1"/>
  <c r="H114" i="12"/>
  <c r="H115" i="12" s="1"/>
  <c r="G114" i="12"/>
  <c r="G115" i="12" s="1"/>
  <c r="E114" i="12"/>
  <c r="E115" i="12" s="1"/>
  <c r="D114" i="12"/>
  <c r="D115" i="12" s="1"/>
  <c r="C114" i="12"/>
  <c r="C115" i="12" s="1"/>
  <c r="AA113" i="12"/>
  <c r="L113" i="12"/>
  <c r="F113" i="12"/>
  <c r="AA112" i="12"/>
  <c r="L112" i="12"/>
  <c r="F112" i="12"/>
  <c r="AA111" i="12"/>
  <c r="L111" i="12"/>
  <c r="F111" i="12"/>
  <c r="AA110" i="12"/>
  <c r="L110" i="12"/>
  <c r="F110" i="12"/>
  <c r="Z107" i="12"/>
  <c r="Z108" i="12" s="1"/>
  <c r="Y107" i="12"/>
  <c r="Y108" i="12" s="1"/>
  <c r="X107" i="12"/>
  <c r="X108" i="12" s="1"/>
  <c r="W107" i="12"/>
  <c r="W108" i="12" s="1"/>
  <c r="V107" i="12"/>
  <c r="V108" i="12" s="1"/>
  <c r="U107" i="12"/>
  <c r="U108" i="12" s="1"/>
  <c r="T107" i="12"/>
  <c r="T108" i="12" s="1"/>
  <c r="S107" i="12"/>
  <c r="S108" i="12" s="1"/>
  <c r="R107" i="12"/>
  <c r="R108" i="12" s="1"/>
  <c r="Q107" i="12"/>
  <c r="Q108" i="12" s="1"/>
  <c r="P107" i="12"/>
  <c r="P108" i="12" s="1"/>
  <c r="O107" i="12"/>
  <c r="O108" i="12" s="1"/>
  <c r="N107" i="12"/>
  <c r="N108" i="12" s="1"/>
  <c r="M107" i="12"/>
  <c r="M108" i="12" s="1"/>
  <c r="K107" i="12"/>
  <c r="K108" i="12" s="1"/>
  <c r="J107" i="12"/>
  <c r="J108" i="12" s="1"/>
  <c r="I107" i="12"/>
  <c r="I108" i="12" s="1"/>
  <c r="H107" i="12"/>
  <c r="H108" i="12" s="1"/>
  <c r="G107" i="12"/>
  <c r="G108" i="12" s="1"/>
  <c r="E107" i="12"/>
  <c r="E108" i="12" s="1"/>
  <c r="D107" i="12"/>
  <c r="D108" i="12" s="1"/>
  <c r="C107" i="12"/>
  <c r="C108" i="12" s="1"/>
  <c r="AA106" i="12"/>
  <c r="L106" i="12"/>
  <c r="F106" i="12"/>
  <c r="AA105" i="12"/>
  <c r="L105" i="12"/>
  <c r="F105" i="12"/>
  <c r="AA104" i="12"/>
  <c r="L104" i="12"/>
  <c r="F104" i="12"/>
  <c r="AA103" i="12"/>
  <c r="L103" i="12"/>
  <c r="F103" i="12"/>
  <c r="Z93" i="12"/>
  <c r="Z94" i="12" s="1"/>
  <c r="Y93" i="12"/>
  <c r="Y94" i="12" s="1"/>
  <c r="X93" i="12"/>
  <c r="X94" i="12" s="1"/>
  <c r="W93" i="12"/>
  <c r="W94" i="12" s="1"/>
  <c r="V93" i="12"/>
  <c r="V94" i="12" s="1"/>
  <c r="U93" i="12"/>
  <c r="U94" i="12" s="1"/>
  <c r="T93" i="12"/>
  <c r="T94" i="12" s="1"/>
  <c r="S93" i="12"/>
  <c r="S94" i="12" s="1"/>
  <c r="R93" i="12"/>
  <c r="R94" i="12" s="1"/>
  <c r="Q93" i="12"/>
  <c r="Q94" i="12" s="1"/>
  <c r="P93" i="12"/>
  <c r="P94" i="12" s="1"/>
  <c r="O93" i="12"/>
  <c r="O94" i="12" s="1"/>
  <c r="N93" i="12"/>
  <c r="N94" i="12" s="1"/>
  <c r="M93" i="12"/>
  <c r="M94" i="12" s="1"/>
  <c r="K93" i="12"/>
  <c r="K94" i="12" s="1"/>
  <c r="J93" i="12"/>
  <c r="J94" i="12" s="1"/>
  <c r="I93" i="12"/>
  <c r="I94" i="12" s="1"/>
  <c r="H93" i="12"/>
  <c r="H94" i="12" s="1"/>
  <c r="G93" i="12"/>
  <c r="G94" i="12" s="1"/>
  <c r="E93" i="12"/>
  <c r="E94" i="12" s="1"/>
  <c r="D93" i="12"/>
  <c r="D94" i="12" s="1"/>
  <c r="C93" i="12"/>
  <c r="C94" i="12" s="1"/>
  <c r="AA92" i="12"/>
  <c r="L92" i="12"/>
  <c r="F92" i="12"/>
  <c r="AA91" i="12"/>
  <c r="L91" i="12"/>
  <c r="F91" i="12"/>
  <c r="AA90" i="12"/>
  <c r="L90" i="12"/>
  <c r="F90" i="12"/>
  <c r="AA89" i="12"/>
  <c r="L89" i="12"/>
  <c r="F89" i="12"/>
  <c r="Z86" i="12"/>
  <c r="Z87" i="12" s="1"/>
  <c r="Y86" i="12"/>
  <c r="Y87" i="12" s="1"/>
  <c r="X86" i="12"/>
  <c r="X87" i="12" s="1"/>
  <c r="W86" i="12"/>
  <c r="W87" i="12" s="1"/>
  <c r="V86" i="12"/>
  <c r="V87" i="12" s="1"/>
  <c r="U86" i="12"/>
  <c r="U87" i="12" s="1"/>
  <c r="T86" i="12"/>
  <c r="T87" i="12" s="1"/>
  <c r="S86" i="12"/>
  <c r="S87" i="12" s="1"/>
  <c r="R86" i="12"/>
  <c r="R87" i="12" s="1"/>
  <c r="Q86" i="12"/>
  <c r="Q87" i="12" s="1"/>
  <c r="P86" i="12"/>
  <c r="P87" i="12" s="1"/>
  <c r="O86" i="12"/>
  <c r="O87" i="12" s="1"/>
  <c r="N86" i="12"/>
  <c r="N87" i="12" s="1"/>
  <c r="M86" i="12"/>
  <c r="M87" i="12" s="1"/>
  <c r="K86" i="12"/>
  <c r="K87" i="12" s="1"/>
  <c r="J86" i="12"/>
  <c r="J87" i="12" s="1"/>
  <c r="I86" i="12"/>
  <c r="I87" i="12" s="1"/>
  <c r="H86" i="12"/>
  <c r="H87" i="12" s="1"/>
  <c r="G86" i="12"/>
  <c r="G87" i="12" s="1"/>
  <c r="E86" i="12"/>
  <c r="E87" i="12" s="1"/>
  <c r="D86" i="12"/>
  <c r="D87" i="12" s="1"/>
  <c r="C86" i="12"/>
  <c r="C87" i="12" s="1"/>
  <c r="AA85" i="12"/>
  <c r="L85" i="12"/>
  <c r="F85" i="12"/>
  <c r="AA84" i="12"/>
  <c r="L84" i="12"/>
  <c r="F84" i="12"/>
  <c r="AA83" i="12"/>
  <c r="L83" i="12"/>
  <c r="F83" i="12"/>
  <c r="AA82" i="12"/>
  <c r="L82" i="12"/>
  <c r="F82" i="12"/>
  <c r="Z79" i="12"/>
  <c r="Z80" i="12" s="1"/>
  <c r="Y79" i="12"/>
  <c r="Y80" i="12" s="1"/>
  <c r="X79" i="12"/>
  <c r="X80" i="12" s="1"/>
  <c r="W79" i="12"/>
  <c r="W80" i="12" s="1"/>
  <c r="V79" i="12"/>
  <c r="V80" i="12" s="1"/>
  <c r="U79" i="12"/>
  <c r="U80" i="12" s="1"/>
  <c r="T79" i="12"/>
  <c r="T80" i="12" s="1"/>
  <c r="S79" i="12"/>
  <c r="S80" i="12" s="1"/>
  <c r="R79" i="12"/>
  <c r="R80" i="12" s="1"/>
  <c r="Q79" i="12"/>
  <c r="Q80" i="12" s="1"/>
  <c r="P79" i="12"/>
  <c r="P80" i="12" s="1"/>
  <c r="O79" i="12"/>
  <c r="O80" i="12" s="1"/>
  <c r="N79" i="12"/>
  <c r="N80" i="12" s="1"/>
  <c r="M79" i="12"/>
  <c r="M80" i="12" s="1"/>
  <c r="K79" i="12"/>
  <c r="K80" i="12" s="1"/>
  <c r="J79" i="12"/>
  <c r="J80" i="12" s="1"/>
  <c r="I79" i="12"/>
  <c r="I80" i="12" s="1"/>
  <c r="H79" i="12"/>
  <c r="H80" i="12" s="1"/>
  <c r="G79" i="12"/>
  <c r="G80" i="12" s="1"/>
  <c r="E79" i="12"/>
  <c r="E80" i="12" s="1"/>
  <c r="D79" i="12"/>
  <c r="D80" i="12" s="1"/>
  <c r="C79" i="12"/>
  <c r="C80" i="12" s="1"/>
  <c r="AA78" i="12"/>
  <c r="L78" i="12"/>
  <c r="F78" i="12"/>
  <c r="AA77" i="12"/>
  <c r="L77" i="12"/>
  <c r="F77" i="12"/>
  <c r="AA76" i="12"/>
  <c r="L76" i="12"/>
  <c r="F76" i="12"/>
  <c r="AA75" i="12"/>
  <c r="L75" i="12"/>
  <c r="F75" i="12"/>
  <c r="Z72" i="12"/>
  <c r="Z73" i="12" s="1"/>
  <c r="Y72" i="12"/>
  <c r="Y73" i="12" s="1"/>
  <c r="X72" i="12"/>
  <c r="X73" i="12" s="1"/>
  <c r="W72" i="12"/>
  <c r="W73" i="12" s="1"/>
  <c r="V72" i="12"/>
  <c r="V73" i="12" s="1"/>
  <c r="U72" i="12"/>
  <c r="U73" i="12" s="1"/>
  <c r="T72" i="12"/>
  <c r="T73" i="12" s="1"/>
  <c r="S72" i="12"/>
  <c r="S73" i="12" s="1"/>
  <c r="R72" i="12"/>
  <c r="R73" i="12" s="1"/>
  <c r="Q72" i="12"/>
  <c r="Q73" i="12" s="1"/>
  <c r="P72" i="12"/>
  <c r="P73" i="12" s="1"/>
  <c r="O72" i="12"/>
  <c r="O73" i="12" s="1"/>
  <c r="N72" i="12"/>
  <c r="N73" i="12" s="1"/>
  <c r="M72" i="12"/>
  <c r="M73" i="12" s="1"/>
  <c r="K72" i="12"/>
  <c r="K73" i="12" s="1"/>
  <c r="J72" i="12"/>
  <c r="J73" i="12" s="1"/>
  <c r="I72" i="12"/>
  <c r="I73" i="12" s="1"/>
  <c r="H72" i="12"/>
  <c r="H73" i="12" s="1"/>
  <c r="G72" i="12"/>
  <c r="G73" i="12" s="1"/>
  <c r="E72" i="12"/>
  <c r="E73" i="12" s="1"/>
  <c r="D72" i="12"/>
  <c r="D73" i="12" s="1"/>
  <c r="C72" i="12"/>
  <c r="C73" i="12" s="1"/>
  <c r="AA71" i="12"/>
  <c r="L71" i="12"/>
  <c r="F71" i="12"/>
  <c r="AA70" i="12"/>
  <c r="L70" i="12"/>
  <c r="F70" i="12"/>
  <c r="AA69" i="12"/>
  <c r="L69" i="12"/>
  <c r="F69" i="12"/>
  <c r="AA68" i="12"/>
  <c r="L68" i="12"/>
  <c r="F68" i="12"/>
  <c r="Z65" i="12"/>
  <c r="Z66" i="12" s="1"/>
  <c r="Y65" i="12"/>
  <c r="Y66" i="12" s="1"/>
  <c r="X65" i="12"/>
  <c r="X66" i="12" s="1"/>
  <c r="W65" i="12"/>
  <c r="W66" i="12" s="1"/>
  <c r="V65" i="12"/>
  <c r="V66" i="12" s="1"/>
  <c r="U65" i="12"/>
  <c r="U66" i="12" s="1"/>
  <c r="T65" i="12"/>
  <c r="T66" i="12" s="1"/>
  <c r="S65" i="12"/>
  <c r="S66" i="12" s="1"/>
  <c r="R65" i="12"/>
  <c r="R66" i="12" s="1"/>
  <c r="Q65" i="12"/>
  <c r="Q66" i="12" s="1"/>
  <c r="P65" i="12"/>
  <c r="P66" i="12" s="1"/>
  <c r="O65" i="12"/>
  <c r="O66" i="12" s="1"/>
  <c r="N65" i="12"/>
  <c r="N66" i="12" s="1"/>
  <c r="M65" i="12"/>
  <c r="M66" i="12" s="1"/>
  <c r="K65" i="12"/>
  <c r="K66" i="12" s="1"/>
  <c r="J65" i="12"/>
  <c r="J66" i="12" s="1"/>
  <c r="I65" i="12"/>
  <c r="I66" i="12" s="1"/>
  <c r="H65" i="12"/>
  <c r="H66" i="12" s="1"/>
  <c r="G65" i="12"/>
  <c r="G66" i="12" s="1"/>
  <c r="E65" i="12"/>
  <c r="E66" i="12" s="1"/>
  <c r="D65" i="12"/>
  <c r="D66" i="12" s="1"/>
  <c r="C65" i="12"/>
  <c r="C66" i="12" s="1"/>
  <c r="AA64" i="12"/>
  <c r="L64" i="12"/>
  <c r="F64" i="12"/>
  <c r="AA63" i="12"/>
  <c r="L63" i="12"/>
  <c r="F63" i="12"/>
  <c r="AA62" i="12"/>
  <c r="L62" i="12"/>
  <c r="F62" i="12"/>
  <c r="AA61" i="12"/>
  <c r="L61" i="12"/>
  <c r="F61" i="12"/>
  <c r="Z58" i="12"/>
  <c r="Z59" i="12" s="1"/>
  <c r="Y58" i="12"/>
  <c r="Y59" i="12" s="1"/>
  <c r="X58" i="12"/>
  <c r="X59" i="12" s="1"/>
  <c r="W58" i="12"/>
  <c r="W59" i="12" s="1"/>
  <c r="V58" i="12"/>
  <c r="V59" i="12" s="1"/>
  <c r="U58" i="12"/>
  <c r="U59" i="12" s="1"/>
  <c r="T58" i="12"/>
  <c r="T59" i="12" s="1"/>
  <c r="S58" i="12"/>
  <c r="S59" i="12" s="1"/>
  <c r="R58" i="12"/>
  <c r="R59" i="12" s="1"/>
  <c r="Q58" i="12"/>
  <c r="Q59" i="12" s="1"/>
  <c r="P58" i="12"/>
  <c r="P59" i="12" s="1"/>
  <c r="O58" i="12"/>
  <c r="O59" i="12" s="1"/>
  <c r="N58" i="12"/>
  <c r="N59" i="12" s="1"/>
  <c r="M58" i="12"/>
  <c r="M59" i="12" s="1"/>
  <c r="K58" i="12"/>
  <c r="K59" i="12" s="1"/>
  <c r="J58" i="12"/>
  <c r="J59" i="12" s="1"/>
  <c r="I58" i="12"/>
  <c r="I59" i="12" s="1"/>
  <c r="H58" i="12"/>
  <c r="H59" i="12" s="1"/>
  <c r="G58" i="12"/>
  <c r="G59" i="12" s="1"/>
  <c r="E58" i="12"/>
  <c r="E59" i="12" s="1"/>
  <c r="D58" i="12"/>
  <c r="D59" i="12" s="1"/>
  <c r="C58" i="12"/>
  <c r="C59" i="12" s="1"/>
  <c r="AA57" i="12"/>
  <c r="L57" i="12"/>
  <c r="F57" i="12"/>
  <c r="AA56" i="12"/>
  <c r="L56" i="12"/>
  <c r="F56" i="12"/>
  <c r="AA55" i="12"/>
  <c r="L55" i="12"/>
  <c r="F55" i="12"/>
  <c r="AA54" i="12"/>
  <c r="L54" i="12"/>
  <c r="F54" i="12"/>
  <c r="Z51" i="12"/>
  <c r="Z52" i="12" s="1"/>
  <c r="Y51" i="12"/>
  <c r="Y52" i="12" s="1"/>
  <c r="X51" i="12"/>
  <c r="X52" i="12" s="1"/>
  <c r="W51" i="12"/>
  <c r="W52" i="12" s="1"/>
  <c r="V51" i="12"/>
  <c r="V52" i="12" s="1"/>
  <c r="U51" i="12"/>
  <c r="U52" i="12" s="1"/>
  <c r="T51" i="12"/>
  <c r="T52" i="12" s="1"/>
  <c r="S51" i="12"/>
  <c r="S52" i="12" s="1"/>
  <c r="R51" i="12"/>
  <c r="R52" i="12" s="1"/>
  <c r="Q51" i="12"/>
  <c r="Q52" i="12" s="1"/>
  <c r="P51" i="12"/>
  <c r="P52" i="12" s="1"/>
  <c r="O51" i="12"/>
  <c r="O52" i="12" s="1"/>
  <c r="N51" i="12"/>
  <c r="N52" i="12" s="1"/>
  <c r="M51" i="12"/>
  <c r="M52" i="12" s="1"/>
  <c r="K51" i="12"/>
  <c r="K52" i="12" s="1"/>
  <c r="J51" i="12"/>
  <c r="J52" i="12" s="1"/>
  <c r="I51" i="12"/>
  <c r="I52" i="12" s="1"/>
  <c r="H51" i="12"/>
  <c r="H52" i="12" s="1"/>
  <c r="G51" i="12"/>
  <c r="G52" i="12" s="1"/>
  <c r="E51" i="12"/>
  <c r="E52" i="12" s="1"/>
  <c r="D51" i="12"/>
  <c r="D52" i="12" s="1"/>
  <c r="C51" i="12"/>
  <c r="C52" i="12" s="1"/>
  <c r="AA50" i="12"/>
  <c r="L50" i="12"/>
  <c r="F50" i="12"/>
  <c r="AA49" i="12"/>
  <c r="L49" i="12"/>
  <c r="F49" i="12"/>
  <c r="AA48" i="12"/>
  <c r="L48" i="12"/>
  <c r="F48" i="12"/>
  <c r="AA47" i="12"/>
  <c r="L47" i="12"/>
  <c r="F47" i="12"/>
  <c r="Z44" i="12"/>
  <c r="Z45" i="12" s="1"/>
  <c r="Y44" i="12"/>
  <c r="Y45" i="12" s="1"/>
  <c r="X44" i="12"/>
  <c r="X45" i="12" s="1"/>
  <c r="W44" i="12"/>
  <c r="W45" i="12" s="1"/>
  <c r="V44" i="12"/>
  <c r="V45" i="12" s="1"/>
  <c r="U44" i="12"/>
  <c r="U45" i="12" s="1"/>
  <c r="T44" i="12"/>
  <c r="T45" i="12" s="1"/>
  <c r="S44" i="12"/>
  <c r="S45" i="12" s="1"/>
  <c r="R44" i="12"/>
  <c r="R45" i="12" s="1"/>
  <c r="Q44" i="12"/>
  <c r="Q45" i="12" s="1"/>
  <c r="P44" i="12"/>
  <c r="P45" i="12" s="1"/>
  <c r="O44" i="12"/>
  <c r="O45" i="12" s="1"/>
  <c r="N44" i="12"/>
  <c r="N45" i="12" s="1"/>
  <c r="M44" i="12"/>
  <c r="M45" i="12" s="1"/>
  <c r="K44" i="12"/>
  <c r="K45" i="12" s="1"/>
  <c r="J44" i="12"/>
  <c r="J45" i="12" s="1"/>
  <c r="I44" i="12"/>
  <c r="I45" i="12" s="1"/>
  <c r="H44" i="12"/>
  <c r="H45" i="12" s="1"/>
  <c r="G44" i="12"/>
  <c r="G45" i="12" s="1"/>
  <c r="E44" i="12"/>
  <c r="E45" i="12" s="1"/>
  <c r="D44" i="12"/>
  <c r="D45" i="12" s="1"/>
  <c r="C44" i="12"/>
  <c r="C45" i="12" s="1"/>
  <c r="AA43" i="12"/>
  <c r="L43" i="12"/>
  <c r="F43" i="12"/>
  <c r="AA42" i="12"/>
  <c r="L42" i="12"/>
  <c r="F42" i="12"/>
  <c r="AA41" i="12"/>
  <c r="L41" i="12"/>
  <c r="F41" i="12"/>
  <c r="AA40" i="12"/>
  <c r="L40" i="12"/>
  <c r="F40" i="12"/>
  <c r="Z37" i="12"/>
  <c r="Z38" i="12" s="1"/>
  <c r="Y37" i="12"/>
  <c r="Y38" i="12" s="1"/>
  <c r="X37" i="12"/>
  <c r="X38" i="12" s="1"/>
  <c r="W37" i="12"/>
  <c r="W38" i="12" s="1"/>
  <c r="V37" i="12"/>
  <c r="V38" i="12" s="1"/>
  <c r="U37" i="12"/>
  <c r="U38" i="12" s="1"/>
  <c r="T37" i="12"/>
  <c r="T38" i="12" s="1"/>
  <c r="S37" i="12"/>
  <c r="S38" i="12" s="1"/>
  <c r="R37" i="12"/>
  <c r="R38" i="12" s="1"/>
  <c r="Q37" i="12"/>
  <c r="Q38" i="12" s="1"/>
  <c r="P37" i="12"/>
  <c r="P38" i="12" s="1"/>
  <c r="O37" i="12"/>
  <c r="O38" i="12" s="1"/>
  <c r="N37" i="12"/>
  <c r="N38" i="12" s="1"/>
  <c r="M37" i="12"/>
  <c r="M38" i="12" s="1"/>
  <c r="K37" i="12"/>
  <c r="K38" i="12" s="1"/>
  <c r="J37" i="12"/>
  <c r="J38" i="12" s="1"/>
  <c r="I37" i="12"/>
  <c r="I38" i="12" s="1"/>
  <c r="H37" i="12"/>
  <c r="H38" i="12" s="1"/>
  <c r="G37" i="12"/>
  <c r="G38" i="12" s="1"/>
  <c r="E37" i="12"/>
  <c r="E38" i="12" s="1"/>
  <c r="D37" i="12"/>
  <c r="D38" i="12" s="1"/>
  <c r="C37" i="12"/>
  <c r="C38" i="12" s="1"/>
  <c r="AA36" i="12"/>
  <c r="L36" i="12"/>
  <c r="F36" i="12"/>
  <c r="AA35" i="12"/>
  <c r="L35" i="12"/>
  <c r="F35" i="12"/>
  <c r="AA34" i="12"/>
  <c r="L34" i="12"/>
  <c r="F34" i="12"/>
  <c r="AA33" i="12"/>
  <c r="L33" i="12"/>
  <c r="F33" i="12"/>
  <c r="Z30" i="12"/>
  <c r="Z31" i="12" s="1"/>
  <c r="Y30" i="12"/>
  <c r="Y31" i="12" s="1"/>
  <c r="X30" i="12"/>
  <c r="X31" i="12" s="1"/>
  <c r="W30" i="12"/>
  <c r="W31" i="12" s="1"/>
  <c r="V30" i="12"/>
  <c r="V31" i="12" s="1"/>
  <c r="U30" i="12"/>
  <c r="U31" i="12" s="1"/>
  <c r="T30" i="12"/>
  <c r="T31" i="12" s="1"/>
  <c r="S30" i="12"/>
  <c r="S31" i="12" s="1"/>
  <c r="R30" i="12"/>
  <c r="R31" i="12" s="1"/>
  <c r="Q30" i="12"/>
  <c r="Q31" i="12" s="1"/>
  <c r="P30" i="12"/>
  <c r="P31" i="12" s="1"/>
  <c r="O30" i="12"/>
  <c r="O31" i="12" s="1"/>
  <c r="N30" i="12"/>
  <c r="N31" i="12" s="1"/>
  <c r="M30" i="12"/>
  <c r="M31" i="12" s="1"/>
  <c r="K30" i="12"/>
  <c r="K31" i="12" s="1"/>
  <c r="J30" i="12"/>
  <c r="J31" i="12" s="1"/>
  <c r="I30" i="12"/>
  <c r="I31" i="12" s="1"/>
  <c r="H30" i="12"/>
  <c r="H31" i="12" s="1"/>
  <c r="G30" i="12"/>
  <c r="G31" i="12" s="1"/>
  <c r="E30" i="12"/>
  <c r="E31" i="12" s="1"/>
  <c r="D30" i="12"/>
  <c r="D31" i="12" s="1"/>
  <c r="C30" i="12"/>
  <c r="C31" i="12" s="1"/>
  <c r="AA29" i="12"/>
  <c r="L29" i="12"/>
  <c r="F29" i="12"/>
  <c r="AA28" i="12"/>
  <c r="L28" i="12"/>
  <c r="F28" i="12"/>
  <c r="AA27" i="12"/>
  <c r="L27" i="12"/>
  <c r="F27" i="12"/>
  <c r="AA26" i="12"/>
  <c r="L26" i="12"/>
  <c r="F26" i="12"/>
  <c r="Z23" i="12"/>
  <c r="Z24" i="12" s="1"/>
  <c r="Y23" i="12"/>
  <c r="Y24" i="12" s="1"/>
  <c r="X23" i="12"/>
  <c r="X24" i="12" s="1"/>
  <c r="W23" i="12"/>
  <c r="W24" i="12" s="1"/>
  <c r="V23" i="12"/>
  <c r="V24" i="12" s="1"/>
  <c r="U23" i="12"/>
  <c r="U24" i="12" s="1"/>
  <c r="T23" i="12"/>
  <c r="T24" i="12" s="1"/>
  <c r="S23" i="12"/>
  <c r="S24" i="12" s="1"/>
  <c r="R23" i="12"/>
  <c r="R24" i="12" s="1"/>
  <c r="Q23" i="12"/>
  <c r="Q24" i="12" s="1"/>
  <c r="P23" i="12"/>
  <c r="P24" i="12" s="1"/>
  <c r="O23" i="12"/>
  <c r="O24" i="12" s="1"/>
  <c r="N23" i="12"/>
  <c r="N24" i="12" s="1"/>
  <c r="M23" i="12"/>
  <c r="M24" i="12" s="1"/>
  <c r="K23" i="12"/>
  <c r="K24" i="12" s="1"/>
  <c r="J23" i="12"/>
  <c r="J24" i="12" s="1"/>
  <c r="I23" i="12"/>
  <c r="I24" i="12" s="1"/>
  <c r="H23" i="12"/>
  <c r="H24" i="12" s="1"/>
  <c r="G23" i="12"/>
  <c r="G24" i="12" s="1"/>
  <c r="E23" i="12"/>
  <c r="E24" i="12" s="1"/>
  <c r="D23" i="12"/>
  <c r="D24" i="12" s="1"/>
  <c r="C23" i="12"/>
  <c r="C24" i="12" s="1"/>
  <c r="AA22" i="12"/>
  <c r="L22" i="12"/>
  <c r="F22" i="12"/>
  <c r="AA21" i="12"/>
  <c r="L21" i="12"/>
  <c r="F21" i="12"/>
  <c r="AA20" i="12"/>
  <c r="L20" i="12"/>
  <c r="F20" i="12"/>
  <c r="AA19" i="12"/>
  <c r="L19" i="12"/>
  <c r="F19" i="12"/>
  <c r="Z16" i="12"/>
  <c r="Z17" i="12" s="1"/>
  <c r="Y16" i="12"/>
  <c r="Y17" i="12" s="1"/>
  <c r="X16" i="12"/>
  <c r="X17" i="12" s="1"/>
  <c r="W16" i="12"/>
  <c r="W17" i="12" s="1"/>
  <c r="V16" i="12"/>
  <c r="V17" i="12" s="1"/>
  <c r="U16" i="12"/>
  <c r="U17" i="12" s="1"/>
  <c r="T16" i="12"/>
  <c r="T17" i="12" s="1"/>
  <c r="S16" i="12"/>
  <c r="S17" i="12" s="1"/>
  <c r="R16" i="12"/>
  <c r="R17" i="12" s="1"/>
  <c r="Q16" i="12"/>
  <c r="Q17" i="12" s="1"/>
  <c r="P16" i="12"/>
  <c r="P17" i="12" s="1"/>
  <c r="O16" i="12"/>
  <c r="O17" i="12" s="1"/>
  <c r="N16" i="12"/>
  <c r="N17" i="12" s="1"/>
  <c r="M16" i="12"/>
  <c r="M17" i="12" s="1"/>
  <c r="K16" i="12"/>
  <c r="K17" i="12" s="1"/>
  <c r="J16" i="12"/>
  <c r="J17" i="12" s="1"/>
  <c r="I16" i="12"/>
  <c r="I17" i="12" s="1"/>
  <c r="H16" i="12"/>
  <c r="H17" i="12" s="1"/>
  <c r="G16" i="12"/>
  <c r="G17" i="12" s="1"/>
  <c r="E16" i="12"/>
  <c r="E17" i="12" s="1"/>
  <c r="D16" i="12"/>
  <c r="D17" i="12" s="1"/>
  <c r="C16" i="12"/>
  <c r="C17" i="12" s="1"/>
  <c r="AA15" i="12"/>
  <c r="L15" i="12"/>
  <c r="F15" i="12"/>
  <c r="AA14" i="12"/>
  <c r="L14" i="12"/>
  <c r="F14" i="12"/>
  <c r="AA13" i="12"/>
  <c r="L13" i="12"/>
  <c r="F13" i="12"/>
  <c r="AA12" i="12"/>
  <c r="L12" i="12"/>
  <c r="F12" i="12"/>
  <c r="Z9" i="12"/>
  <c r="Z10" i="12" s="1"/>
  <c r="Y9" i="12"/>
  <c r="Y10" i="12" s="1"/>
  <c r="X9" i="12"/>
  <c r="X10" i="12" s="1"/>
  <c r="W9" i="12"/>
  <c r="W10" i="12" s="1"/>
  <c r="V9" i="12"/>
  <c r="V10" i="12" s="1"/>
  <c r="U9" i="12"/>
  <c r="U10" i="12" s="1"/>
  <c r="T9" i="12"/>
  <c r="T10" i="12" s="1"/>
  <c r="S9" i="12"/>
  <c r="S10" i="12" s="1"/>
  <c r="R9" i="12"/>
  <c r="R10" i="12" s="1"/>
  <c r="Q9" i="12"/>
  <c r="Q10" i="12" s="1"/>
  <c r="P9" i="12"/>
  <c r="P10" i="12" s="1"/>
  <c r="O9" i="12"/>
  <c r="O10" i="12" s="1"/>
  <c r="N9" i="12"/>
  <c r="N10" i="12" s="1"/>
  <c r="M9" i="12"/>
  <c r="M10" i="12" s="1"/>
  <c r="K9" i="12"/>
  <c r="K10" i="12" s="1"/>
  <c r="J9" i="12"/>
  <c r="J10" i="12" s="1"/>
  <c r="I9" i="12"/>
  <c r="I10" i="12" s="1"/>
  <c r="H9" i="12"/>
  <c r="H10" i="12" s="1"/>
  <c r="G9" i="12"/>
  <c r="G10" i="12" s="1"/>
  <c r="E9" i="12"/>
  <c r="E10" i="12" s="1"/>
  <c r="D9" i="12"/>
  <c r="D10" i="12" s="1"/>
  <c r="C9" i="12"/>
  <c r="C10" i="12" s="1"/>
  <c r="AA8" i="12"/>
  <c r="L8" i="12"/>
  <c r="F8" i="12"/>
  <c r="AA7" i="12"/>
  <c r="L7" i="12"/>
  <c r="F7" i="12"/>
  <c r="AA6" i="12"/>
  <c r="L6" i="12"/>
  <c r="F6" i="12"/>
  <c r="AA5" i="12"/>
  <c r="L5" i="12"/>
  <c r="F5" i="12"/>
  <c r="G12" i="14"/>
  <c r="H12" i="14"/>
  <c r="G38" i="14"/>
  <c r="G39" i="14"/>
  <c r="G40" i="14"/>
  <c r="G41" i="14"/>
  <c r="H38" i="14"/>
  <c r="H39" i="14"/>
  <c r="H40" i="14"/>
  <c r="H41" i="14"/>
  <c r="G37" i="14"/>
  <c r="G26" i="14"/>
  <c r="G27" i="14"/>
  <c r="G28" i="14"/>
  <c r="G29" i="14"/>
  <c r="G30" i="14"/>
  <c r="G31" i="14"/>
  <c r="G32" i="14"/>
  <c r="G25" i="14"/>
  <c r="G20" i="14"/>
  <c r="H20" i="14"/>
  <c r="H26" i="14"/>
  <c r="H27" i="14"/>
  <c r="H28" i="14"/>
  <c r="H29" i="14"/>
  <c r="H30" i="14"/>
  <c r="H31" i="14"/>
  <c r="H32" i="14"/>
  <c r="F34" i="14"/>
  <c r="C34" i="14"/>
  <c r="D34" i="14"/>
  <c r="E34" i="14"/>
  <c r="B34" i="14"/>
  <c r="M3" i="12"/>
  <c r="S3" i="12"/>
  <c r="U3" i="12"/>
  <c r="B17" i="14"/>
  <c r="H45" i="11"/>
  <c r="J45" i="11"/>
  <c r="K45" i="11"/>
  <c r="L45" i="11"/>
  <c r="M45" i="11"/>
  <c r="N45" i="11"/>
  <c r="O45" i="11"/>
  <c r="Q45" i="11"/>
  <c r="R42" i="11"/>
  <c r="R39" i="11"/>
  <c r="R45" i="11"/>
  <c r="H37" i="14"/>
  <c r="G6" i="14"/>
  <c r="E39" i="11"/>
  <c r="Q42" i="11"/>
  <c r="Q35" i="11"/>
  <c r="Q39" i="11"/>
  <c r="Z3" i="12"/>
  <c r="R3" i="12"/>
  <c r="Q3" i="12"/>
  <c r="I3" i="12"/>
  <c r="G3" i="12"/>
  <c r="K3" i="12"/>
  <c r="G7" i="14"/>
  <c r="G8" i="14"/>
  <c r="H8" i="14" s="1"/>
  <c r="G9" i="14"/>
  <c r="G10" i="14"/>
  <c r="H10" i="14" s="1"/>
  <c r="G11" i="14"/>
  <c r="H11" i="14"/>
  <c r="H42" i="11"/>
  <c r="I42" i="11"/>
  <c r="K42" i="11"/>
  <c r="L42" i="11"/>
  <c r="N42" i="11"/>
  <c r="O42" i="11"/>
  <c r="H39" i="11"/>
  <c r="N39" i="11"/>
  <c r="I39" i="11"/>
  <c r="K39" i="11"/>
  <c r="L39" i="11"/>
  <c r="O39" i="11"/>
  <c r="C12" i="14"/>
  <c r="D12" i="14"/>
  <c r="E12" i="14"/>
  <c r="F12" i="14"/>
  <c r="B12" i="14"/>
  <c r="H7" i="14"/>
  <c r="H9" i="14"/>
  <c r="R35" i="11"/>
  <c r="L35" i="11"/>
  <c r="G15" i="14"/>
  <c r="E17" i="14"/>
  <c r="H21" i="14"/>
  <c r="C21" i="14"/>
  <c r="D21" i="14"/>
  <c r="E21" i="14"/>
  <c r="F21" i="14"/>
  <c r="B21" i="14"/>
  <c r="G16" i="14"/>
  <c r="H16" i="14" s="1"/>
  <c r="C42" i="14"/>
  <c r="D42" i="14"/>
  <c r="E42" i="14"/>
  <c r="F42" i="14"/>
  <c r="B42" i="14"/>
  <c r="C17" i="14"/>
  <c r="D17" i="14"/>
  <c r="F17" i="14"/>
  <c r="H35" i="11"/>
  <c r="D35" i="11"/>
  <c r="N35" i="11"/>
  <c r="K35" i="11"/>
  <c r="J35" i="11" l="1"/>
  <c r="AA171" i="12"/>
  <c r="F135" i="12"/>
  <c r="F136" i="12"/>
  <c r="AB119" i="12"/>
  <c r="AB162" i="12"/>
  <c r="L79" i="12"/>
  <c r="F156" i="12"/>
  <c r="AB35" i="12"/>
  <c r="AB105" i="12"/>
  <c r="AB62" i="12"/>
  <c r="AB83" i="12"/>
  <c r="AB139" i="12"/>
  <c r="AB85" i="12"/>
  <c r="L142" i="12"/>
  <c r="AB141" i="12"/>
  <c r="L192" i="12"/>
  <c r="AB168" i="12"/>
  <c r="AB70" i="12"/>
  <c r="AB91" i="12"/>
  <c r="AB111" i="12"/>
  <c r="AB169" i="12"/>
  <c r="L23" i="12"/>
  <c r="AB22" i="12"/>
  <c r="F52" i="12"/>
  <c r="AB50" i="12"/>
  <c r="AA73" i="12"/>
  <c r="AB183" i="12"/>
  <c r="AB56" i="12"/>
  <c r="L122" i="12"/>
  <c r="AB132" i="12"/>
  <c r="AB175" i="12"/>
  <c r="AB189" i="12"/>
  <c r="AA122" i="12"/>
  <c r="F129" i="12"/>
  <c r="AB78" i="12"/>
  <c r="AB34" i="12"/>
  <c r="AB49" i="12"/>
  <c r="F59" i="12"/>
  <c r="AA66" i="12"/>
  <c r="AA79" i="12"/>
  <c r="AB112" i="12"/>
  <c r="L178" i="12"/>
  <c r="AB176" i="12"/>
  <c r="AB187" i="12"/>
  <c r="L115" i="12"/>
  <c r="AB118" i="12"/>
  <c r="AB133" i="12"/>
  <c r="F164" i="12"/>
  <c r="AA177" i="12"/>
  <c r="F87" i="12"/>
  <c r="AB89" i="12"/>
  <c r="AA150" i="12"/>
  <c r="F171" i="12"/>
  <c r="AB29" i="12"/>
  <c r="F24" i="12"/>
  <c r="AB21" i="12"/>
  <c r="AB41" i="12"/>
  <c r="L73" i="12"/>
  <c r="AB71" i="12"/>
  <c r="F79" i="12"/>
  <c r="AB146" i="12"/>
  <c r="F185" i="12"/>
  <c r="L31" i="12"/>
  <c r="L38" i="12"/>
  <c r="L44" i="12"/>
  <c r="AB43" i="12"/>
  <c r="F66" i="12"/>
  <c r="AB92" i="12"/>
  <c r="AA108" i="12"/>
  <c r="AA115" i="12"/>
  <c r="L129" i="12"/>
  <c r="AB140" i="12"/>
  <c r="F149" i="12"/>
  <c r="AB153" i="12"/>
  <c r="AA163" i="12"/>
  <c r="F177" i="12"/>
  <c r="AA184" i="12"/>
  <c r="AA31" i="12"/>
  <c r="AA30" i="12"/>
  <c r="AA44" i="12"/>
  <c r="AB48" i="12"/>
  <c r="L65" i="12"/>
  <c r="AB64" i="12"/>
  <c r="F72" i="12"/>
  <c r="F80" i="12"/>
  <c r="AB77" i="12"/>
  <c r="AB84" i="12"/>
  <c r="F94" i="12"/>
  <c r="AB106" i="12"/>
  <c r="AB110" i="12"/>
  <c r="AB113" i="12"/>
  <c r="F122" i="12"/>
  <c r="AA129" i="12"/>
  <c r="AB127" i="12"/>
  <c r="F143" i="12"/>
  <c r="L150" i="12"/>
  <c r="AB148" i="12"/>
  <c r="AB161" i="12"/>
  <c r="L170" i="12"/>
  <c r="F170" i="12"/>
  <c r="F178" i="12"/>
  <c r="AB182" i="12"/>
  <c r="F192" i="12"/>
  <c r="AA65" i="12"/>
  <c r="F37" i="12"/>
  <c r="L58" i="12"/>
  <c r="F58" i="12"/>
  <c r="L59" i="12"/>
  <c r="F73" i="12"/>
  <c r="L87" i="12"/>
  <c r="AB104" i="12"/>
  <c r="AB120" i="12"/>
  <c r="AA121" i="12"/>
  <c r="AB125" i="12"/>
  <c r="AA143" i="12"/>
  <c r="AB166" i="12"/>
  <c r="AA24" i="12"/>
  <c r="AB27" i="12"/>
  <c r="L37" i="12"/>
  <c r="F51" i="12"/>
  <c r="AA59" i="12"/>
  <c r="AB69" i="12"/>
  <c r="AB76" i="12"/>
  <c r="AA87" i="12"/>
  <c r="AB154" i="12"/>
  <c r="L164" i="12"/>
  <c r="AB167" i="12"/>
  <c r="AB174" i="12"/>
  <c r="L185" i="12"/>
  <c r="L191" i="12"/>
  <c r="F191" i="12"/>
  <c r="AB20" i="12"/>
  <c r="L24" i="12"/>
  <c r="AB28" i="12"/>
  <c r="AA38" i="12"/>
  <c r="AB42" i="12"/>
  <c r="L52" i="12"/>
  <c r="AB54" i="12"/>
  <c r="AB57" i="12"/>
  <c r="F93" i="12"/>
  <c r="AB126" i="12"/>
  <c r="L135" i="12"/>
  <c r="AB134" i="12"/>
  <c r="F157" i="12"/>
  <c r="AA164" i="12"/>
  <c r="AA185" i="12"/>
  <c r="AA192" i="12"/>
  <c r="AB33" i="12"/>
  <c r="AB36" i="12"/>
  <c r="AA52" i="12"/>
  <c r="AB55" i="12"/>
  <c r="AB63" i="12"/>
  <c r="AA86" i="12"/>
  <c r="L94" i="12"/>
  <c r="F108" i="12"/>
  <c r="AA135" i="12"/>
  <c r="AB147" i="12"/>
  <c r="L157" i="12"/>
  <c r="AB155" i="12"/>
  <c r="AB160" i="12"/>
  <c r="L177" i="12"/>
  <c r="AB181" i="12"/>
  <c r="AB190" i="12"/>
  <c r="F31" i="12"/>
  <c r="F45" i="12"/>
  <c r="L80" i="12"/>
  <c r="AA94" i="12"/>
  <c r="L108" i="12"/>
  <c r="L114" i="12"/>
  <c r="F114" i="12"/>
  <c r="F128" i="12"/>
  <c r="AA156" i="12"/>
  <c r="L171" i="12"/>
  <c r="AB188" i="12"/>
  <c r="F38" i="12"/>
  <c r="AB19" i="12"/>
  <c r="F23" i="12"/>
  <c r="AA178" i="12"/>
  <c r="AB173" i="12"/>
  <c r="L184" i="12"/>
  <c r="AB180" i="12"/>
  <c r="F184" i="12"/>
  <c r="AA191" i="12"/>
  <c r="AA136" i="12"/>
  <c r="L156" i="12"/>
  <c r="L121" i="12"/>
  <c r="AB131" i="12"/>
  <c r="L136" i="12"/>
  <c r="AA142" i="12"/>
  <c r="F150" i="12"/>
  <c r="AA157" i="12"/>
  <c r="AB117" i="12"/>
  <c r="F121" i="12"/>
  <c r="AA128" i="12"/>
  <c r="L163" i="12"/>
  <c r="AB152" i="12"/>
  <c r="L128" i="12"/>
  <c r="AB138" i="12"/>
  <c r="F142" i="12"/>
  <c r="L143" i="12"/>
  <c r="AA149" i="12"/>
  <c r="L149" i="12"/>
  <c r="AB159" i="12"/>
  <c r="F163" i="12"/>
  <c r="AA170" i="12"/>
  <c r="AB124" i="12"/>
  <c r="AB145" i="12"/>
  <c r="L86" i="12"/>
  <c r="AA107" i="12"/>
  <c r="F115" i="12"/>
  <c r="AA80" i="12"/>
  <c r="AB61" i="12"/>
  <c r="F65" i="12"/>
  <c r="L66" i="12"/>
  <c r="AA72" i="12"/>
  <c r="AB90" i="12"/>
  <c r="L107" i="12"/>
  <c r="L72" i="12"/>
  <c r="AB82" i="12"/>
  <c r="F86" i="12"/>
  <c r="AA93" i="12"/>
  <c r="L93" i="12"/>
  <c r="AB103" i="12"/>
  <c r="F107" i="12"/>
  <c r="AA114" i="12"/>
  <c r="AB75" i="12"/>
  <c r="AB68" i="12"/>
  <c r="AB40" i="12"/>
  <c r="F44" i="12"/>
  <c r="L45" i="12"/>
  <c r="AA51" i="12"/>
  <c r="L51" i="12"/>
  <c r="AA45" i="12"/>
  <c r="AB47" i="12"/>
  <c r="AA58" i="12"/>
  <c r="L30" i="12"/>
  <c r="AB26" i="12"/>
  <c r="F30" i="12"/>
  <c r="AA37" i="12"/>
  <c r="AA23" i="12"/>
  <c r="AB15" i="12"/>
  <c r="F10" i="12"/>
  <c r="L10" i="12"/>
  <c r="AA10" i="12"/>
  <c r="F16" i="12"/>
  <c r="AB8" i="12"/>
  <c r="L16" i="12"/>
  <c r="AB6" i="12"/>
  <c r="AB7" i="12"/>
  <c r="F17" i="12"/>
  <c r="AB14" i="12"/>
  <c r="AA9" i="12"/>
  <c r="L9" i="12"/>
  <c r="AB13" i="12"/>
  <c r="AB5" i="12"/>
  <c r="F9" i="12"/>
  <c r="P35" i="11"/>
  <c r="D42" i="11"/>
  <c r="M35" i="11"/>
  <c r="E42" i="11"/>
  <c r="H6" i="14"/>
  <c r="G42" i="14"/>
  <c r="H25" i="14"/>
  <c r="H34" i="14" s="1"/>
  <c r="G34" i="14"/>
  <c r="I42" i="14"/>
  <c r="H42" i="14"/>
  <c r="I21" i="14"/>
  <c r="I12" i="14"/>
  <c r="X3" i="12"/>
  <c r="J3" i="12"/>
  <c r="V3" i="12"/>
  <c r="C3" i="12"/>
  <c r="S35" i="11"/>
  <c r="D45" i="11"/>
  <c r="Y3" i="12"/>
  <c r="W3" i="12"/>
  <c r="P3" i="12"/>
  <c r="N3" i="12"/>
  <c r="O3" i="12"/>
  <c r="T3" i="12"/>
  <c r="D3" i="12"/>
  <c r="H3" i="12"/>
  <c r="E3" i="12"/>
  <c r="AA3" i="12"/>
  <c r="E45" i="11"/>
  <c r="I45" i="11"/>
  <c r="D39" i="11"/>
  <c r="G21" i="14"/>
  <c r="H15" i="14"/>
  <c r="AB170" i="12" l="1"/>
  <c r="AB156" i="12"/>
  <c r="AB191" i="12"/>
  <c r="AB37" i="12"/>
  <c r="AB86" i="12"/>
  <c r="AB93" i="12"/>
  <c r="AB30" i="12"/>
  <c r="AB107" i="12"/>
  <c r="AB135" i="12"/>
  <c r="AB114" i="12"/>
  <c r="AB51" i="12"/>
  <c r="AB128" i="12"/>
  <c r="AB142" i="12"/>
  <c r="AB79" i="12"/>
  <c r="AB23" i="12"/>
  <c r="AB58" i="12"/>
  <c r="AB163" i="12"/>
  <c r="AB184" i="12"/>
  <c r="AB44" i="12"/>
  <c r="AB121" i="12"/>
  <c r="AB177" i="12"/>
  <c r="AB72" i="12"/>
  <c r="AB65" i="12"/>
  <c r="AB149" i="12"/>
  <c r="AB9" i="12"/>
  <c r="L3" i="12"/>
  <c r="F3" i="12"/>
  <c r="G17" i="14"/>
  <c r="H17" i="14" s="1"/>
  <c r="I17" i="14"/>
  <c r="I44" i="14"/>
  <c r="AB3" i="12" l="1"/>
  <c r="R68" i="26"/>
  <c r="R70" i="26"/>
  <c r="R67" i="26"/>
</calcChain>
</file>

<file path=xl/sharedStrings.xml><?xml version="1.0" encoding="utf-8"?>
<sst xmlns="http://schemas.openxmlformats.org/spreadsheetml/2006/main" count="2723" uniqueCount="420">
  <si>
    <t>Wat</t>
  </si>
  <si>
    <t xml:space="preserve">Wie </t>
  </si>
  <si>
    <t>Wanneer</t>
  </si>
  <si>
    <t>Status</t>
  </si>
  <si>
    <t>1. HR</t>
  </si>
  <si>
    <t>a. Assistentes</t>
  </si>
  <si>
    <t>nwe ass DA 28/11, Florence AO loopt</t>
  </si>
  <si>
    <t>Nada</t>
  </si>
  <si>
    <t>op formatie</t>
  </si>
  <si>
    <t>b. POH</t>
  </si>
  <si>
    <t>somatiek</t>
  </si>
  <si>
    <t>ouderen</t>
  </si>
  <si>
    <t>nvt</t>
  </si>
  <si>
    <t>ggz</t>
  </si>
  <si>
    <t>zwangerschapsverlof vervanging regelen per 1/2</t>
  </si>
  <si>
    <t>staat uit</t>
  </si>
  <si>
    <t>e. Artsen</t>
  </si>
  <si>
    <t>in dienst, gesprekken plannen november Gijs/Nada (Erik?)</t>
  </si>
  <si>
    <t>f. Praktijkmanager</t>
  </si>
  <si>
    <t>f. Sociaal</t>
  </si>
  <si>
    <t>13/12 kerstborrel</t>
  </si>
  <si>
    <t>2. ICT</t>
  </si>
  <si>
    <t>Quin</t>
  </si>
  <si>
    <t> </t>
  </si>
  <si>
    <t>werkstations status</t>
  </si>
  <si>
    <t>migratie saas</t>
  </si>
  <si>
    <t>3. Pand</t>
  </si>
  <si>
    <t>onderhuurders regelen</t>
  </si>
  <si>
    <t>1-2 kamers leeg, avonden?</t>
  </si>
  <si>
    <t>Gijs/Erik</t>
  </si>
  <si>
    <t>rondje pand</t>
  </si>
  <si>
    <t>?</t>
  </si>
  <si>
    <t>moet worden gepland</t>
  </si>
  <si>
    <t>echo</t>
  </si>
  <si>
    <t>Gijs</t>
  </si>
  <si>
    <t>zwaansvliet?</t>
  </si>
  <si>
    <t>4. Kwaliteit</t>
  </si>
  <si>
    <t xml:space="preserve">a. Beleid </t>
  </si>
  <si>
    <t>b. accreditatie</t>
  </si>
  <si>
    <t>c. patienttevredenheid</t>
  </si>
  <si>
    <t>d. Overig</t>
  </si>
  <si>
    <t>e. chronische zorg</t>
  </si>
  <si>
    <t>q2 2025</t>
  </si>
  <si>
    <t xml:space="preserve">5. Financieel </t>
  </si>
  <si>
    <t>6. Samenwerking</t>
  </si>
  <si>
    <t>overschrijving patienten</t>
  </si>
  <si>
    <t>mail + nabellen patienten door werkstudent</t>
  </si>
  <si>
    <t>Erik</t>
  </si>
  <si>
    <t>Afgerond</t>
  </si>
  <si>
    <t>ondersteuning LW</t>
  </si>
  <si>
    <t>werkafspraken/inregelen werken op afstand</t>
  </si>
  <si>
    <t>Gennaro en Sabine plannen uitje</t>
  </si>
  <si>
    <t>Dashboard</t>
  </si>
  <si>
    <t>Per maand 2023</t>
  </si>
  <si>
    <t>Per maand 2024</t>
  </si>
  <si>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</si>
  <si>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</si>
  <si>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</si>
  <si>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</si>
  <si>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</si>
  <si>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</si>
  <si>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</si>
  <si>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</si>
  <si>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</si>
  <si>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</si>
  <si>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</si>
  <si>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</si>
  <si>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totaal</t>
  </si>
  <si>
    <t>1. Populatie</t>
  </si>
  <si>
    <t xml:space="preserve">a. aantal patienten ION </t>
  </si>
  <si>
    <t>commando ION</t>
  </si>
  <si>
    <t>TO DO</t>
  </si>
  <si>
    <t>b. groei</t>
  </si>
  <si>
    <t>(saldo in- / uitschrijving)</t>
  </si>
  <si>
    <t xml:space="preserve">c. VECOZO - HIS </t>
  </si>
  <si>
    <t>commando VECOZO</t>
  </si>
  <si>
    <t xml:space="preserve">c2. VECOZO - website </t>
  </si>
  <si>
    <t>www.vecozo.nl</t>
  </si>
  <si>
    <t>d. Inschrijving</t>
  </si>
  <si>
    <t>e. Uitschrijving (rapport 32)</t>
  </si>
  <si>
    <t>Rapport 32</t>
  </si>
  <si>
    <t>d. reden uitschrijvingen (rapport 37)</t>
  </si>
  <si>
    <t>Rapport 37</t>
  </si>
  <si>
    <t>andere arts</t>
  </si>
  <si>
    <t>verhuizing</t>
  </si>
  <si>
    <t>verpleeghuis</t>
  </si>
  <si>
    <t>overleden</t>
  </si>
  <si>
    <t>onbekend / overig</t>
  </si>
  <si>
    <t>2. Productie (rapport 53)</t>
  </si>
  <si>
    <t>a. verrichtingen totaal</t>
  </si>
  <si>
    <t>consulten &lt; 5 min</t>
  </si>
  <si>
    <t>consulten 5-20 min</t>
  </si>
  <si>
    <t>consulten &gt; 20 min</t>
  </si>
  <si>
    <t>passanten</t>
  </si>
  <si>
    <t>12401/12410/12411</t>
  </si>
  <si>
    <t>Buitenlandse Patiënt</t>
  </si>
  <si>
    <t>12522/12523/12524</t>
  </si>
  <si>
    <t>visites &lt;20 min</t>
  </si>
  <si>
    <t>visites &gt; 20 min</t>
  </si>
  <si>
    <t>visite intensieve zorg</t>
  </si>
  <si>
    <t>visite intensieve zorg ANW</t>
  </si>
  <si>
    <t>visite ELV</t>
  </si>
  <si>
    <t>Hospice</t>
  </si>
  <si>
    <t>alleen voor ZW</t>
  </si>
  <si>
    <t>-</t>
  </si>
  <si>
    <t>Martina en Joelan</t>
  </si>
  <si>
    <t>Min van het totaal</t>
  </si>
  <si>
    <t>b. M&amp;I</t>
  </si>
  <si>
    <t>ECG-beoordeling</t>
  </si>
  <si>
    <t>Uitstrijkje</t>
  </si>
  <si>
    <t>ECG</t>
  </si>
  <si>
    <t>lijm</t>
  </si>
  <si>
    <t>vloeibaar stikstof</t>
  </si>
  <si>
    <t>doppler</t>
  </si>
  <si>
    <t>Spiro</t>
  </si>
  <si>
    <t>abpm/24 RR</t>
  </si>
  <si>
    <t>holter</t>
  </si>
  <si>
    <t>teledermatologie</t>
  </si>
  <si>
    <t>mmse</t>
  </si>
  <si>
    <t>chirurgie</t>
  </si>
  <si>
    <t>ACT</t>
  </si>
  <si>
    <t>cyriax</t>
  </si>
  <si>
    <t>IUD</t>
  </si>
  <si>
    <t>euthanasie</t>
  </si>
  <si>
    <t>polyfarmacie</t>
  </si>
  <si>
    <t>Echo</t>
  </si>
  <si>
    <t>Schriftelijke beantwoording</t>
  </si>
  <si>
    <t>Stoppen met roken</t>
  </si>
  <si>
    <t>Teststrips bloedsuiker</t>
  </si>
  <si>
    <t>H + P</t>
  </si>
  <si>
    <t>Dipslides</t>
  </si>
  <si>
    <t>CRP</t>
  </si>
  <si>
    <t>Zwangerschapsreactie</t>
  </si>
  <si>
    <t>Bloedddruk</t>
  </si>
  <si>
    <t>c. Telefonie</t>
  </si>
  <si>
    <t>nov</t>
  </si>
  <si>
    <t>dec</t>
  </si>
  <si>
    <t>Totaal aantal calls</t>
  </si>
  <si>
    <t>TeleQ</t>
  </si>
  <si>
    <t>Herhaalrecepten</t>
  </si>
  <si>
    <t xml:space="preserve">Berekende Wachttijd wachtrij (sec) </t>
  </si>
  <si>
    <t xml:space="preserve">Feitelijk Wachttijd wachtrij (sec) </t>
  </si>
  <si>
    <t>d. e-consulten</t>
  </si>
  <si>
    <t>e. POH-GGZ</t>
  </si>
  <si>
    <t>consult &lt; 5 min</t>
  </si>
  <si>
    <t>consult 5-20 min</t>
  </si>
  <si>
    <t>consult &gt; 20 min</t>
  </si>
  <si>
    <t>visite &lt; 20 min</t>
  </si>
  <si>
    <t>visite &gt; 20 min</t>
  </si>
  <si>
    <t xml:space="preserve">totaal </t>
  </si>
  <si>
    <t>f. chronische zorg</t>
  </si>
  <si>
    <t>Diabetes Mellitus</t>
  </si>
  <si>
    <t>aantal patienten</t>
  </si>
  <si>
    <t>onbekend</t>
  </si>
  <si>
    <t>in keten gedeclareerd</t>
  </si>
  <si>
    <t>specialist</t>
  </si>
  <si>
    <t>zorgweigeraar + med ind</t>
  </si>
  <si>
    <t>COPD</t>
  </si>
  <si>
    <t>Astma</t>
  </si>
  <si>
    <t>CVRM HVZ &amp; VVR</t>
  </si>
  <si>
    <t>CVRM VVR --&gt; zie boven (geen splitsing bij WM)</t>
  </si>
  <si>
    <t>Ouderenzorg --&gt; WM heeft geen ouderenzorg</t>
  </si>
  <si>
    <t>WM heeft dit niet</t>
  </si>
  <si>
    <t>75-plussers</t>
  </si>
  <si>
    <t>20% keten</t>
  </si>
  <si>
    <t>VIP</t>
  </si>
  <si>
    <t>75+</t>
  </si>
  <si>
    <t>A05 75+</t>
  </si>
  <si>
    <t>A05 65-75</t>
  </si>
  <si>
    <t>f. praktijkbelasting</t>
  </si>
  <si>
    <t>werkdagen</t>
  </si>
  <si>
    <t>totaal contacten</t>
  </si>
  <si>
    <t>aantal contacten per werkdag</t>
  </si>
  <si>
    <t>aantal calls per werkdag</t>
  </si>
  <si>
    <t>3. Formatie (zie tabblad)</t>
  </si>
  <si>
    <t>4. Service &amp; patienttevredenheid</t>
  </si>
  <si>
    <t>To do</t>
  </si>
  <si>
    <t>a. Reviews</t>
  </si>
  <si>
    <t>Google score</t>
  </si>
  <si>
    <t>Zorgkaart score</t>
  </si>
  <si>
    <t>Enquete NPA</t>
  </si>
  <si>
    <t>Eigen enquete</t>
  </si>
  <si>
    <t>c. Online service</t>
  </si>
  <si>
    <t>Portaal/OPEN</t>
  </si>
  <si>
    <t>LSP</t>
  </si>
  <si>
    <t>6. Kwaliteit</t>
  </si>
  <si>
    <t>a. Medicatie Herhaalservice</t>
  </si>
  <si>
    <t>Boots</t>
  </si>
  <si>
    <t>Benu</t>
  </si>
  <si>
    <t>b. Baxter</t>
  </si>
  <si>
    <t>Formatie team</t>
  </si>
  <si>
    <t>ma</t>
  </si>
  <si>
    <t>di</t>
  </si>
  <si>
    <t>wo</t>
  </si>
  <si>
    <t>do</t>
  </si>
  <si>
    <t>vr</t>
  </si>
  <si>
    <t>hr/wk</t>
  </si>
  <si>
    <t>fte</t>
  </si>
  <si>
    <t>doel</t>
  </si>
  <si>
    <t>Artsen</t>
  </si>
  <si>
    <t>Vivianne</t>
  </si>
  <si>
    <t>Hanna</t>
  </si>
  <si>
    <t>Alka</t>
  </si>
  <si>
    <t>Pauline</t>
  </si>
  <si>
    <t>Nadine</t>
  </si>
  <si>
    <t xml:space="preserve">Lara </t>
  </si>
  <si>
    <t>Totaal</t>
  </si>
  <si>
    <t>POH GGZ</t>
  </si>
  <si>
    <t>Gennaro</t>
  </si>
  <si>
    <t xml:space="preserve">Marloes </t>
  </si>
  <si>
    <t>Aangepast in contract ZK</t>
  </si>
  <si>
    <t>POH S</t>
  </si>
  <si>
    <t>Sabine</t>
  </si>
  <si>
    <t>Assistente nu</t>
  </si>
  <si>
    <t>Ilaria</t>
  </si>
  <si>
    <t>Mayleen</t>
  </si>
  <si>
    <t>Mila</t>
  </si>
  <si>
    <t>do nu nog op LW</t>
  </si>
  <si>
    <t>Florence</t>
  </si>
  <si>
    <t>contract 8/8</t>
  </si>
  <si>
    <t>Anouk (GK student)</t>
  </si>
  <si>
    <t>Geen vaste dagen; gemiddeld 2 dagen pw</t>
  </si>
  <si>
    <t>Verushka (GK student)</t>
  </si>
  <si>
    <t>tot 1-11</t>
  </si>
  <si>
    <t>Xin (GK student)</t>
  </si>
  <si>
    <t>Sporadisch</t>
  </si>
  <si>
    <t xml:space="preserve">Fatima </t>
  </si>
  <si>
    <t>Lillianne</t>
  </si>
  <si>
    <t>Management (ondersteuning)</t>
  </si>
  <si>
    <t>Totaal FTE</t>
  </si>
  <si>
    <t>Productie praktijk</t>
  </si>
  <si>
    <t>januari*</t>
  </si>
  <si>
    <t>november*</t>
  </si>
  <si>
    <t>december*</t>
  </si>
  <si>
    <t>nov t/m jan*</t>
  </si>
  <si>
    <t>2024</t>
  </si>
  <si>
    <t xml:space="preserve"> totaal </t>
  </si>
  <si>
    <t>Q1</t>
  </si>
  <si>
    <t>Q2</t>
  </si>
  <si>
    <t>Q3</t>
  </si>
  <si>
    <t>Q4</t>
  </si>
  <si>
    <t>aantal uur spreekuur</t>
  </si>
  <si>
    <t xml:space="preserve"> kosten </t>
  </si>
  <si>
    <t xml:space="preserve"> omzet </t>
  </si>
  <si>
    <t>decl</t>
  </si>
  <si>
    <t>kosten</t>
  </si>
  <si>
    <t>omzet</t>
  </si>
  <si>
    <t>Huisartsen</t>
  </si>
  <si>
    <t>Waarnemer W</t>
  </si>
  <si>
    <t>Waarnemers assistente</t>
  </si>
  <si>
    <t>Waarnemer assistente</t>
  </si>
  <si>
    <t>Waarnemer W.</t>
  </si>
  <si>
    <t>loondienst</t>
  </si>
  <si>
    <t>Zanaga</t>
  </si>
  <si>
    <t>I. Zanaga</t>
  </si>
  <si>
    <t>waarnemer</t>
  </si>
  <si>
    <t>Kranenburg</t>
  </si>
  <si>
    <t>V. kranenburg</t>
  </si>
  <si>
    <t>Altamura</t>
  </si>
  <si>
    <t>G. Altamura</t>
  </si>
  <si>
    <t>Liebergen, van</t>
  </si>
  <si>
    <t>P. van Liebergen</t>
  </si>
  <si>
    <t>Loondienst</t>
  </si>
  <si>
    <t>Borremans</t>
  </si>
  <si>
    <t>J. Borremans</t>
  </si>
  <si>
    <t>Reijntjes</t>
  </si>
  <si>
    <t>J. Reijntjes</t>
  </si>
  <si>
    <t>Bodegraven, van</t>
  </si>
  <si>
    <t>A. van Bodegraven</t>
  </si>
  <si>
    <t>Woensel</t>
  </si>
  <si>
    <t>I. van Woensel</t>
  </si>
  <si>
    <t>Taphoorn</t>
  </si>
  <si>
    <t>X. Taphoorn</t>
  </si>
  <si>
    <t>Joval</t>
  </si>
  <si>
    <t>V. Joval</t>
  </si>
  <si>
    <t>Werkschull</t>
  </si>
  <si>
    <t>H. Werkschull</t>
  </si>
  <si>
    <t>Lekic</t>
  </si>
  <si>
    <t>M. Lekic</t>
  </si>
  <si>
    <t>Tingueri</t>
  </si>
  <si>
    <t>F. Tingueri</t>
  </si>
  <si>
    <t>Waarnemer</t>
  </si>
  <si>
    <t>Rensma</t>
  </si>
  <si>
    <t>P. Rensma</t>
  </si>
  <si>
    <t>Lal</t>
  </si>
  <si>
    <t>A. Lal</t>
  </si>
  <si>
    <t>Schoenmaker</t>
  </si>
  <si>
    <t>M. Schoenmaker</t>
  </si>
  <si>
    <t>via ZW?</t>
  </si>
  <si>
    <t>Mackay</t>
  </si>
  <si>
    <t>G. Mackay</t>
  </si>
  <si>
    <t>Budiman</t>
  </si>
  <si>
    <t>I. Budiman</t>
  </si>
  <si>
    <t>Bijlsma</t>
  </si>
  <si>
    <t>A. Bijlsma</t>
  </si>
  <si>
    <t>Hussel, van</t>
  </si>
  <si>
    <t>I. van Hussel</t>
  </si>
  <si>
    <t>Sablerolle</t>
  </si>
  <si>
    <t>S. Sablerolle</t>
  </si>
  <si>
    <t>Amekan</t>
  </si>
  <si>
    <t>N. Amekran</t>
  </si>
  <si>
    <t>Bot</t>
  </si>
  <si>
    <t>M. Bot</t>
  </si>
  <si>
    <t>Co Assistent</t>
  </si>
  <si>
    <t>Co - assistent</t>
  </si>
  <si>
    <t>Ali</t>
  </si>
  <si>
    <t>S. Ali</t>
  </si>
  <si>
    <t>Rettich</t>
  </si>
  <si>
    <t>N. Rettich</t>
  </si>
  <si>
    <t>POH-GGZ</t>
  </si>
  <si>
    <t>Praktijkondersteuner</t>
  </si>
  <si>
    <t>Assistentes</t>
  </si>
  <si>
    <t>Consulten</t>
  </si>
  <si>
    <t>Visites</t>
  </si>
  <si>
    <t>M&amp;I</t>
  </si>
  <si>
    <t>&lt; 5 min</t>
  </si>
  <si>
    <t>5-20 min</t>
  </si>
  <si>
    <t>&gt; 20 min</t>
  </si>
  <si>
    <t>&lt; 20 min</t>
  </si>
  <si>
    <t>intensieve zorg</t>
  </si>
  <si>
    <t>ANW visite</t>
  </si>
  <si>
    <t>Tele derm</t>
  </si>
  <si>
    <t>Stikstof</t>
  </si>
  <si>
    <t>Chirurgie</t>
  </si>
  <si>
    <t>Polyfarmacie</t>
  </si>
  <si>
    <t>Lijm</t>
  </si>
  <si>
    <t>Passanten</t>
  </si>
  <si>
    <t>schriftelijke beantwoording</t>
  </si>
  <si>
    <t>MMSE</t>
  </si>
  <si>
    <t>Cyriax</t>
  </si>
  <si>
    <t>Euthanasie</t>
  </si>
  <si>
    <t>Bloedruk</t>
  </si>
  <si>
    <t>TOTAAL</t>
  </si>
  <si>
    <t>x/artsen/Q</t>
  </si>
  <si>
    <t>x/Q</t>
  </si>
  <si>
    <t>Van Bodegraven</t>
  </si>
  <si>
    <t>Van Hussel</t>
  </si>
  <si>
    <t>Van Woensel</t>
  </si>
  <si>
    <t>Amekran</t>
  </si>
  <si>
    <t>Van liebergen</t>
  </si>
  <si>
    <t>Waarnemersassistente</t>
  </si>
  <si>
    <t>Totaal kosten</t>
  </si>
  <si>
    <t>teleq</t>
  </si>
  <si>
    <t>% teleq</t>
  </si>
  <si>
    <t>Data punt</t>
  </si>
  <si>
    <t>Soort applicatie</t>
  </si>
  <si>
    <t>Naam applicatie</t>
  </si>
  <si>
    <t>Frequentie</t>
  </si>
  <si>
    <t>URL</t>
  </si>
  <si>
    <t>Gebruikersnaam</t>
  </si>
  <si>
    <t>ww</t>
  </si>
  <si>
    <t>authenticator ja/nee</t>
  </si>
  <si>
    <t>QR code ja/nee</t>
  </si>
  <si>
    <t>Populatie</t>
  </si>
  <si>
    <t>HIS</t>
  </si>
  <si>
    <t>TETRA</t>
  </si>
  <si>
    <t>Wekelijks</t>
  </si>
  <si>
    <t>Productie (rapport 53)</t>
  </si>
  <si>
    <t>visite intensieve zorg (ZW)</t>
  </si>
  <si>
    <t>Maandelijks</t>
  </si>
  <si>
    <t>visite intensieve zorg ANW (ZW)</t>
  </si>
  <si>
    <t>Telefonie</t>
  </si>
  <si>
    <t>Telefooncentrale</t>
  </si>
  <si>
    <t>Aurora</t>
  </si>
  <si>
    <t>Dagelijks</t>
  </si>
  <si>
    <t>E-consulten</t>
  </si>
  <si>
    <t>Chronische zorg</t>
  </si>
  <si>
    <t>VIP Live</t>
  </si>
  <si>
    <t>Kwartaal</t>
  </si>
  <si>
    <t>Ouderenzorg</t>
  </si>
  <si>
    <t>Formatie (tabblad 2)</t>
  </si>
  <si>
    <t>Werktijden.nl (wordt Shiftbase)</t>
  </si>
  <si>
    <t>Omzet verrichtingen (tabblad 3)</t>
  </si>
  <si>
    <t>Boekhoudprogramma</t>
  </si>
  <si>
    <t>Exact</t>
  </si>
  <si>
    <t>VECOZO</t>
  </si>
  <si>
    <t>Omzet medewerkers (tabblad 4)</t>
  </si>
  <si>
    <t xml:space="preserve">Loonadmin </t>
  </si>
  <si>
    <t>NMBRS</t>
  </si>
  <si>
    <t>Productie artsen/ POH GGZ / assistenten (tabblad 5, 6 en 7)</t>
  </si>
  <si>
    <t>Prestatiecode</t>
  </si>
  <si>
    <t>zie onderin 64,64, 65</t>
  </si>
  <si>
    <t>Zie passant hieronder</t>
  </si>
  <si>
    <t>13034 </t>
  </si>
  <si>
    <t>13036 </t>
  </si>
  <si>
    <t>dubbel</t>
  </si>
  <si>
    <t>dit is inclusief in 13005</t>
  </si>
  <si>
    <t>niet nodig</t>
  </si>
  <si>
    <t>13005 </t>
  </si>
  <si>
    <t>12900 </t>
  </si>
  <si>
    <t>12905 </t>
  </si>
  <si>
    <t>13001 </t>
  </si>
  <si>
    <t>13008 </t>
  </si>
  <si>
    <t>13011 </t>
  </si>
  <si>
    <t>13010 </t>
  </si>
  <si>
    <t>ambulante compressie therapie</t>
  </si>
  <si>
    <t>13023 </t>
  </si>
  <si>
    <t>13042 </t>
  </si>
  <si>
    <t>13038 </t>
  </si>
  <si>
    <t>13049 </t>
  </si>
  <si>
    <t>vgm Geen, werkt met max tarieven per 5 min (17,96)</t>
  </si>
  <si>
    <t>12904 </t>
  </si>
  <si>
    <t>huisartspluspunt</t>
  </si>
  <si>
    <t>MRSA screening</t>
  </si>
  <si>
    <t>13027 </t>
  </si>
  <si>
    <t>Palliatieve visite</t>
  </si>
  <si>
    <t>13032 </t>
  </si>
  <si>
    <t>Palliatieve telefoon</t>
  </si>
  <si>
    <t>13033 </t>
  </si>
  <si>
    <t>Tapemateriaal</t>
  </si>
  <si>
    <t>12901 </t>
  </si>
  <si>
    <t>12902 </t>
  </si>
  <si>
    <t>Dipslide</t>
  </si>
  <si>
    <t>12903 </t>
  </si>
  <si>
    <t>Blaaskatether</t>
  </si>
  <si>
    <t>12906 </t>
  </si>
  <si>
    <t>12907 </t>
  </si>
  <si>
    <t>Passant &lt;5min</t>
  </si>
  <si>
    <t>Passant 5-20 min</t>
  </si>
  <si>
    <t>Passant &gt;20min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</si>
</sst>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€&quot;\ #,##0;[Red]&quot;€&quot;\ \-#,##0"/>
    <numFmt numFmtId="42" formatCode="_ &quot;€&quot;\ * #,##0_ ;_ &quot;€&quot;\ * \-#,##0_ ;_ &quot;€&quot;\ * &quot;-&quot;_ ;_ @_ "/>
    <numFmt numFmtId="44" formatCode="_ &quot;€&quot;\ * #,##0.00_ ;_ &quot;€&quot;\ * \-#,##0.00_ ;_ &quot;€&quot;\ * &quot;-&quot;??_ ;_ @_ "/>
    <numFmt numFmtId="164" formatCode="_(&quot;€&quot;\ * #,##0_);_(&quot;€&quot;\ * \(#,##0\);_(&quot;€&quot;\ * &quot;-&quot;??_);_(@_)"/>
    <numFmt numFmtId="165" formatCode="0.0"/>
    <numFmt numFmtId="166" formatCode="0_ ;[Red]\-0\ "/>
    <numFmt numFmtId="167" formatCode="&quot;€&quot;\ #,##0"/>
    <numFmt numFmtId="168" formatCode="_ [$€-2]\ * #,##0.00_ ;_ [$€-2]\ * \-#,##0.00_ ;_ [$€-2]\ * &quot;-&quot;??_ ;_ @_ "/>
    <numFmt numFmtId="169" formatCode="_ [$€-2]\ * #,##0_ ;_ [$€-2]\ * \-#,##0_ ;_ [$€-2]\ * &quot;-&quot;_ ;_ @_ "/>
    <numFmt numFmtId="170" formatCode="&quot;€&quot;\ #,##0.00"/>
    <numFmt numFmtId="171" formatCode="_ &quot;€&quot;\ * #,##0_ ;_ &quot;€&quot;\ * \-#,##0_ ;_ &quot;€&quot;\ * &quot;-&quot;??_ ;_ @_ "/>
  </numFmts>
  <fonts count="7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323130"/>
      <name val="Verdana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8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i/>
      <sz val="12"/>
      <color rgb="FFFF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333333"/>
      <name val="Segoe UI"/>
      <family val="2"/>
      <charset val="1"/>
    </font>
    <font>
      <sz val="10.5"/>
      <color rgb="FF333333"/>
      <name val="Segoe UI"/>
      <family val="2"/>
      <charset val="1"/>
    </font>
    <font>
      <sz val="11"/>
      <color rgb="FF201F1E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i/>
      <sz val="11"/>
      <color rgb="FFFF0000"/>
      <name val="Calibri"/>
      <family val="2"/>
    </font>
    <font>
      <i/>
      <sz val="11"/>
      <color rgb="FFFF0000"/>
      <name val="Calibri"/>
      <family val="2"/>
      <scheme val="minor"/>
    </font>
    <font>
      <sz val="12"/>
      <color rgb="FF92D05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B05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i/>
      <sz val="12"/>
      <color rgb="FF000000"/>
      <name val="Calibri"/>
    </font>
    <font>
      <b/>
      <sz val="11"/>
      <color rgb="FF000000"/>
      <name val="Calibri"/>
      <family val="2"/>
      <scheme val="minor"/>
    </font>
    <font>
      <sz val="11"/>
      <name val="Calibri"/>
    </font>
    <font>
      <b/>
      <sz val="9"/>
      <color rgb="FF000000"/>
      <name val="Calibri"/>
      <family val="2"/>
    </font>
    <font>
      <b/>
      <i/>
      <sz val="11"/>
      <color rgb="FFFFFFFF"/>
      <name val="Calibri"/>
      <family val="2"/>
    </font>
    <font>
      <sz val="11"/>
      <color rgb="FF000000"/>
      <name val="Calibri"/>
      <charset val="1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 Light"/>
      <scheme val="major"/>
    </font>
    <font>
      <sz val="11"/>
      <color theme="1"/>
      <name val="Calibri Light"/>
      <scheme val="major"/>
    </font>
    <font>
      <i/>
      <sz val="11"/>
      <color rgb="FF000000"/>
      <name val="Calibri Light"/>
      <scheme val="major"/>
    </font>
    <font>
      <sz val="11"/>
      <color rgb="FF000000"/>
      <name val="Calibri Light"/>
      <scheme val="major"/>
    </font>
    <font>
      <b/>
      <sz val="7"/>
      <color theme="1"/>
      <name val="Calibri Light"/>
      <scheme val="major"/>
    </font>
    <font>
      <b/>
      <i/>
      <sz val="11"/>
      <color rgb="FF000000"/>
      <name val="Calibri Light"/>
      <scheme val="major"/>
    </font>
    <font>
      <b/>
      <i/>
      <sz val="12"/>
      <color rgb="FF000000"/>
      <name val="Calibri Light"/>
      <scheme val="major"/>
    </font>
    <font>
      <sz val="12"/>
      <color rgb="FF000000"/>
      <name val="Calibri Light"/>
      <scheme val="major"/>
    </font>
    <font>
      <i/>
      <sz val="12"/>
      <color rgb="FF000000"/>
      <name val="Calibri Light"/>
      <scheme val="major"/>
    </font>
    <font>
      <sz val="7"/>
      <color theme="1"/>
      <name val="Calibri Light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20" fillId="0" borderId="0" applyFont="0" applyFill="0" applyBorder="0" applyAlignment="0" applyProtection="0"/>
  </cellStyleXfs>
  <cellXfs count="40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/>
    <xf numFmtId="15" fontId="0" fillId="0" borderId="0" xfId="0" applyNumberFormat="1" applyAlignment="1">
      <alignment horizontal="left"/>
    </xf>
    <xf numFmtId="0" fontId="11" fillId="0" borderId="0" xfId="0" applyFont="1"/>
    <xf numFmtId="0" fontId="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8" fillId="0" borderId="0" xfId="0" applyFon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9" fontId="15" fillId="0" borderId="0" xfId="0" applyNumberFormat="1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6" fontId="15" fillId="0" borderId="0" xfId="0" applyNumberFormat="1" applyFont="1" applyAlignment="1">
      <alignment wrapText="1"/>
    </xf>
    <xf numFmtId="6" fontId="23" fillId="0" borderId="0" xfId="0" applyNumberFormat="1" applyFont="1" applyAlignment="1">
      <alignment wrapText="1"/>
    </xf>
    <xf numFmtId="0" fontId="8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15" fillId="0" borderId="0" xfId="0" applyFont="1" applyAlignment="1">
      <alignment horizontal="center" wrapText="1"/>
    </xf>
    <xf numFmtId="9" fontId="15" fillId="0" borderId="0" xfId="0" applyNumberFormat="1" applyFont="1" applyAlignment="1">
      <alignment horizontal="center" wrapText="1"/>
    </xf>
    <xf numFmtId="9" fontId="8" fillId="0" borderId="0" xfId="0" applyNumberFormat="1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16" fontId="0" fillId="0" borderId="0" xfId="0" applyNumberFormat="1" applyAlignment="1">
      <alignment horizontal="left"/>
    </xf>
    <xf numFmtId="0" fontId="8" fillId="4" borderId="0" xfId="0" applyFont="1" applyFill="1" applyAlignment="1">
      <alignment horizontal="center" wrapText="1"/>
    </xf>
    <xf numFmtId="0" fontId="25" fillId="0" borderId="0" xfId="0" applyFont="1" applyAlignment="1">
      <alignment wrapText="1"/>
    </xf>
    <xf numFmtId="0" fontId="26" fillId="5" borderId="0" xfId="0" applyFont="1" applyFill="1" applyAlignment="1">
      <alignment wrapText="1"/>
    </xf>
    <xf numFmtId="0" fontId="27" fillId="5" borderId="0" xfId="0" applyFont="1" applyFill="1" applyAlignment="1">
      <alignment wrapText="1"/>
    </xf>
    <xf numFmtId="0" fontId="28" fillId="0" borderId="0" xfId="0" applyFont="1" applyAlignment="1">
      <alignment wrapText="1"/>
    </xf>
    <xf numFmtId="0" fontId="1" fillId="0" borderId="0" xfId="0" applyFont="1"/>
    <xf numFmtId="1" fontId="29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1" fontId="13" fillId="0" borderId="0" xfId="0" applyNumberFormat="1" applyFont="1"/>
    <xf numFmtId="1" fontId="12" fillId="0" borderId="0" xfId="0" applyNumberFormat="1" applyFont="1"/>
    <xf numFmtId="1" fontId="19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6" fontId="9" fillId="0" borderId="0" xfId="0" applyNumberFormat="1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166" fontId="12" fillId="0" borderId="0" xfId="0" applyNumberFormat="1" applyFont="1"/>
    <xf numFmtId="1" fontId="9" fillId="0" borderId="0" xfId="0" applyNumberFormat="1" applyFont="1" applyAlignment="1">
      <alignment horizontal="center" wrapText="1"/>
    </xf>
    <xf numFmtId="9" fontId="24" fillId="0" borderId="0" xfId="0" applyNumberFormat="1" applyFont="1" applyAlignment="1">
      <alignment wrapText="1"/>
    </xf>
    <xf numFmtId="0" fontId="14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15" fillId="0" borderId="0" xfId="0" applyFont="1" applyAlignment="1">
      <alignment wrapText="1"/>
    </xf>
    <xf numFmtId="167" fontId="15" fillId="0" borderId="0" xfId="0" applyNumberFormat="1" applyFont="1" applyAlignment="1">
      <alignment wrapText="1"/>
    </xf>
    <xf numFmtId="0" fontId="16" fillId="0" borderId="0" xfId="0" applyFont="1" applyAlignment="1">
      <alignment vertical="top" wrapText="1"/>
    </xf>
    <xf numFmtId="0" fontId="14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0" fillId="0" borderId="0" xfId="0" applyAlignment="1">
      <alignment horizontal="left" indent="1"/>
    </xf>
    <xf numFmtId="9" fontId="9" fillId="0" borderId="0" xfId="0" applyNumberFormat="1" applyFont="1" applyAlignment="1">
      <alignment wrapText="1"/>
    </xf>
    <xf numFmtId="3" fontId="9" fillId="0" borderId="0" xfId="0" applyNumberFormat="1" applyFont="1" applyAlignment="1">
      <alignment wrapText="1"/>
    </xf>
    <xf numFmtId="3" fontId="15" fillId="0" borderId="0" xfId="0" applyNumberFormat="1" applyFont="1" applyAlignment="1">
      <alignment wrapText="1"/>
    </xf>
    <xf numFmtId="3" fontId="24" fillId="0" borderId="0" xfId="0" applyNumberFormat="1" applyFont="1" applyAlignment="1">
      <alignment wrapText="1"/>
    </xf>
    <xf numFmtId="15" fontId="0" fillId="0" borderId="0" xfId="0" applyNumberFormat="1" applyAlignment="1">
      <alignment horizontal="left" indent="1"/>
    </xf>
    <xf numFmtId="9" fontId="36" fillId="0" borderId="0" xfId="0" applyNumberFormat="1" applyFont="1" applyAlignment="1">
      <alignment wrapText="1"/>
    </xf>
    <xf numFmtId="9" fontId="38" fillId="0" borderId="0" xfId="0" applyNumberFormat="1" applyFont="1" applyAlignment="1">
      <alignment wrapText="1"/>
    </xf>
    <xf numFmtId="167" fontId="36" fillId="0" borderId="0" xfId="0" applyNumberFormat="1" applyFont="1" applyAlignment="1">
      <alignment wrapText="1"/>
    </xf>
    <xf numFmtId="9" fontId="37" fillId="0" borderId="0" xfId="0" applyNumberFormat="1" applyFont="1" applyAlignment="1">
      <alignment wrapText="1"/>
    </xf>
    <xf numFmtId="167" fontId="37" fillId="0" borderId="0" xfId="0" applyNumberFormat="1" applyFont="1" applyAlignment="1">
      <alignment wrapText="1"/>
    </xf>
    <xf numFmtId="3" fontId="37" fillId="0" borderId="0" xfId="0" applyNumberFormat="1" applyFont="1" applyAlignment="1">
      <alignment wrapText="1"/>
    </xf>
    <xf numFmtId="167" fontId="33" fillId="0" borderId="0" xfId="0" applyNumberFormat="1" applyFont="1" applyAlignment="1">
      <alignment horizontal="center"/>
    </xf>
    <xf numFmtId="0" fontId="36" fillId="0" borderId="0" xfId="0" applyFont="1" applyAlignment="1">
      <alignment wrapText="1"/>
    </xf>
    <xf numFmtId="0" fontId="33" fillId="0" borderId="0" xfId="0" applyFont="1"/>
    <xf numFmtId="167" fontId="38" fillId="0" borderId="0" xfId="0" applyNumberFormat="1" applyFont="1" applyAlignment="1">
      <alignment wrapText="1"/>
    </xf>
    <xf numFmtId="9" fontId="23" fillId="0" borderId="0" xfId="0" applyNumberFormat="1" applyFont="1" applyAlignment="1">
      <alignment wrapText="1"/>
    </xf>
    <xf numFmtId="167" fontId="9" fillId="0" borderId="0" xfId="0" applyNumberFormat="1" applyFont="1" applyAlignment="1">
      <alignment wrapText="1"/>
    </xf>
    <xf numFmtId="169" fontId="33" fillId="0" borderId="0" xfId="0" applyNumberFormat="1" applyFont="1" applyAlignment="1">
      <alignment horizontal="center"/>
    </xf>
    <xf numFmtId="6" fontId="39" fillId="0" borderId="0" xfId="0" applyNumberFormat="1" applyFont="1"/>
    <xf numFmtId="6" fontId="33" fillId="0" borderId="0" xfId="0" applyNumberFormat="1" applyFont="1"/>
    <xf numFmtId="169" fontId="33" fillId="0" borderId="0" xfId="0" applyNumberFormat="1" applyFont="1"/>
    <xf numFmtId="167" fontId="33" fillId="0" borderId="0" xfId="0" applyNumberFormat="1" applyFont="1"/>
    <xf numFmtId="9" fontId="0" fillId="0" borderId="0" xfId="0" applyNumberFormat="1"/>
    <xf numFmtId="9" fontId="9" fillId="8" borderId="0" xfId="0" applyNumberFormat="1" applyFont="1" applyFill="1" applyAlignment="1">
      <alignment wrapText="1"/>
    </xf>
    <xf numFmtId="42" fontId="9" fillId="0" borderId="0" xfId="0" applyNumberFormat="1" applyFont="1" applyAlignment="1">
      <alignment wrapText="1"/>
    </xf>
    <xf numFmtId="0" fontId="7" fillId="0" borderId="0" xfId="0" applyFont="1"/>
    <xf numFmtId="1" fontId="0" fillId="0" borderId="0" xfId="0" applyNumberFormat="1"/>
    <xf numFmtId="1" fontId="24" fillId="0" borderId="0" xfId="0" applyNumberFormat="1" applyFont="1" applyAlignment="1">
      <alignment wrapText="1"/>
    </xf>
    <xf numFmtId="1" fontId="9" fillId="8" borderId="0" xfId="0" applyNumberFormat="1" applyFont="1" applyFill="1" applyAlignment="1">
      <alignment wrapText="1"/>
    </xf>
    <xf numFmtId="1" fontId="9" fillId="0" borderId="0" xfId="0" applyNumberFormat="1" applyFont="1" applyAlignment="1">
      <alignment wrapText="1"/>
    </xf>
    <xf numFmtId="0" fontId="9" fillId="8" borderId="0" xfId="0" applyFont="1" applyFill="1" applyAlignment="1">
      <alignment wrapText="1"/>
    </xf>
    <xf numFmtId="3" fontId="7" fillId="0" borderId="0" xfId="0" applyNumberFormat="1" applyFont="1"/>
    <xf numFmtId="42" fontId="0" fillId="0" borderId="0" xfId="0" applyNumberFormat="1"/>
    <xf numFmtId="3" fontId="0" fillId="0" borderId="0" xfId="0" applyNumberFormat="1"/>
    <xf numFmtId="0" fontId="0" fillId="0" borderId="9" xfId="0" applyBorder="1"/>
    <xf numFmtId="9" fontId="0" fillId="0" borderId="9" xfId="0" applyNumberFormat="1" applyBorder="1"/>
    <xf numFmtId="1" fontId="0" fillId="0" borderId="9" xfId="0" applyNumberFormat="1" applyBorder="1"/>
    <xf numFmtId="0" fontId="24" fillId="0" borderId="14" xfId="0" applyFont="1" applyBorder="1" applyAlignment="1">
      <alignment wrapText="1"/>
    </xf>
    <xf numFmtId="0" fontId="24" fillId="0" borderId="15" xfId="0" applyFont="1" applyBorder="1" applyAlignment="1">
      <alignment wrapText="1"/>
    </xf>
    <xf numFmtId="0" fontId="9" fillId="8" borderId="14" xfId="0" applyFont="1" applyFill="1" applyBorder="1" applyAlignment="1">
      <alignment wrapText="1"/>
    </xf>
    <xf numFmtId="0" fontId="9" fillId="8" borderId="15" xfId="0" applyFont="1" applyFill="1" applyBorder="1" applyAlignment="1">
      <alignment wrapText="1"/>
    </xf>
    <xf numFmtId="42" fontId="9" fillId="0" borderId="14" xfId="0" applyNumberFormat="1" applyFont="1" applyBorder="1" applyAlignment="1">
      <alignment wrapText="1"/>
    </xf>
    <xf numFmtId="9" fontId="9" fillId="0" borderId="15" xfId="0" applyNumberFormat="1" applyFont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" fontId="15" fillId="7" borderId="12" xfId="0" applyNumberFormat="1" applyFont="1" applyFill="1" applyBorder="1" applyAlignment="1">
      <alignment wrapText="1"/>
    </xf>
    <xf numFmtId="0" fontId="15" fillId="7" borderId="13" xfId="0" applyFont="1" applyFill="1" applyBorder="1" applyAlignment="1">
      <alignment wrapText="1"/>
    </xf>
    <xf numFmtId="9" fontId="24" fillId="0" borderId="15" xfId="0" applyNumberFormat="1" applyFont="1" applyBorder="1" applyAlignment="1">
      <alignment wrapText="1"/>
    </xf>
    <xf numFmtId="9" fontId="9" fillId="8" borderId="15" xfId="0" applyNumberFormat="1" applyFont="1" applyFill="1" applyBorder="1" applyAlignment="1">
      <alignment wrapText="1"/>
    </xf>
    <xf numFmtId="0" fontId="9" fillId="0" borderId="14" xfId="0" applyFont="1" applyBorder="1" applyAlignment="1">
      <alignment wrapText="1"/>
    </xf>
    <xf numFmtId="0" fontId="7" fillId="0" borderId="14" xfId="0" applyFont="1" applyBorder="1"/>
    <xf numFmtId="9" fontId="0" fillId="0" borderId="15" xfId="0" applyNumberFormat="1" applyBorder="1"/>
    <xf numFmtId="9" fontId="0" fillId="0" borderId="17" xfId="0" applyNumberFormat="1" applyBorder="1"/>
    <xf numFmtId="0" fontId="9" fillId="0" borderId="15" xfId="0" applyFont="1" applyBorder="1" applyAlignment="1">
      <alignment wrapText="1"/>
    </xf>
    <xf numFmtId="0" fontId="7" fillId="0" borderId="15" xfId="0" applyFont="1" applyBorder="1"/>
    <xf numFmtId="9" fontId="36" fillId="0" borderId="15" xfId="0" applyNumberFormat="1" applyFont="1" applyBorder="1" applyAlignment="1">
      <alignment wrapText="1"/>
    </xf>
    <xf numFmtId="9" fontId="38" fillId="0" borderId="15" xfId="0" applyNumberFormat="1" applyFont="1" applyBorder="1" applyAlignment="1">
      <alignment wrapText="1"/>
    </xf>
    <xf numFmtId="42" fontId="0" fillId="0" borderId="14" xfId="0" applyNumberFormat="1" applyBorder="1"/>
    <xf numFmtId="1" fontId="9" fillId="5" borderId="0" xfId="0" applyNumberFormat="1" applyFont="1" applyFill="1" applyAlignment="1">
      <alignment wrapText="1"/>
    </xf>
    <xf numFmtId="1" fontId="9" fillId="6" borderId="0" xfId="0" applyNumberFormat="1" applyFont="1" applyFill="1" applyAlignment="1">
      <alignment wrapText="1"/>
    </xf>
    <xf numFmtId="9" fontId="9" fillId="6" borderId="0" xfId="0" applyNumberFormat="1" applyFont="1" applyFill="1" applyAlignment="1">
      <alignment wrapText="1"/>
    </xf>
    <xf numFmtId="0" fontId="9" fillId="3" borderId="10" xfId="0" applyFont="1" applyFill="1" applyBorder="1" applyAlignment="1">
      <alignment wrapText="1"/>
    </xf>
    <xf numFmtId="1" fontId="1" fillId="0" borderId="22" xfId="0" applyNumberFormat="1" applyFont="1" applyBorder="1" applyAlignment="1">
      <alignment horizontal="center"/>
    </xf>
    <xf numFmtId="42" fontId="7" fillId="0" borderId="0" xfId="0" applyNumberFormat="1" applyFont="1"/>
    <xf numFmtId="166" fontId="40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6" fontId="24" fillId="0" borderId="0" xfId="0" applyNumberFormat="1" applyFont="1" applyAlignment="1">
      <alignment wrapText="1"/>
    </xf>
    <xf numFmtId="1" fontId="15" fillId="0" borderId="0" xfId="0" applyNumberFormat="1" applyFont="1" applyAlignment="1">
      <alignment horizontal="center" wrapText="1"/>
    </xf>
    <xf numFmtId="6" fontId="15" fillId="0" borderId="14" xfId="0" applyNumberFormat="1" applyFont="1" applyBorder="1" applyAlignment="1">
      <alignment wrapText="1"/>
    </xf>
    <xf numFmtId="9" fontId="15" fillId="0" borderId="15" xfId="0" applyNumberFormat="1" applyFont="1" applyBorder="1" applyAlignment="1">
      <alignment wrapText="1"/>
    </xf>
    <xf numFmtId="167" fontId="15" fillId="0" borderId="14" xfId="0" applyNumberFormat="1" applyFont="1" applyBorder="1" applyAlignment="1">
      <alignment wrapText="1"/>
    </xf>
    <xf numFmtId="6" fontId="24" fillId="0" borderId="14" xfId="0" applyNumberFormat="1" applyFont="1" applyBorder="1" applyAlignment="1">
      <alignment wrapText="1"/>
    </xf>
    <xf numFmtId="167" fontId="22" fillId="0" borderId="0" xfId="0" applyNumberFormat="1" applyFont="1" applyAlignment="1">
      <alignment wrapText="1"/>
    </xf>
    <xf numFmtId="9" fontId="22" fillId="0" borderId="0" xfId="0" applyNumberFormat="1" applyFont="1" applyAlignment="1">
      <alignment wrapText="1"/>
    </xf>
    <xf numFmtId="171" fontId="15" fillId="0" borderId="0" xfId="0" applyNumberFormat="1" applyFont="1" applyAlignment="1">
      <alignment wrapText="1"/>
    </xf>
    <xf numFmtId="171" fontId="24" fillId="0" borderId="0" xfId="0" applyNumberFormat="1" applyFont="1" applyAlignment="1">
      <alignment wrapText="1"/>
    </xf>
    <xf numFmtId="171" fontId="0" fillId="0" borderId="0" xfId="0" applyNumberFormat="1"/>
    <xf numFmtId="171" fontId="23" fillId="0" borderId="0" xfId="0" applyNumberFormat="1" applyFont="1" applyAlignment="1">
      <alignment wrapText="1"/>
    </xf>
    <xf numFmtId="171" fontId="9" fillId="0" borderId="0" xfId="0" applyNumberFormat="1" applyFont="1" applyAlignment="1">
      <alignment wrapText="1"/>
    </xf>
    <xf numFmtId="0" fontId="34" fillId="0" borderId="0" xfId="0" applyFont="1" applyAlignment="1">
      <alignment horizontal="center"/>
    </xf>
    <xf numFmtId="0" fontId="23" fillId="8" borderId="18" xfId="0" applyFont="1" applyFill="1" applyBorder="1" applyAlignment="1">
      <alignment wrapText="1"/>
    </xf>
    <xf numFmtId="0" fontId="23" fillId="8" borderId="10" xfId="0" applyFont="1" applyFill="1" applyBorder="1" applyAlignment="1">
      <alignment wrapText="1"/>
    </xf>
    <xf numFmtId="0" fontId="23" fillId="8" borderId="19" xfId="0" applyFont="1" applyFill="1" applyBorder="1" applyAlignment="1">
      <alignment wrapText="1"/>
    </xf>
    <xf numFmtId="166" fontId="43" fillId="0" borderId="0" xfId="0" applyNumberFormat="1" applyFont="1" applyAlignment="1">
      <alignment horizontal="center" wrapText="1"/>
    </xf>
    <xf numFmtId="0" fontId="9" fillId="3" borderId="1" xfId="0" applyFont="1" applyFill="1" applyBorder="1" applyAlignment="1">
      <alignment wrapText="1"/>
    </xf>
    <xf numFmtId="171" fontId="9" fillId="3" borderId="2" xfId="0" applyNumberFormat="1" applyFont="1" applyFill="1" applyBorder="1" applyAlignment="1">
      <alignment wrapText="1"/>
    </xf>
    <xf numFmtId="0" fontId="9" fillId="3" borderId="25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9" fontId="9" fillId="3" borderId="25" xfId="0" applyNumberFormat="1" applyFont="1" applyFill="1" applyBorder="1" applyAlignment="1">
      <alignment wrapText="1"/>
    </xf>
    <xf numFmtId="1" fontId="0" fillId="0" borderId="0" xfId="0" applyNumberFormat="1" applyAlignment="1">
      <alignment horizontal="center"/>
    </xf>
    <xf numFmtId="0" fontId="24" fillId="0" borderId="6" xfId="0" applyFont="1" applyBorder="1" applyAlignment="1">
      <alignment horizontal="center" wrapText="1"/>
    </xf>
    <xf numFmtId="171" fontId="24" fillId="0" borderId="0" xfId="0" applyNumberFormat="1" applyFont="1" applyAlignment="1">
      <alignment horizontal="center" wrapText="1"/>
    </xf>
    <xf numFmtId="0" fontId="24" fillId="0" borderId="8" xfId="0" applyFont="1" applyBorder="1" applyAlignment="1">
      <alignment horizontal="center" wrapText="1"/>
    </xf>
    <xf numFmtId="0" fontId="24" fillId="0" borderId="0" xfId="0" applyFont="1" applyAlignment="1">
      <alignment horizontal="center" wrapText="1"/>
    </xf>
    <xf numFmtId="9" fontId="24" fillId="0" borderId="0" xfId="0" applyNumberFormat="1" applyFont="1" applyAlignment="1">
      <alignment horizontal="center" wrapText="1"/>
    </xf>
    <xf numFmtId="171" fontId="7" fillId="0" borderId="0" xfId="0" applyNumberFormat="1" applyFont="1" applyAlignment="1">
      <alignment horizontal="center"/>
    </xf>
    <xf numFmtId="171" fontId="15" fillId="0" borderId="0" xfId="0" applyNumberFormat="1" applyFont="1" applyAlignment="1">
      <alignment vertical="top" wrapText="1"/>
    </xf>
    <xf numFmtId="49" fontId="42" fillId="0" borderId="0" xfId="0" applyNumberFormat="1" applyFont="1"/>
    <xf numFmtId="167" fontId="0" fillId="0" borderId="9" xfId="0" applyNumberFormat="1" applyBorder="1"/>
    <xf numFmtId="0" fontId="0" fillId="0" borderId="5" xfId="0" applyBorder="1"/>
    <xf numFmtId="171" fontId="15" fillId="0" borderId="3" xfId="0" applyNumberFormat="1" applyFont="1" applyBorder="1" applyAlignment="1">
      <alignment wrapText="1"/>
    </xf>
    <xf numFmtId="9" fontId="45" fillId="0" borderId="4" xfId="0" applyNumberFormat="1" applyFont="1" applyBorder="1" applyAlignment="1">
      <alignment wrapText="1"/>
    </xf>
    <xf numFmtId="171" fontId="23" fillId="0" borderId="23" xfId="0" applyNumberFormat="1" applyFont="1" applyBorder="1" applyAlignment="1">
      <alignment wrapText="1"/>
    </xf>
    <xf numFmtId="44" fontId="45" fillId="0" borderId="0" xfId="0" applyNumberFormat="1" applyFont="1" applyAlignment="1">
      <alignment wrapText="1"/>
    </xf>
    <xf numFmtId="170" fontId="45" fillId="0" borderId="0" xfId="0" applyNumberFormat="1" applyFont="1" applyAlignment="1">
      <alignment wrapText="1"/>
    </xf>
    <xf numFmtId="171" fontId="46" fillId="0" borderId="20" xfId="0" applyNumberFormat="1" applyFont="1" applyBorder="1" applyAlignment="1">
      <alignment wrapText="1"/>
    </xf>
    <xf numFmtId="171" fontId="45" fillId="0" borderId="0" xfId="0" applyNumberFormat="1" applyFont="1" applyAlignment="1">
      <alignment wrapText="1"/>
    </xf>
    <xf numFmtId="44" fontId="7" fillId="0" borderId="0" xfId="0" applyNumberFormat="1" applyFont="1" applyAlignment="1">
      <alignment horizontal="center"/>
    </xf>
    <xf numFmtId="49" fontId="47" fillId="0" borderId="0" xfId="0" applyNumberFormat="1" applyFont="1" applyAlignment="1">
      <alignment vertical="top" wrapText="1"/>
    </xf>
    <xf numFmtId="49" fontId="48" fillId="0" borderId="20" xfId="0" applyNumberFormat="1" applyFont="1" applyBorder="1" applyAlignment="1">
      <alignment wrapText="1"/>
    </xf>
    <xf numFmtId="49" fontId="48" fillId="0" borderId="0" xfId="0" applyNumberFormat="1" applyFont="1" applyAlignment="1">
      <alignment wrapText="1"/>
    </xf>
    <xf numFmtId="171" fontId="46" fillId="0" borderId="0" xfId="0" applyNumberFormat="1" applyFont="1" applyAlignment="1">
      <alignment wrapText="1"/>
    </xf>
    <xf numFmtId="44" fontId="46" fillId="0" borderId="0" xfId="0" applyNumberFormat="1" applyFont="1" applyAlignment="1">
      <alignment wrapText="1"/>
    </xf>
    <xf numFmtId="170" fontId="46" fillId="0" borderId="0" xfId="0" applyNumberFormat="1" applyFont="1" applyAlignment="1">
      <alignment wrapText="1"/>
    </xf>
    <xf numFmtId="171" fontId="45" fillId="0" borderId="0" xfId="0" applyNumberFormat="1" applyFont="1" applyAlignment="1">
      <alignment vertical="top" wrapText="1"/>
    </xf>
    <xf numFmtId="0" fontId="46" fillId="0" borderId="0" xfId="0" applyFont="1" applyAlignment="1">
      <alignment wrapText="1"/>
    </xf>
    <xf numFmtId="171" fontId="45" fillId="0" borderId="20" xfId="0" applyNumberFormat="1" applyFont="1" applyBorder="1" applyAlignment="1">
      <alignment wrapText="1"/>
    </xf>
    <xf numFmtId="6" fontId="46" fillId="0" borderId="0" xfId="0" applyNumberFormat="1" applyFont="1" applyAlignment="1">
      <alignment wrapText="1"/>
    </xf>
    <xf numFmtId="167" fontId="46" fillId="0" borderId="0" xfId="0" applyNumberFormat="1" applyFont="1" applyAlignment="1">
      <alignment wrapText="1"/>
    </xf>
    <xf numFmtId="9" fontId="23" fillId="0" borderId="24" xfId="0" applyNumberFormat="1" applyFont="1" applyBorder="1" applyAlignment="1">
      <alignment wrapText="1"/>
    </xf>
    <xf numFmtId="171" fontId="50" fillId="0" borderId="2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2" fillId="6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5" fontId="2" fillId="6" borderId="0" xfId="2" applyNumberFormat="1" applyFont="1" applyFill="1" applyAlignment="1">
      <alignment horizontal="center"/>
    </xf>
    <xf numFmtId="165" fontId="13" fillId="0" borderId="0" xfId="0" applyNumberFormat="1" applyFont="1" applyAlignment="1">
      <alignment horizontal="center"/>
    </xf>
    <xf numFmtId="165" fontId="13" fillId="0" borderId="0" xfId="2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5" fontId="32" fillId="0" borderId="0" xfId="0" applyNumberFormat="1" applyFont="1" applyAlignment="1">
      <alignment horizontal="center"/>
    </xf>
    <xf numFmtId="171" fontId="45" fillId="0" borderId="6" xfId="0" applyNumberFormat="1" applyFont="1" applyBorder="1" applyAlignment="1">
      <alignment wrapText="1"/>
    </xf>
    <xf numFmtId="171" fontId="51" fillId="0" borderId="6" xfId="0" applyNumberFormat="1" applyFont="1" applyBorder="1" applyAlignment="1">
      <alignment wrapText="1"/>
    </xf>
    <xf numFmtId="171" fontId="51" fillId="0" borderId="0" xfId="0" applyNumberFormat="1" applyFont="1" applyAlignment="1">
      <alignment wrapText="1"/>
    </xf>
    <xf numFmtId="171" fontId="51" fillId="0" borderId="6" xfId="0" applyNumberFormat="1" applyFont="1" applyBorder="1"/>
    <xf numFmtId="171" fontId="45" fillId="0" borderId="3" xfId="0" applyNumberFormat="1" applyFont="1" applyBorder="1" applyAlignment="1">
      <alignment horizontal="right" wrapText="1"/>
    </xf>
    <xf numFmtId="171" fontId="51" fillId="0" borderId="3" xfId="0" applyNumberFormat="1" applyFont="1" applyBorder="1" applyAlignment="1">
      <alignment horizontal="right" wrapText="1"/>
    </xf>
    <xf numFmtId="171" fontId="51" fillId="0" borderId="3" xfId="0" applyNumberFormat="1" applyFont="1" applyBorder="1" applyAlignment="1">
      <alignment horizontal="right"/>
    </xf>
    <xf numFmtId="171" fontId="51" fillId="0" borderId="3" xfId="0" applyNumberFormat="1" applyFont="1" applyBorder="1" applyAlignment="1">
      <alignment horizontal="center"/>
    </xf>
    <xf numFmtId="171" fontId="51" fillId="0" borderId="6" xfId="0" applyNumberFormat="1" applyFont="1" applyBorder="1" applyAlignment="1">
      <alignment horizontal="center" vertical="center"/>
    </xf>
    <xf numFmtId="171" fontId="51" fillId="0" borderId="0" xfId="0" applyNumberFormat="1" applyFont="1" applyAlignment="1">
      <alignment horizontal="center" vertical="center"/>
    </xf>
    <xf numFmtId="9" fontId="45" fillId="0" borderId="0" xfId="0" applyNumberFormat="1" applyFont="1" applyAlignment="1">
      <alignment wrapText="1"/>
    </xf>
    <xf numFmtId="9" fontId="51" fillId="0" borderId="0" xfId="0" applyNumberFormat="1" applyFont="1" applyAlignment="1">
      <alignment wrapText="1"/>
    </xf>
    <xf numFmtId="171" fontId="51" fillId="0" borderId="0" xfId="0" applyNumberFormat="1" applyFont="1" applyAlignment="1">
      <alignment horizontal="center"/>
    </xf>
    <xf numFmtId="49" fontId="18" fillId="3" borderId="18" xfId="0" applyNumberFormat="1" applyFont="1" applyFill="1" applyBorder="1" applyAlignment="1">
      <alignment wrapText="1"/>
    </xf>
    <xf numFmtId="171" fontId="46" fillId="0" borderId="20" xfId="0" applyNumberFormat="1" applyFont="1" applyBorder="1" applyAlignment="1">
      <alignment vertical="top" wrapText="1"/>
    </xf>
    <xf numFmtId="0" fontId="45" fillId="9" borderId="29" xfId="0" applyFont="1" applyFill="1" applyBorder="1" applyAlignment="1">
      <alignment wrapText="1"/>
    </xf>
    <xf numFmtId="171" fontId="45" fillId="0" borderId="9" xfId="0" applyNumberFormat="1" applyFont="1" applyBorder="1" applyAlignment="1">
      <alignment wrapText="1"/>
    </xf>
    <xf numFmtId="171" fontId="7" fillId="9" borderId="10" xfId="0" applyNumberFormat="1" applyFont="1" applyFill="1" applyBorder="1" applyAlignment="1">
      <alignment horizontal="center"/>
    </xf>
    <xf numFmtId="49" fontId="49" fillId="9" borderId="30" xfId="0" applyNumberFormat="1" applyFont="1" applyFill="1" applyBorder="1" applyAlignment="1">
      <alignment horizontal="left" wrapText="1"/>
    </xf>
    <xf numFmtId="171" fontId="45" fillId="9" borderId="10" xfId="0" applyNumberFormat="1" applyFont="1" applyFill="1" applyBorder="1" applyAlignment="1">
      <alignment wrapText="1"/>
    </xf>
    <xf numFmtId="0" fontId="45" fillId="9" borderId="10" xfId="0" applyFont="1" applyFill="1" applyBorder="1" applyAlignment="1">
      <alignment wrapText="1"/>
    </xf>
    <xf numFmtId="44" fontId="7" fillId="9" borderId="10" xfId="0" applyNumberFormat="1" applyFont="1" applyFill="1" applyBorder="1" applyAlignment="1">
      <alignment horizontal="center"/>
    </xf>
    <xf numFmtId="170" fontId="45" fillId="9" borderId="10" xfId="0" applyNumberFormat="1" applyFont="1" applyFill="1" applyBorder="1" applyAlignment="1">
      <alignment wrapText="1"/>
    </xf>
    <xf numFmtId="44" fontId="45" fillId="9" borderId="10" xfId="0" applyNumberFormat="1" applyFont="1" applyFill="1" applyBorder="1" applyAlignment="1">
      <alignment wrapText="1"/>
    </xf>
    <xf numFmtId="171" fontId="45" fillId="0" borderId="5" xfId="0" applyNumberFormat="1" applyFont="1" applyBorder="1" applyAlignment="1">
      <alignment vertical="top" wrapText="1"/>
    </xf>
    <xf numFmtId="171" fontId="45" fillId="0" borderId="5" xfId="0" applyNumberFormat="1" applyFont="1" applyBorder="1" applyAlignment="1">
      <alignment wrapText="1"/>
    </xf>
    <xf numFmtId="1" fontId="0" fillId="0" borderId="5" xfId="0" applyNumberFormat="1" applyBorder="1"/>
    <xf numFmtId="0" fontId="0" fillId="0" borderId="31" xfId="0" applyBorder="1"/>
    <xf numFmtId="0" fontId="0" fillId="0" borderId="32" xfId="0" applyBorder="1"/>
    <xf numFmtId="171" fontId="9" fillId="8" borderId="0" xfId="0" applyNumberFormat="1" applyFont="1" applyFill="1" applyAlignment="1">
      <alignment wrapText="1"/>
    </xf>
    <xf numFmtId="171" fontId="0" fillId="0" borderId="9" xfId="0" applyNumberFormat="1" applyBorder="1"/>
    <xf numFmtId="42" fontId="0" fillId="0" borderId="31" xfId="0" applyNumberFormat="1" applyBorder="1"/>
    <xf numFmtId="42" fontId="15" fillId="0" borderId="14" xfId="0" applyNumberFormat="1" applyFont="1" applyBorder="1" applyAlignment="1">
      <alignment wrapText="1"/>
    </xf>
    <xf numFmtId="9" fontId="24" fillId="0" borderId="32" xfId="0" applyNumberFormat="1" applyFont="1" applyBorder="1" applyAlignment="1">
      <alignment wrapText="1"/>
    </xf>
    <xf numFmtId="42" fontId="2" fillId="0" borderId="0" xfId="0" applyNumberFormat="1" applyFont="1"/>
    <xf numFmtId="9" fontId="9" fillId="0" borderId="5" xfId="0" applyNumberFormat="1" applyFont="1" applyBorder="1" applyAlignment="1">
      <alignment wrapText="1"/>
    </xf>
    <xf numFmtId="49" fontId="16" fillId="0" borderId="0" xfId="0" applyNumberFormat="1" applyFont="1" applyAlignment="1">
      <alignment wrapText="1"/>
    </xf>
    <xf numFmtId="49" fontId="16" fillId="8" borderId="0" xfId="0" applyNumberFormat="1" applyFont="1" applyFill="1" applyAlignment="1">
      <alignment wrapText="1"/>
    </xf>
    <xf numFmtId="49" fontId="18" fillId="0" borderId="0" xfId="0" applyNumberFormat="1" applyFont="1" applyAlignment="1">
      <alignment horizontal="center" wrapText="1"/>
    </xf>
    <xf numFmtId="49" fontId="8" fillId="0" borderId="6" xfId="0" applyNumberFormat="1" applyFont="1" applyBorder="1" applyAlignment="1">
      <alignment wrapText="1"/>
    </xf>
    <xf numFmtId="9" fontId="8" fillId="0" borderId="4" xfId="0" applyNumberFormat="1" applyFont="1" applyBorder="1" applyAlignment="1">
      <alignment wrapText="1"/>
    </xf>
    <xf numFmtId="9" fontId="15" fillId="0" borderId="4" xfId="0" applyNumberFormat="1" applyFont="1" applyBorder="1" applyAlignment="1">
      <alignment wrapText="1"/>
    </xf>
    <xf numFmtId="6" fontId="34" fillId="0" borderId="0" xfId="0" applyNumberFormat="1" applyFont="1" applyAlignment="1">
      <alignment wrapText="1"/>
    </xf>
    <xf numFmtId="6" fontId="35" fillId="0" borderId="0" xfId="0" applyNumberFormat="1" applyFont="1" applyAlignment="1">
      <alignment wrapText="1"/>
    </xf>
    <xf numFmtId="9" fontId="23" fillId="0" borderId="23" xfId="0" applyNumberFormat="1" applyFont="1" applyBorder="1" applyAlignment="1">
      <alignment wrapText="1"/>
    </xf>
    <xf numFmtId="0" fontId="23" fillId="0" borderId="23" xfId="0" applyFont="1" applyBorder="1" applyAlignment="1">
      <alignment wrapText="1"/>
    </xf>
    <xf numFmtId="171" fontId="23" fillId="0" borderId="23" xfId="0" applyNumberFormat="1" applyFont="1" applyBorder="1"/>
    <xf numFmtId="6" fontId="23" fillId="0" borderId="23" xfId="0" applyNumberFormat="1" applyFont="1" applyBorder="1" applyAlignment="1">
      <alignment wrapText="1"/>
    </xf>
    <xf numFmtId="171" fontId="23" fillId="0" borderId="0" xfId="0" applyNumberFormat="1" applyFont="1"/>
    <xf numFmtId="0" fontId="23" fillId="0" borderId="0" xfId="0" applyFont="1"/>
    <xf numFmtId="49" fontId="8" fillId="0" borderId="0" xfId="0" applyNumberFormat="1" applyFont="1" applyAlignment="1">
      <alignment vertical="top" wrapText="1"/>
    </xf>
    <xf numFmtId="0" fontId="15" fillId="0" borderId="0" xfId="0" applyFont="1"/>
    <xf numFmtId="0" fontId="44" fillId="0" borderId="35" xfId="0" applyFont="1" applyBorder="1"/>
    <xf numFmtId="0" fontId="52" fillId="0" borderId="26" xfId="0" applyFont="1" applyBorder="1" applyAlignment="1">
      <alignment wrapText="1"/>
    </xf>
    <xf numFmtId="0" fontId="52" fillId="0" borderId="27" xfId="0" applyFont="1" applyBorder="1" applyAlignment="1">
      <alignment wrapText="1"/>
    </xf>
    <xf numFmtId="0" fontId="44" fillId="0" borderId="28" xfId="0" applyFont="1" applyBorder="1"/>
    <xf numFmtId="0" fontId="17" fillId="5" borderId="0" xfId="0" applyFont="1" applyFill="1"/>
    <xf numFmtId="0" fontId="15" fillId="5" borderId="0" xfId="0" applyFont="1" applyFill="1"/>
    <xf numFmtId="0" fontId="18" fillId="5" borderId="33" xfId="0" applyFont="1" applyFill="1" applyBorder="1" applyAlignment="1">
      <alignment wrapText="1"/>
    </xf>
    <xf numFmtId="0" fontId="15" fillId="5" borderId="34" xfId="0" applyFont="1" applyFill="1" applyBorder="1"/>
    <xf numFmtId="0" fontId="23" fillId="5" borderId="0" xfId="0" applyFont="1" applyFill="1"/>
    <xf numFmtId="0" fontId="44" fillId="5" borderId="0" xfId="0" applyFont="1" applyFill="1"/>
    <xf numFmtId="0" fontId="15" fillId="5" borderId="36" xfId="0" applyFont="1" applyFill="1" applyBorder="1"/>
    <xf numFmtId="0" fontId="4" fillId="5" borderId="0" xfId="0" applyFont="1" applyFill="1" applyAlignment="1">
      <alignment horizontal="center"/>
    </xf>
    <xf numFmtId="0" fontId="17" fillId="5" borderId="0" xfId="0" applyFont="1" applyFill="1" applyAlignment="1">
      <alignment horizontal="left" vertical="center"/>
    </xf>
    <xf numFmtId="0" fontId="18" fillId="5" borderId="34" xfId="0" applyFont="1" applyFill="1" applyBorder="1" applyAlignment="1">
      <alignment horizontal="center" wrapText="1"/>
    </xf>
    <xf numFmtId="0" fontId="15" fillId="5" borderId="34" xfId="0" applyFont="1" applyFill="1" applyBorder="1" applyAlignment="1">
      <alignment horizontal="center"/>
    </xf>
    <xf numFmtId="0" fontId="52" fillId="0" borderId="27" xfId="0" applyFont="1" applyBorder="1" applyAlignment="1">
      <alignment horizontal="center" wrapText="1"/>
    </xf>
    <xf numFmtId="0" fontId="53" fillId="10" borderId="27" xfId="0" applyFont="1" applyFill="1" applyBorder="1" applyAlignment="1">
      <alignment horizontal="center" wrapText="1"/>
    </xf>
    <xf numFmtId="0" fontId="18" fillId="5" borderId="33" xfId="0" applyFont="1" applyFill="1" applyBorder="1" applyAlignment="1">
      <alignment horizontal="center" wrapText="1"/>
    </xf>
    <xf numFmtId="0" fontId="52" fillId="0" borderId="26" xfId="0" applyFont="1" applyBorder="1" applyAlignment="1">
      <alignment horizontal="center" wrapText="1"/>
    </xf>
    <xf numFmtId="0" fontId="52" fillId="0" borderId="27" xfId="0" applyFont="1" applyBorder="1" applyAlignment="1">
      <alignment horizontal="center"/>
    </xf>
    <xf numFmtId="0" fontId="44" fillId="5" borderId="25" xfId="0" applyFont="1" applyFill="1" applyBorder="1" applyAlignment="1">
      <alignment horizontal="center"/>
    </xf>
    <xf numFmtId="0" fontId="18" fillId="0" borderId="29" xfId="0" applyFont="1" applyBorder="1" applyAlignment="1">
      <alignment horizontal="center" wrapText="1"/>
    </xf>
    <xf numFmtId="0" fontId="18" fillId="0" borderId="29" xfId="0" applyFont="1" applyBorder="1" applyAlignment="1">
      <alignment horizontal="center"/>
    </xf>
    <xf numFmtId="0" fontId="18" fillId="0" borderId="29" xfId="0" applyFont="1" applyBorder="1" applyAlignment="1">
      <alignment wrapText="1"/>
    </xf>
    <xf numFmtId="0" fontId="15" fillId="5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4" fillId="0" borderId="37" xfId="0" applyFont="1" applyBorder="1" applyAlignment="1">
      <alignment horizontal="right"/>
    </xf>
    <xf numFmtId="0" fontId="18" fillId="5" borderId="39" xfId="0" applyFont="1" applyFill="1" applyBorder="1" applyAlignment="1">
      <alignment wrapText="1"/>
    </xf>
    <xf numFmtId="0" fontId="15" fillId="5" borderId="38" xfId="0" applyFont="1" applyFill="1" applyBorder="1"/>
    <xf numFmtId="0" fontId="44" fillId="5" borderId="2" xfId="0" applyFont="1" applyFill="1" applyBorder="1"/>
    <xf numFmtId="0" fontId="18" fillId="0" borderId="6" xfId="0" applyFont="1" applyBorder="1"/>
    <xf numFmtId="0" fontId="45" fillId="9" borderId="18" xfId="0" applyFont="1" applyFill="1" applyBorder="1" applyAlignment="1">
      <alignment wrapText="1"/>
    </xf>
    <xf numFmtId="0" fontId="45" fillId="9" borderId="19" xfId="0" applyFont="1" applyFill="1" applyBorder="1" applyAlignment="1">
      <alignment wrapText="1"/>
    </xf>
    <xf numFmtId="9" fontId="45" fillId="9" borderId="19" xfId="0" applyNumberFormat="1" applyFont="1" applyFill="1" applyBorder="1" applyAlignment="1">
      <alignment wrapText="1"/>
    </xf>
    <xf numFmtId="171" fontId="45" fillId="9" borderId="18" xfId="0" applyNumberFormat="1" applyFont="1" applyFill="1" applyBorder="1" applyAlignment="1">
      <alignment wrapText="1"/>
    </xf>
    <xf numFmtId="165" fontId="2" fillId="0" borderId="0" xfId="0" applyNumberFormat="1" applyFont="1"/>
    <xf numFmtId="165" fontId="11" fillId="6" borderId="0" xfId="0" applyNumberFormat="1" applyFont="1" applyFill="1" applyAlignment="1">
      <alignment horizontal="center"/>
    </xf>
    <xf numFmtId="171" fontId="34" fillId="0" borderId="3" xfId="0" applyNumberFormat="1" applyFont="1" applyBorder="1" applyAlignment="1">
      <alignment wrapText="1"/>
    </xf>
    <xf numFmtId="171" fontId="34" fillId="0" borderId="3" xfId="0" applyNumberFormat="1" applyFont="1" applyBorder="1" applyAlignment="1">
      <alignment horizontal="center"/>
    </xf>
    <xf numFmtId="165" fontId="2" fillId="0" borderId="0" xfId="2" applyNumberFormat="1" applyFont="1" applyAlignment="1">
      <alignment horizontal="center"/>
    </xf>
    <xf numFmtId="0" fontId="54" fillId="0" borderId="0" xfId="0" applyFont="1"/>
    <xf numFmtId="165" fontId="0" fillId="0" borderId="0" xfId="0" applyNumberFormat="1" applyAlignment="1">
      <alignment horizontal="left"/>
    </xf>
    <xf numFmtId="0" fontId="14" fillId="0" borderId="0" xfId="0" applyFont="1" applyAlignment="1">
      <alignment horizontal="left" indent="1"/>
    </xf>
    <xf numFmtId="167" fontId="24" fillId="0" borderId="0" xfId="0" applyNumberFormat="1" applyFont="1" applyAlignment="1">
      <alignment wrapText="1"/>
    </xf>
    <xf numFmtId="1" fontId="47" fillId="0" borderId="0" xfId="0" applyNumberFormat="1" applyFont="1" applyAlignment="1">
      <alignment horizontal="center" wrapText="1"/>
    </xf>
    <xf numFmtId="0" fontId="55" fillId="0" borderId="0" xfId="0" applyFont="1" applyAlignment="1">
      <alignment horizontal="left"/>
    </xf>
    <xf numFmtId="0" fontId="32" fillId="0" borderId="0" xfId="0" applyFont="1"/>
    <xf numFmtId="16" fontId="7" fillId="0" borderId="0" xfId="0" applyNumberFormat="1" applyFont="1" applyAlignment="1">
      <alignment horizontal="left"/>
    </xf>
    <xf numFmtId="16" fontId="7" fillId="0" borderId="0" xfId="1" applyNumberFormat="1" applyFont="1" applyFill="1" applyAlignment="1">
      <alignment horizontal="left"/>
    </xf>
    <xf numFmtId="0" fontId="7" fillId="0" borderId="0" xfId="1" applyFont="1" applyFill="1" applyAlignment="1">
      <alignment horizontal="left"/>
    </xf>
    <xf numFmtId="17" fontId="0" fillId="0" borderId="0" xfId="0" applyNumberFormat="1" applyAlignment="1">
      <alignment horizontal="left"/>
    </xf>
    <xf numFmtId="0" fontId="9" fillId="0" borderId="21" xfId="0" applyFont="1" applyBorder="1" applyAlignment="1">
      <alignment horizontal="center" wrapText="1"/>
    </xf>
    <xf numFmtId="0" fontId="56" fillId="0" borderId="0" xfId="0" applyFont="1"/>
    <xf numFmtId="0" fontId="8" fillId="0" borderId="22" xfId="0" applyFont="1" applyBorder="1" applyAlignment="1">
      <alignment horizontal="center" wrapText="1"/>
    </xf>
    <xf numFmtId="166" fontId="8" fillId="0" borderId="22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1" fontId="16" fillId="0" borderId="22" xfId="0" applyNumberFormat="1" applyFont="1" applyBorder="1" applyAlignment="1">
      <alignment horizontal="center" wrapText="1"/>
    </xf>
    <xf numFmtId="1" fontId="8" fillId="0" borderId="22" xfId="0" applyNumberFormat="1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0" fillId="0" borderId="22" xfId="0" applyBorder="1" applyAlignment="1">
      <alignment horizontal="center"/>
    </xf>
    <xf numFmtId="2" fontId="12" fillId="0" borderId="0" xfId="0" applyNumberFormat="1" applyFont="1" applyAlignment="1">
      <alignment horizontal="center"/>
    </xf>
    <xf numFmtId="167" fontId="0" fillId="0" borderId="0" xfId="0" applyNumberFormat="1"/>
    <xf numFmtId="167" fontId="9" fillId="8" borderId="0" xfId="0" applyNumberFormat="1" applyFont="1" applyFill="1" applyAlignment="1">
      <alignment wrapText="1"/>
    </xf>
    <xf numFmtId="167" fontId="7" fillId="0" borderId="0" xfId="0" applyNumberFormat="1" applyFont="1"/>
    <xf numFmtId="167" fontId="57" fillId="0" borderId="0" xfId="0" applyNumberFormat="1" applyFont="1" applyAlignment="1">
      <alignment wrapText="1"/>
    </xf>
    <xf numFmtId="167" fontId="58" fillId="0" borderId="0" xfId="0" applyNumberFormat="1" applyFont="1" applyAlignment="1">
      <alignment wrapText="1"/>
    </xf>
    <xf numFmtId="167" fontId="59" fillId="0" borderId="0" xfId="0" applyNumberFormat="1" applyFont="1"/>
    <xf numFmtId="167" fontId="60" fillId="0" borderId="0" xfId="0" applyNumberFormat="1" applyFont="1"/>
    <xf numFmtId="167" fontId="60" fillId="0" borderId="5" xfId="0" applyNumberFormat="1" applyFont="1" applyBorder="1"/>
    <xf numFmtId="49" fontId="49" fillId="9" borderId="10" xfId="0" applyNumberFormat="1" applyFont="1" applyFill="1" applyBorder="1" applyAlignment="1">
      <alignment horizontal="left" wrapText="1"/>
    </xf>
    <xf numFmtId="1" fontId="8" fillId="0" borderId="5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left"/>
    </xf>
    <xf numFmtId="165" fontId="30" fillId="0" borderId="0" xfId="0" applyNumberFormat="1" applyFont="1" applyAlignment="1">
      <alignment horizontal="left"/>
    </xf>
    <xf numFmtId="165" fontId="0" fillId="0" borderId="0" xfId="0" applyNumberFormat="1"/>
    <xf numFmtId="165" fontId="13" fillId="0" borderId="0" xfId="0" applyNumberFormat="1" applyFont="1"/>
    <xf numFmtId="165" fontId="1" fillId="0" borderId="0" xfId="0" applyNumberFormat="1" applyFont="1"/>
    <xf numFmtId="165" fontId="10" fillId="0" borderId="0" xfId="0" applyNumberFormat="1" applyFont="1"/>
    <xf numFmtId="165" fontId="2" fillId="0" borderId="0" xfId="0" applyNumberFormat="1" applyFont="1" applyAlignment="1">
      <alignment horizontal="left"/>
    </xf>
    <xf numFmtId="165" fontId="11" fillId="0" borderId="0" xfId="0" applyNumberFormat="1" applyFont="1"/>
    <xf numFmtId="165" fontId="11" fillId="0" borderId="0" xfId="0" applyNumberFormat="1" applyFont="1" applyAlignment="1">
      <alignment horizontal="left"/>
    </xf>
    <xf numFmtId="165" fontId="13" fillId="0" borderId="0" xfId="0" applyNumberFormat="1" applyFont="1" applyAlignment="1">
      <alignment horizontal="left"/>
    </xf>
    <xf numFmtId="0" fontId="61" fillId="0" borderId="0" xfId="0" applyFont="1" applyAlignment="1">
      <alignment horizontal="left" wrapText="1"/>
    </xf>
    <xf numFmtId="0" fontId="62" fillId="0" borderId="0" xfId="0" applyFont="1" applyAlignment="1">
      <alignment horizontal="left"/>
    </xf>
    <xf numFmtId="0" fontId="63" fillId="0" borderId="0" xfId="0" applyFont="1" applyAlignment="1">
      <alignment horizontal="left" wrapText="1"/>
    </xf>
    <xf numFmtId="0" fontId="64" fillId="0" borderId="0" xfId="0" applyFont="1" applyAlignment="1">
      <alignment horizontal="left" wrapText="1"/>
    </xf>
    <xf numFmtId="0" fontId="65" fillId="0" borderId="0" xfId="0" applyFont="1" applyAlignment="1">
      <alignment horizontal="left"/>
    </xf>
    <xf numFmtId="0" fontId="66" fillId="0" borderId="0" xfId="0" applyFont="1" applyAlignment="1">
      <alignment horizontal="left" wrapText="1"/>
    </xf>
    <xf numFmtId="0" fontId="67" fillId="0" borderId="0" xfId="0" applyFont="1" applyAlignment="1">
      <alignment horizontal="left" wrapText="1"/>
    </xf>
    <xf numFmtId="0" fontId="68" fillId="0" borderId="0" xfId="0" applyFont="1" applyAlignment="1">
      <alignment horizontal="left" wrapText="1"/>
    </xf>
    <xf numFmtId="0" fontId="69" fillId="0" borderId="0" xfId="0" applyFont="1" applyAlignment="1">
      <alignment horizontal="left" wrapText="1"/>
    </xf>
    <xf numFmtId="0" fontId="70" fillId="0" borderId="0" xfId="0" applyFont="1" applyAlignment="1">
      <alignment horizontal="left"/>
    </xf>
    <xf numFmtId="0" fontId="15" fillId="11" borderId="40" xfId="0" applyFont="1" applyFill="1" applyBorder="1"/>
    <xf numFmtId="0" fontId="15" fillId="11" borderId="2" xfId="0" applyFont="1" applyFill="1" applyBorder="1" applyAlignment="1">
      <alignment horizontal="center"/>
    </xf>
    <xf numFmtId="0" fontId="44" fillId="11" borderId="40" xfId="0" applyFont="1" applyFill="1" applyBorder="1" applyAlignment="1">
      <alignment horizontal="center"/>
    </xf>
    <xf numFmtId="0" fontId="15" fillId="12" borderId="41" xfId="0" applyFont="1" applyFill="1" applyBorder="1"/>
    <xf numFmtId="0" fontId="15" fillId="12" borderId="0" xfId="0" applyFont="1" applyFill="1" applyAlignment="1">
      <alignment horizontal="center"/>
    </xf>
    <xf numFmtId="0" fontId="44" fillId="12" borderId="40" xfId="0" applyFont="1" applyFill="1" applyBorder="1" applyAlignment="1">
      <alignment horizontal="center"/>
    </xf>
    <xf numFmtId="0" fontId="15" fillId="13" borderId="42" xfId="0" applyFont="1" applyFill="1" applyBorder="1"/>
    <xf numFmtId="0" fontId="15" fillId="13" borderId="0" xfId="0" applyFont="1" applyFill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23" fillId="14" borderId="43" xfId="0" applyFont="1" applyFill="1" applyBorder="1"/>
    <xf numFmtId="0" fontId="23" fillId="14" borderId="44" xfId="0" applyFont="1" applyFill="1" applyBorder="1" applyAlignment="1">
      <alignment horizontal="center"/>
    </xf>
    <xf numFmtId="0" fontId="23" fillId="14" borderId="45" xfId="0" applyFont="1" applyFill="1" applyBorder="1" applyAlignment="1">
      <alignment horizontal="center"/>
    </xf>
    <xf numFmtId="0" fontId="23" fillId="14" borderId="46" xfId="0" applyFont="1" applyFill="1" applyBorder="1" applyAlignment="1">
      <alignment horizontal="center"/>
    </xf>
    <xf numFmtId="0" fontId="23" fillId="14" borderId="35" xfId="0" applyFont="1" applyFill="1" applyBorder="1"/>
    <xf numFmtId="0" fontId="23" fillId="15" borderId="47" xfId="0" applyFont="1" applyFill="1" applyBorder="1"/>
    <xf numFmtId="0" fontId="44" fillId="15" borderId="7" xfId="0" applyFont="1" applyFill="1" applyBorder="1" applyAlignment="1">
      <alignment horizontal="center"/>
    </xf>
    <xf numFmtId="0" fontId="44" fillId="15" borderId="5" xfId="0" applyFont="1" applyFill="1" applyBorder="1" applyAlignment="1">
      <alignment horizontal="center"/>
    </xf>
    <xf numFmtId="0" fontId="44" fillId="15" borderId="48" xfId="0" applyFont="1" applyFill="1" applyBorder="1" applyAlignment="1">
      <alignment horizontal="center"/>
    </xf>
    <xf numFmtId="0" fontId="44" fillId="15" borderId="49" xfId="0" applyFont="1" applyFill="1" applyBorder="1" applyAlignment="1">
      <alignment horizontal="center"/>
    </xf>
    <xf numFmtId="0" fontId="44" fillId="0" borderId="0" xfId="0" applyFont="1"/>
    <xf numFmtId="0" fontId="44" fillId="5" borderId="0" xfId="0" applyFont="1" applyFill="1" applyAlignment="1">
      <alignment horizontal="center"/>
    </xf>
    <xf numFmtId="0" fontId="9" fillId="16" borderId="0" xfId="0" applyFont="1" applyFill="1" applyAlignment="1">
      <alignment wrapText="1"/>
    </xf>
    <xf numFmtId="0" fontId="8" fillId="16" borderId="0" xfId="0" applyFont="1" applyFill="1" applyAlignment="1">
      <alignment wrapText="1"/>
    </xf>
    <xf numFmtId="1" fontId="16" fillId="0" borderId="14" xfId="0" applyNumberFormat="1" applyFont="1" applyBorder="1" applyAlignment="1">
      <alignment horizontal="center" wrapText="1"/>
    </xf>
    <xf numFmtId="1" fontId="16" fillId="0" borderId="0" xfId="0" applyNumberFormat="1" applyFont="1" applyAlignment="1">
      <alignment horizontal="center" wrapText="1"/>
    </xf>
    <xf numFmtId="0" fontId="8" fillId="17" borderId="0" xfId="0" applyFont="1" applyFill="1" applyAlignment="1">
      <alignment horizontal="center" wrapText="1"/>
    </xf>
    <xf numFmtId="0" fontId="9" fillId="17" borderId="0" xfId="0" applyFont="1" applyFill="1" applyAlignment="1">
      <alignment wrapText="1"/>
    </xf>
    <xf numFmtId="0" fontId="5" fillId="0" borderId="0" xfId="1" applyAlignment="1">
      <alignment horizontal="center" wrapText="1"/>
    </xf>
    <xf numFmtId="165" fontId="16" fillId="0" borderId="22" xfId="0" applyNumberFormat="1" applyFont="1" applyBorder="1" applyAlignment="1">
      <alignment horizontal="center" wrapText="1"/>
    </xf>
    <xf numFmtId="0" fontId="41" fillId="0" borderId="0" xfId="0" applyFont="1"/>
    <xf numFmtId="9" fontId="34" fillId="0" borderId="0" xfId="0" applyNumberFormat="1" applyFont="1" applyAlignment="1">
      <alignment wrapText="1"/>
    </xf>
    <xf numFmtId="0" fontId="23" fillId="8" borderId="2" xfId="0" applyFont="1" applyFill="1" applyBorder="1" applyAlignment="1">
      <alignment wrapText="1"/>
    </xf>
    <xf numFmtId="171" fontId="23" fillId="0" borderId="50" xfId="0" applyNumberFormat="1" applyFont="1" applyBorder="1" applyAlignment="1">
      <alignment wrapText="1"/>
    </xf>
    <xf numFmtId="49" fontId="18" fillId="3" borderId="10" xfId="0" applyNumberFormat="1" applyFont="1" applyFill="1" applyBorder="1" applyAlignment="1">
      <alignment wrapText="1"/>
    </xf>
    <xf numFmtId="49" fontId="18" fillId="3" borderId="19" xfId="0" applyNumberFormat="1" applyFont="1" applyFill="1" applyBorder="1" applyAlignment="1">
      <alignment wrapText="1"/>
    </xf>
    <xf numFmtId="49" fontId="8" fillId="0" borderId="8" xfId="0" applyNumberFormat="1" applyFont="1" applyBorder="1" applyAlignment="1">
      <alignment wrapText="1"/>
    </xf>
    <xf numFmtId="171" fontId="15" fillId="0" borderId="19" xfId="0" applyNumberFormat="1" applyFont="1" applyBorder="1" applyAlignment="1">
      <alignment wrapText="1"/>
    </xf>
    <xf numFmtId="171" fontId="15" fillId="0" borderId="8" xfId="0" applyNumberFormat="1" applyFont="1" applyBorder="1" applyAlignment="1">
      <alignment wrapText="1"/>
    </xf>
    <xf numFmtId="49" fontId="16" fillId="0" borderId="51" xfId="0" applyNumberFormat="1" applyFont="1" applyBorder="1" applyAlignment="1">
      <alignment wrapText="1"/>
    </xf>
    <xf numFmtId="168" fontId="0" fillId="0" borderId="0" xfId="0" applyNumberFormat="1" applyAlignment="1">
      <alignment horizontal="left"/>
    </xf>
    <xf numFmtId="1" fontId="8" fillId="0" borderId="0" xfId="0" applyNumberFormat="1" applyFont="1" applyAlignment="1">
      <alignment wrapText="1"/>
    </xf>
    <xf numFmtId="0" fontId="2" fillId="0" borderId="37" xfId="0" applyFont="1" applyBorder="1"/>
    <xf numFmtId="171" fontId="0" fillId="0" borderId="37" xfId="0" applyNumberFormat="1" applyBorder="1"/>
    <xf numFmtId="1" fontId="0" fillId="0" borderId="37" xfId="0" applyNumberFormat="1" applyBorder="1" applyAlignment="1">
      <alignment horizontal="center"/>
    </xf>
    <xf numFmtId="1" fontId="56" fillId="0" borderId="37" xfId="0" applyNumberFormat="1" applyFont="1" applyBorder="1" applyAlignment="1">
      <alignment horizontal="center"/>
    </xf>
    <xf numFmtId="1" fontId="44" fillId="0" borderId="37" xfId="0" applyNumberFormat="1" applyFont="1" applyBorder="1" applyAlignment="1">
      <alignment horizontal="center" wrapText="1"/>
    </xf>
    <xf numFmtId="0" fontId="0" fillId="0" borderId="37" xfId="0" applyBorder="1"/>
    <xf numFmtId="168" fontId="0" fillId="0" borderId="37" xfId="0" applyNumberFormat="1" applyBorder="1"/>
    <xf numFmtId="49" fontId="8" fillId="18" borderId="6" xfId="0" applyNumberFormat="1" applyFont="1" applyFill="1" applyBorder="1" applyAlignment="1">
      <alignment wrapText="1"/>
    </xf>
    <xf numFmtId="171" fontId="0" fillId="18" borderId="0" xfId="0" applyNumberFormat="1" applyFill="1"/>
    <xf numFmtId="0" fontId="0" fillId="18" borderId="0" xfId="0" applyFill="1"/>
    <xf numFmtId="0" fontId="13" fillId="0" borderId="0" xfId="0" applyFont="1"/>
    <xf numFmtId="0" fontId="8" fillId="18" borderId="0" xfId="0" applyFont="1" applyFill="1" applyAlignment="1">
      <alignment horizontal="center" wrapText="1"/>
    </xf>
    <xf numFmtId="0" fontId="23" fillId="0" borderId="39" xfId="0" applyFont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15" fillId="7" borderId="11" xfId="0" applyFont="1" applyFill="1" applyBorder="1" applyAlignment="1">
      <alignment wrapText="1"/>
    </xf>
    <xf numFmtId="0" fontId="15" fillId="7" borderId="12" xfId="0" applyFont="1" applyFill="1" applyBorder="1" applyAlignment="1">
      <alignment wrapText="1"/>
    </xf>
    <xf numFmtId="0" fontId="15" fillId="7" borderId="13" xfId="0" applyFont="1" applyFill="1" applyBorder="1" applyAlignment="1">
      <alignment wrapText="1"/>
    </xf>
    <xf numFmtId="0" fontId="23" fillId="7" borderId="11" xfId="0" applyFont="1" applyFill="1" applyBorder="1" applyAlignment="1">
      <alignment wrapText="1"/>
    </xf>
    <xf numFmtId="0" fontId="23" fillId="7" borderId="12" xfId="0" applyFont="1" applyFill="1" applyBorder="1" applyAlignment="1">
      <alignment wrapText="1"/>
    </xf>
    <xf numFmtId="0" fontId="23" fillId="7" borderId="13" xfId="0" applyFont="1" applyFill="1" applyBorder="1" applyAlignment="1">
      <alignment wrapText="1"/>
    </xf>
    <xf numFmtId="0" fontId="15" fillId="7" borderId="10" xfId="0" applyFont="1" applyFill="1" applyBorder="1" applyAlignment="1">
      <alignment wrapText="1"/>
    </xf>
    <xf numFmtId="0" fontId="15" fillId="0" borderId="0" xfId="0" applyFont="1" applyAlignment="1">
      <alignment wrapText="1"/>
    </xf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cozo.n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868A0-5990-4738-9757-74F8696C0BBC}">
  <dimension ref="A1:I163"/>
  <sheetViews>
    <sheetView workbookViewId="0">
      <pane ySplit="1" topLeftCell="A22" activePane="bottomLeft" state="frozen"/>
      <selection pane="bottomLeft" activeCell="D32" sqref="D32"/>
      <selection activeCell="A63" sqref="A63"/>
    </sheetView>
  </sheetViews>
  <sheetFormatPr defaultColWidth="8.85546875" defaultRowHeight="14.45"/>
  <cols>
    <col min="1" max="1" width="29.28515625" customWidth="1"/>
    <col min="2" max="2" width="56.85546875" customWidth="1"/>
    <col min="3" max="3" width="18.42578125" style="2" customWidth="1"/>
    <col min="4" max="4" width="22.7109375" style="2" customWidth="1"/>
    <col min="5" max="5" width="104" style="2" customWidth="1"/>
  </cols>
  <sheetData>
    <row r="1" spans="1:8" s="7" customFormat="1" ht="18.75" customHeight="1">
      <c r="B1" s="7" t="s">
        <v>0</v>
      </c>
      <c r="C1" s="7" t="s">
        <v>1</v>
      </c>
      <c r="D1" s="7" t="s">
        <v>2</v>
      </c>
      <c r="E1" s="7" t="s">
        <v>3</v>
      </c>
    </row>
    <row r="2" spans="1:8" ht="18.75" customHeight="1">
      <c r="A2" s="9" t="s">
        <v>4</v>
      </c>
      <c r="B2" s="66"/>
      <c r="F2" s="3"/>
      <c r="G2" s="3"/>
      <c r="H2" s="3"/>
    </row>
    <row r="3" spans="1:8" ht="16.5" customHeight="1">
      <c r="A3" s="11" t="s">
        <v>5</v>
      </c>
      <c r="B3" t="s">
        <v>6</v>
      </c>
      <c r="C3" s="2" t="s">
        <v>7</v>
      </c>
      <c r="E3" s="2" t="s">
        <v>8</v>
      </c>
      <c r="F3" s="3"/>
      <c r="G3" s="3"/>
      <c r="H3" s="3"/>
    </row>
    <row r="4" spans="1:8" ht="16.5" customHeight="1">
      <c r="A4" s="11" t="s">
        <v>9</v>
      </c>
      <c r="F4" s="3"/>
      <c r="G4" s="3"/>
      <c r="H4" s="3"/>
    </row>
    <row r="5" spans="1:8" ht="16.5" customHeight="1">
      <c r="A5" s="294" t="s">
        <v>10</v>
      </c>
      <c r="B5" s="2"/>
      <c r="C5" s="2" t="s">
        <v>7</v>
      </c>
      <c r="F5" s="3"/>
      <c r="G5" s="3"/>
      <c r="H5" s="3"/>
    </row>
    <row r="6" spans="1:8" ht="16.5" customHeight="1">
      <c r="A6" s="294" t="s">
        <v>11</v>
      </c>
      <c r="B6" s="2" t="s">
        <v>12</v>
      </c>
      <c r="F6" s="3"/>
      <c r="G6" s="3"/>
      <c r="H6" s="3"/>
    </row>
    <row r="7" spans="1:8" ht="16.5" customHeight="1">
      <c r="A7" s="294" t="s">
        <v>13</v>
      </c>
      <c r="B7" s="2" t="s">
        <v>14</v>
      </c>
      <c r="C7" s="2" t="s">
        <v>7</v>
      </c>
      <c r="E7" s="2" t="s">
        <v>15</v>
      </c>
      <c r="F7" s="3"/>
      <c r="G7" s="3"/>
      <c r="H7" s="3"/>
    </row>
    <row r="8" spans="1:8" ht="16.5" customHeight="1">
      <c r="A8" s="11" t="s">
        <v>16</v>
      </c>
      <c r="B8" t="s">
        <v>17</v>
      </c>
      <c r="C8" s="2" t="s">
        <v>7</v>
      </c>
      <c r="D8" s="38">
        <v>45603</v>
      </c>
      <c r="F8" s="3"/>
      <c r="G8" s="3"/>
      <c r="H8" s="3"/>
    </row>
    <row r="9" spans="1:8" ht="16.5" customHeight="1">
      <c r="A9" s="11" t="s">
        <v>18</v>
      </c>
      <c r="F9" s="3"/>
      <c r="G9" s="3"/>
      <c r="H9" s="3"/>
    </row>
    <row r="10" spans="1:8" ht="16.5" customHeight="1">
      <c r="A10" s="11" t="s">
        <v>19</v>
      </c>
      <c r="B10" t="s">
        <v>20</v>
      </c>
      <c r="F10" s="3"/>
      <c r="G10" s="3"/>
      <c r="H10" s="3"/>
    </row>
    <row r="11" spans="1:8" ht="16.5" customHeight="1">
      <c r="A11" s="2"/>
      <c r="B11" s="2"/>
      <c r="F11" s="3"/>
      <c r="G11" s="3"/>
      <c r="H11" s="3"/>
    </row>
    <row r="12" spans="1:8" ht="18.75" customHeight="1">
      <c r="A12" s="9" t="s">
        <v>21</v>
      </c>
      <c r="B12" s="66"/>
      <c r="F12" s="3"/>
      <c r="G12" s="3"/>
      <c r="H12" s="3"/>
    </row>
    <row r="13" spans="1:8" ht="15" customHeight="1">
      <c r="A13" s="2" t="s">
        <v>22</v>
      </c>
      <c r="B13" s="2"/>
      <c r="D13" s="299"/>
      <c r="F13" s="42" t="s">
        <v>23</v>
      </c>
      <c r="G13" s="3"/>
      <c r="H13" s="3"/>
    </row>
    <row r="14" spans="1:8" ht="15" customHeight="1">
      <c r="A14" s="2" t="s">
        <v>24</v>
      </c>
      <c r="B14" s="2"/>
      <c r="D14" s="299"/>
      <c r="F14" s="42"/>
      <c r="G14" s="3"/>
      <c r="H14" s="3"/>
    </row>
    <row r="15" spans="1:8" ht="15" customHeight="1">
      <c r="A15" s="2" t="s">
        <v>25</v>
      </c>
      <c r="B15" s="38">
        <v>45642</v>
      </c>
      <c r="D15" s="299"/>
      <c r="F15" s="42"/>
      <c r="G15" s="3"/>
      <c r="H15" s="3"/>
    </row>
    <row r="16" spans="1:8" ht="15" customHeight="1">
      <c r="A16" s="2"/>
      <c r="B16" s="2"/>
      <c r="D16" s="299"/>
      <c r="F16" s="42"/>
      <c r="G16" s="3"/>
      <c r="H16" s="3"/>
    </row>
    <row r="17" spans="1:8" ht="18.75" customHeight="1">
      <c r="A17" s="9" t="s">
        <v>26</v>
      </c>
      <c r="B17" s="66"/>
      <c r="F17" s="3"/>
      <c r="G17" s="3"/>
      <c r="H17" s="3"/>
    </row>
    <row r="18" spans="1:8" ht="15" customHeight="1">
      <c r="A18" t="s">
        <v>27</v>
      </c>
      <c r="B18" s="53" t="s">
        <v>28</v>
      </c>
      <c r="C18" s="2" t="s">
        <v>29</v>
      </c>
      <c r="D18" s="38"/>
      <c r="F18" s="3"/>
      <c r="G18" s="3"/>
      <c r="H18" s="3"/>
    </row>
    <row r="19" spans="1:8" ht="15" customHeight="1">
      <c r="A19" t="s">
        <v>30</v>
      </c>
      <c r="B19" s="324" t="s">
        <v>31</v>
      </c>
      <c r="C19" s="2" t="s">
        <v>29</v>
      </c>
      <c r="D19" s="38" t="s">
        <v>32</v>
      </c>
      <c r="F19" s="3"/>
      <c r="G19" s="3"/>
      <c r="H19" s="3"/>
    </row>
    <row r="20" spans="1:8" ht="15" customHeight="1">
      <c r="A20" t="s">
        <v>33</v>
      </c>
      <c r="B20" s="53"/>
      <c r="C20" s="2" t="s">
        <v>34</v>
      </c>
      <c r="D20" s="38" t="s">
        <v>35</v>
      </c>
      <c r="F20" s="3"/>
      <c r="G20" s="3"/>
      <c r="H20" s="3"/>
    </row>
    <row r="21" spans="1:8" ht="15" customHeight="1">
      <c r="A21" s="9"/>
      <c r="B21" s="53"/>
      <c r="F21" s="3"/>
      <c r="G21" s="3"/>
      <c r="H21" s="3"/>
    </row>
    <row r="22" spans="1:8" ht="18.75" customHeight="1">
      <c r="A22" s="13" t="s">
        <v>36</v>
      </c>
      <c r="B22" s="298"/>
      <c r="F22" s="3"/>
      <c r="G22" s="3"/>
      <c r="H22" s="3"/>
    </row>
    <row r="23" spans="1:8" ht="15" customHeight="1">
      <c r="A23" s="59" t="s">
        <v>37</v>
      </c>
      <c r="B23" s="2"/>
      <c r="D23" s="300"/>
      <c r="E23" s="12"/>
      <c r="F23" s="3"/>
      <c r="G23" s="3"/>
      <c r="H23" s="3"/>
    </row>
    <row r="24" spans="1:8" ht="15" customHeight="1">
      <c r="A24" s="59" t="s">
        <v>38</v>
      </c>
      <c r="B24" s="2">
        <v>2027</v>
      </c>
      <c r="D24" s="38"/>
      <c r="F24" s="3"/>
      <c r="G24" s="3"/>
      <c r="H24" s="3"/>
    </row>
    <row r="25" spans="1:8" ht="15" customHeight="1">
      <c r="A25" s="59" t="s">
        <v>39</v>
      </c>
      <c r="B25" s="2"/>
      <c r="D25" s="38"/>
      <c r="F25" s="3"/>
      <c r="G25" s="3"/>
      <c r="H25" s="3"/>
    </row>
    <row r="26" spans="1:8" ht="15" customHeight="1">
      <c r="A26" s="59" t="s">
        <v>40</v>
      </c>
      <c r="B26" s="2"/>
      <c r="D26" s="38"/>
      <c r="F26" s="3"/>
      <c r="G26" s="3"/>
      <c r="H26" s="3"/>
    </row>
    <row r="27" spans="1:8" ht="15" customHeight="1">
      <c r="A27" s="11" t="s">
        <v>41</v>
      </c>
      <c r="B27" t="s">
        <v>42</v>
      </c>
      <c r="F27" s="3"/>
      <c r="G27" s="3"/>
      <c r="H27" s="3"/>
    </row>
    <row r="28" spans="1:8" ht="15" customHeight="1">
      <c r="A28" s="9"/>
      <c r="B28" s="66"/>
      <c r="F28" s="3"/>
      <c r="G28" s="3"/>
      <c r="H28" s="3"/>
    </row>
    <row r="29" spans="1:8" ht="15" customHeight="1">
      <c r="A29" s="9" t="s">
        <v>43</v>
      </c>
      <c r="B29" s="2"/>
      <c r="F29" s="3"/>
      <c r="G29" s="3"/>
      <c r="H29" s="3"/>
    </row>
    <row r="30" spans="1:8" ht="15" customHeight="1">
      <c r="A30" s="2"/>
      <c r="B30" s="2"/>
      <c r="F30" s="3"/>
      <c r="G30" s="3"/>
      <c r="H30" s="3"/>
    </row>
    <row r="31" spans="1:8" ht="15" customHeight="1">
      <c r="A31" s="9" t="s">
        <v>44</v>
      </c>
      <c r="B31" s="2"/>
      <c r="F31" s="3"/>
      <c r="G31" s="3"/>
      <c r="H31" s="3"/>
    </row>
    <row r="32" spans="1:8" ht="15" customHeight="1">
      <c r="A32" t="s">
        <v>45</v>
      </c>
      <c r="B32" s="2" t="s">
        <v>46</v>
      </c>
      <c r="C32" s="2" t="s">
        <v>47</v>
      </c>
      <c r="F32" s="3"/>
      <c r="G32" s="3"/>
      <c r="H32" s="3"/>
    </row>
    <row r="33" spans="1:8" ht="15" customHeight="1">
      <c r="F33" s="3"/>
      <c r="G33" s="3"/>
      <c r="H33" s="3"/>
    </row>
    <row r="34" spans="1:8" ht="15" customHeight="1">
      <c r="A34" s="2"/>
      <c r="B34" s="2"/>
      <c r="F34" s="3"/>
      <c r="G34" s="3"/>
      <c r="H34" s="3"/>
    </row>
    <row r="35" spans="1:8" ht="18.75" customHeight="1">
      <c r="A35" s="7" t="s">
        <v>48</v>
      </c>
      <c r="B35" s="297"/>
      <c r="F35" s="3"/>
      <c r="G35" s="3"/>
      <c r="H35" s="3"/>
    </row>
    <row r="36" spans="1:8" ht="18.75" customHeight="1">
      <c r="A36" t="s">
        <v>49</v>
      </c>
      <c r="B36" s="2" t="s">
        <v>50</v>
      </c>
      <c r="C36" s="2" t="s">
        <v>7</v>
      </c>
      <c r="F36" s="3"/>
      <c r="G36" s="3"/>
      <c r="H36" s="3"/>
    </row>
    <row r="37" spans="1:8" ht="18.75" customHeight="1">
      <c r="A37" s="7"/>
      <c r="B37" t="s">
        <v>51</v>
      </c>
      <c r="D37" s="38">
        <v>45639</v>
      </c>
      <c r="F37" s="3"/>
      <c r="G37" s="3"/>
      <c r="H37" s="3"/>
    </row>
    <row r="38" spans="1:8" ht="15" customHeight="1">
      <c r="A38" s="12"/>
      <c r="B38" s="12"/>
      <c r="D38" s="300"/>
      <c r="E38" s="12"/>
      <c r="F38" s="3"/>
      <c r="G38" s="3"/>
      <c r="H38" s="3"/>
    </row>
    <row r="39" spans="1:8" s="44" customFormat="1" ht="18.75" customHeight="1">
      <c r="A39" s="53"/>
      <c r="B39" s="53"/>
      <c r="C39" s="53"/>
      <c r="D39" s="53"/>
      <c r="E39" s="53"/>
      <c r="F39" s="51"/>
      <c r="G39" s="51"/>
      <c r="H39" s="51"/>
    </row>
    <row r="40" spans="1:8" ht="18.75" customHeight="1">
      <c r="A40" s="66"/>
      <c r="B40" s="66"/>
      <c r="F40" s="3"/>
      <c r="G40" s="3"/>
      <c r="H40" s="3"/>
    </row>
    <row r="41" spans="1:8" ht="15" customHeight="1">
      <c r="A41" s="2"/>
      <c r="B41" s="2"/>
      <c r="D41" s="38"/>
      <c r="F41" s="3"/>
      <c r="G41" s="3"/>
      <c r="H41" s="3"/>
    </row>
    <row r="42" spans="1:8" ht="15" customHeight="1"/>
    <row r="43" spans="1:8" ht="15" customHeight="1"/>
    <row r="44" spans="1:8" ht="15" customHeight="1"/>
    <row r="45" spans="1:8" ht="16.5" customHeight="1">
      <c r="F45" s="3"/>
      <c r="G45" s="3"/>
      <c r="H45" s="3"/>
    </row>
    <row r="46" spans="1:8" ht="16.5" customHeight="1">
      <c r="F46" s="3"/>
      <c r="G46" s="3"/>
      <c r="H46" s="3"/>
    </row>
    <row r="47" spans="1:8" ht="15" customHeight="1">
      <c r="A47" s="2"/>
      <c r="B47" s="2"/>
      <c r="F47" s="3"/>
      <c r="G47" s="3"/>
      <c r="H47" s="3"/>
    </row>
    <row r="48" spans="1:8" ht="15" customHeight="1">
      <c r="A48" s="67"/>
      <c r="B48" s="67"/>
      <c r="F48" s="3"/>
      <c r="G48" s="3"/>
      <c r="H48" s="3"/>
    </row>
    <row r="49" spans="1:8" ht="15" customHeight="1">
      <c r="A49" s="67"/>
      <c r="B49" s="67"/>
      <c r="F49" s="3"/>
      <c r="G49" s="3"/>
      <c r="H49" s="3"/>
    </row>
    <row r="50" spans="1:8" ht="15" customHeight="1">
      <c r="A50" s="67"/>
      <c r="B50" s="67"/>
      <c r="F50" s="3"/>
      <c r="G50" s="3"/>
      <c r="H50" s="3"/>
    </row>
    <row r="51" spans="1:8" ht="15" customHeight="1">
      <c r="A51" s="72"/>
      <c r="B51" s="72"/>
      <c r="D51" s="301"/>
      <c r="E51" s="12"/>
      <c r="F51" s="3"/>
      <c r="G51" s="3"/>
      <c r="H51" s="3"/>
    </row>
    <row r="52" spans="1:8" ht="15" customHeight="1">
      <c r="A52" s="72"/>
      <c r="B52" s="72"/>
      <c r="D52" s="301"/>
      <c r="E52" s="12"/>
      <c r="F52" s="3"/>
      <c r="G52" s="3"/>
      <c r="H52" s="3"/>
    </row>
    <row r="53" spans="1:8" ht="15" customHeight="1">
      <c r="A53" s="72"/>
      <c r="B53" s="72"/>
      <c r="D53" s="301"/>
      <c r="E53" s="12"/>
      <c r="F53" s="3"/>
      <c r="G53" s="3"/>
      <c r="H53" s="3"/>
    </row>
    <row r="54" spans="1:8" ht="18.75" customHeight="1">
      <c r="A54" s="7"/>
      <c r="B54" s="297"/>
      <c r="F54" s="3"/>
      <c r="G54" s="3"/>
      <c r="H54" s="3"/>
    </row>
    <row r="55" spans="1:8" ht="15" customHeight="1">
      <c r="A55" s="53"/>
      <c r="B55" s="53"/>
      <c r="D55" s="38"/>
      <c r="F55" s="3"/>
      <c r="G55" s="3"/>
      <c r="H55" s="3"/>
    </row>
    <row r="56" spans="1:8" ht="15" customHeight="1">
      <c r="A56" s="2"/>
      <c r="B56" s="2"/>
    </row>
    <row r="57" spans="1:8" ht="15" customHeight="1">
      <c r="A57" s="2"/>
      <c r="B57" s="2"/>
    </row>
    <row r="58" spans="1:8" ht="15" customHeight="1">
      <c r="F58" s="41"/>
    </row>
    <row r="59" spans="1:8" ht="15" customHeight="1">
      <c r="A59" s="2"/>
      <c r="B59" s="2"/>
      <c r="D59" s="38"/>
      <c r="F59" s="3"/>
      <c r="G59" s="3"/>
      <c r="H59" s="3"/>
    </row>
    <row r="60" spans="1:8" ht="15" customHeight="1">
      <c r="A60" s="2"/>
      <c r="B60" s="2"/>
      <c r="D60" s="299"/>
      <c r="F60" s="41"/>
    </row>
    <row r="61" spans="1:8" ht="15" customHeight="1">
      <c r="A61" s="2"/>
      <c r="B61" s="2"/>
      <c r="D61" s="299"/>
    </row>
    <row r="62" spans="1:8" ht="15" customHeight="1">
      <c r="A62" s="2"/>
      <c r="B62" s="2"/>
      <c r="D62" s="299"/>
    </row>
    <row r="63" spans="1:8" ht="15" customHeight="1"/>
    <row r="64" spans="1:8" ht="15" customHeight="1">
      <c r="E64" s="38"/>
    </row>
    <row r="65" spans="1:8" ht="15" customHeight="1">
      <c r="A65" s="40"/>
      <c r="B65" s="40"/>
      <c r="D65" s="299"/>
      <c r="E65" s="43"/>
      <c r="F65" s="41"/>
    </row>
    <row r="66" spans="1:8" ht="15" customHeight="1">
      <c r="D66" s="38"/>
      <c r="E66" s="43"/>
      <c r="F66" s="41"/>
    </row>
    <row r="67" spans="1:8" ht="15" customHeight="1">
      <c r="D67" s="38"/>
      <c r="E67" s="43"/>
      <c r="F67" s="41"/>
    </row>
    <row r="68" spans="1:8" ht="18.75" customHeight="1">
      <c r="A68" s="7"/>
      <c r="B68" s="297"/>
      <c r="F68" s="3"/>
      <c r="G68" s="3"/>
      <c r="H68" s="3"/>
    </row>
    <row r="69" spans="1:8" ht="18" customHeight="1">
      <c r="A69" s="53"/>
      <c r="B69" s="53"/>
      <c r="F69" s="3"/>
      <c r="G69" s="3"/>
      <c r="H69" s="3"/>
    </row>
    <row r="70" spans="1:8" ht="18" customHeight="1">
      <c r="A70" s="53"/>
      <c r="B70" s="53"/>
      <c r="F70" s="3"/>
      <c r="G70" s="3"/>
      <c r="H70" s="3"/>
    </row>
    <row r="71" spans="1:8" ht="18" customHeight="1">
      <c r="A71" s="53"/>
      <c r="B71" s="53"/>
      <c r="F71" s="3"/>
      <c r="G71" s="3"/>
      <c r="H71" s="3"/>
    </row>
    <row r="72" spans="1:8" ht="18" customHeight="1">
      <c r="A72" s="53"/>
      <c r="B72" s="53"/>
      <c r="F72" s="3"/>
      <c r="G72" s="3"/>
      <c r="H72" s="3"/>
    </row>
    <row r="73" spans="1:8" ht="15" customHeight="1">
      <c r="A73" s="53"/>
      <c r="B73" s="53"/>
      <c r="D73" s="38"/>
      <c r="F73" s="3"/>
      <c r="G73" s="3"/>
      <c r="H73" s="3"/>
    </row>
    <row r="74" spans="1:8" ht="15" customHeight="1"/>
    <row r="75" spans="1:8" ht="15" customHeight="1"/>
    <row r="76" spans="1:8" ht="15" customHeight="1">
      <c r="A76" s="2"/>
      <c r="B76" s="2"/>
      <c r="F76" s="3"/>
      <c r="G76" s="3"/>
      <c r="H76" s="3"/>
    </row>
    <row r="77" spans="1:8" ht="15" customHeight="1">
      <c r="A77" s="2"/>
      <c r="B77" s="2"/>
      <c r="D77" s="38"/>
      <c r="F77" s="3"/>
      <c r="G77" s="3"/>
      <c r="H77" s="3"/>
    </row>
    <row r="78" spans="1:8" ht="15" customHeight="1">
      <c r="A78" s="2"/>
      <c r="B78" s="2"/>
      <c r="D78" s="38"/>
      <c r="F78" s="3"/>
      <c r="G78" s="3"/>
      <c r="H78" s="3"/>
    </row>
    <row r="79" spans="1:8" ht="15" customHeight="1">
      <c r="A79" s="53"/>
      <c r="B79" s="53"/>
      <c r="F79" s="3"/>
      <c r="G79" s="3"/>
      <c r="H79" s="3"/>
    </row>
    <row r="80" spans="1:8" ht="15" customHeight="1">
      <c r="A80" s="53"/>
      <c r="B80" s="53"/>
      <c r="F80" s="3"/>
      <c r="G80" s="3"/>
      <c r="H80" s="3"/>
    </row>
    <row r="81" spans="1:8" ht="15" customHeight="1">
      <c r="A81" s="53"/>
      <c r="B81" s="53"/>
      <c r="F81" s="3"/>
      <c r="G81" s="3"/>
      <c r="H81" s="3"/>
    </row>
    <row r="82" spans="1:8" ht="15" customHeight="1">
      <c r="A82" s="53"/>
      <c r="B82" s="53"/>
      <c r="D82" s="38"/>
      <c r="F82" s="3"/>
      <c r="G82" s="3"/>
      <c r="H82" s="3"/>
    </row>
    <row r="83" spans="1:8" ht="15" customHeight="1">
      <c r="A83" s="53"/>
      <c r="B83" s="53"/>
      <c r="D83" s="38"/>
      <c r="F83" s="3"/>
      <c r="G83" s="3"/>
      <c r="H83" s="3"/>
    </row>
    <row r="84" spans="1:8" ht="15" customHeight="1">
      <c r="A84" s="53"/>
      <c r="B84" s="53"/>
      <c r="D84" s="38"/>
      <c r="F84" s="3"/>
      <c r="G84" s="3"/>
      <c r="H84" s="3"/>
    </row>
    <row r="85" spans="1:8" ht="15" customHeight="1">
      <c r="A85" s="53"/>
      <c r="B85" s="53"/>
      <c r="D85" s="38"/>
      <c r="F85" s="3"/>
      <c r="G85" s="3"/>
      <c r="H85" s="3"/>
    </row>
    <row r="86" spans="1:8" ht="18.75" customHeight="1">
      <c r="A86" s="7"/>
      <c r="B86" s="297"/>
      <c r="F86" s="3"/>
      <c r="G86" s="3"/>
      <c r="H86" s="3"/>
    </row>
    <row r="87" spans="1:8" ht="18.75" customHeight="1">
      <c r="A87" s="7"/>
      <c r="B87" s="297"/>
      <c r="F87" s="3"/>
      <c r="G87" s="3"/>
      <c r="H87" s="3"/>
    </row>
    <row r="88" spans="1:8" ht="15" customHeight="1">
      <c r="A88" s="2"/>
      <c r="B88" s="2"/>
      <c r="D88" s="38"/>
      <c r="F88" s="3"/>
      <c r="G88" s="3"/>
      <c r="H88" s="3"/>
    </row>
    <row r="89" spans="1:8" ht="15" customHeight="1">
      <c r="A89" s="2"/>
      <c r="B89" s="2"/>
      <c r="D89" s="38"/>
      <c r="F89" s="3"/>
      <c r="G89" s="3"/>
      <c r="H89" s="3"/>
    </row>
    <row r="90" spans="1:8" ht="18.75" customHeight="1">
      <c r="F90" s="3"/>
      <c r="G90" s="3"/>
      <c r="H90" s="3"/>
    </row>
    <row r="91" spans="1:8" ht="15" customHeight="1">
      <c r="A91" s="2"/>
      <c r="B91" s="2"/>
      <c r="D91" s="38"/>
      <c r="F91" s="3"/>
      <c r="G91" s="3"/>
      <c r="H91" s="3"/>
    </row>
    <row r="92" spans="1:8" ht="15" customHeight="1">
      <c r="A92" s="2"/>
      <c r="B92" s="2"/>
      <c r="D92" s="38"/>
      <c r="F92" s="3"/>
      <c r="G92" s="3"/>
      <c r="H92" s="3"/>
    </row>
    <row r="93" spans="1:8" ht="15" customHeight="1">
      <c r="A93" s="2"/>
      <c r="B93" s="2"/>
      <c r="D93" s="38"/>
      <c r="F93" s="3"/>
      <c r="G93" s="3"/>
      <c r="H93" s="3"/>
    </row>
    <row r="94" spans="1:8" ht="15" customHeight="1">
      <c r="A94" s="2"/>
      <c r="B94" s="2"/>
      <c r="D94" s="38"/>
      <c r="F94" s="3"/>
      <c r="G94" s="3"/>
      <c r="H94" s="3"/>
    </row>
    <row r="95" spans="1:8" ht="15" customHeight="1">
      <c r="A95" s="2"/>
      <c r="B95" s="2"/>
      <c r="D95" s="301"/>
      <c r="E95" s="12"/>
      <c r="F95" s="3"/>
      <c r="G95" s="3"/>
      <c r="H95" s="3"/>
    </row>
    <row r="96" spans="1:8" ht="15" customHeight="1">
      <c r="A96" s="53"/>
      <c r="B96" s="53"/>
      <c r="D96" s="38"/>
      <c r="F96" s="3"/>
      <c r="G96" s="3"/>
      <c r="H96" s="3"/>
    </row>
    <row r="97" spans="1:8" ht="15" customHeight="1">
      <c r="B97" s="53"/>
      <c r="F97" s="3"/>
      <c r="G97" s="3"/>
      <c r="H97" s="3"/>
    </row>
    <row r="98" spans="1:8" ht="15" customHeight="1">
      <c r="B98" s="2"/>
      <c r="D98" s="38"/>
      <c r="F98" s="3"/>
      <c r="G98" s="3"/>
      <c r="H98" s="3"/>
    </row>
    <row r="99" spans="1:8" ht="15" customHeight="1">
      <c r="B99" s="53"/>
      <c r="F99" s="3"/>
      <c r="G99" s="3"/>
      <c r="H99" s="3"/>
    </row>
    <row r="100" spans="1:8" ht="18.75" customHeight="1">
      <c r="A100" s="7"/>
      <c r="B100" s="297"/>
      <c r="F100" s="3"/>
      <c r="G100" s="3"/>
      <c r="H100" s="3"/>
    </row>
    <row r="101" spans="1:8" ht="15" customHeight="1">
      <c r="A101" s="7"/>
      <c r="B101" s="297"/>
      <c r="F101" s="3"/>
      <c r="G101" s="3"/>
      <c r="H101" s="3"/>
    </row>
    <row r="102" spans="1:8" ht="15" customHeight="1">
      <c r="A102" s="7"/>
      <c r="B102" s="297"/>
      <c r="F102" s="3"/>
      <c r="G102" s="3"/>
      <c r="H102" s="3"/>
    </row>
    <row r="103" spans="1:8" ht="18.75" customHeight="1">
      <c r="F103" s="3"/>
      <c r="G103" s="3"/>
      <c r="H103" s="3"/>
    </row>
    <row r="104" spans="1:8" ht="15" customHeight="1">
      <c r="A104" s="2"/>
      <c r="B104" s="2"/>
      <c r="D104" s="38"/>
      <c r="F104" s="3"/>
      <c r="G104" s="3"/>
      <c r="H104" s="3"/>
    </row>
    <row r="105" spans="1:8" ht="15" customHeight="1">
      <c r="A105" s="2"/>
      <c r="B105" s="2"/>
      <c r="D105" s="38"/>
      <c r="F105" s="3"/>
      <c r="G105" s="3"/>
      <c r="H105" s="3"/>
    </row>
    <row r="106" spans="1:8" ht="15" customHeight="1">
      <c r="A106" s="2"/>
      <c r="B106" s="2"/>
      <c r="D106" s="38"/>
      <c r="F106" s="3"/>
      <c r="G106" s="3"/>
      <c r="H106" s="3"/>
    </row>
    <row r="107" spans="1:8" ht="15" customHeight="1">
      <c r="A107" s="2"/>
      <c r="B107" s="2"/>
      <c r="D107" s="38"/>
      <c r="F107" s="3"/>
      <c r="G107" s="3"/>
      <c r="H107" s="3"/>
    </row>
    <row r="108" spans="1:8" ht="15" customHeight="1">
      <c r="A108" s="2"/>
      <c r="B108" s="2"/>
      <c r="F108" s="3"/>
      <c r="G108" s="3"/>
      <c r="H108" s="3"/>
    </row>
    <row r="109" spans="1:8" ht="15" customHeight="1">
      <c r="A109" s="2"/>
      <c r="B109" s="2"/>
      <c r="F109" s="3"/>
      <c r="G109" s="3"/>
      <c r="H109" s="3"/>
    </row>
    <row r="110" spans="1:8" ht="15" customHeight="1">
      <c r="A110" s="8"/>
      <c r="B110" s="8"/>
      <c r="D110" s="38"/>
      <c r="F110" s="3"/>
      <c r="G110" s="3"/>
      <c r="H110" s="3"/>
    </row>
    <row r="111" spans="1:8" ht="15" customHeight="1">
      <c r="A111" s="2"/>
      <c r="B111" s="2"/>
      <c r="D111" s="38"/>
      <c r="F111" s="3"/>
      <c r="G111" s="3"/>
      <c r="H111" s="3"/>
    </row>
    <row r="112" spans="1:8" ht="15" customHeight="1">
      <c r="A112" s="2"/>
      <c r="B112" s="2"/>
      <c r="D112" s="299"/>
      <c r="F112" s="3"/>
      <c r="G112" s="3"/>
      <c r="H112" s="3"/>
    </row>
    <row r="113" spans="1:9" ht="15" customHeight="1">
      <c r="A113" s="2"/>
      <c r="B113" s="2"/>
      <c r="D113" s="38"/>
      <c r="F113" s="3"/>
      <c r="G113" s="3"/>
      <c r="H113" s="3"/>
    </row>
    <row r="114" spans="1:9" ht="15" customHeight="1">
      <c r="A114" s="2"/>
      <c r="B114" s="2"/>
      <c r="D114" s="38"/>
      <c r="F114" s="3"/>
      <c r="G114" s="3"/>
      <c r="H114" s="3"/>
    </row>
    <row r="115" spans="1:9" ht="15" customHeight="1">
      <c r="A115" s="2"/>
      <c r="B115" s="2"/>
      <c r="D115" s="38"/>
      <c r="F115" s="3"/>
      <c r="G115" s="3"/>
      <c r="H115" s="3"/>
    </row>
    <row r="116" spans="1:9" ht="15" customHeight="1">
      <c r="A116" s="2"/>
      <c r="B116" s="2"/>
      <c r="D116" s="38"/>
      <c r="F116" s="3"/>
      <c r="G116" s="3"/>
      <c r="H116" s="3"/>
    </row>
    <row r="117" spans="1:9" ht="15" customHeight="1">
      <c r="A117" s="2"/>
      <c r="B117" s="2"/>
      <c r="F117" s="3"/>
      <c r="G117" s="3"/>
      <c r="H117" s="3"/>
    </row>
    <row r="118" spans="1:9" ht="15" customHeight="1">
      <c r="A118" s="2"/>
      <c r="B118" s="2"/>
      <c r="D118" s="38"/>
      <c r="F118" s="3"/>
      <c r="G118" s="3"/>
      <c r="H118" s="3"/>
    </row>
    <row r="119" spans="1:9" ht="15" customHeight="1">
      <c r="A119" s="2"/>
      <c r="B119" s="2"/>
      <c r="D119" s="38"/>
      <c r="F119" s="3"/>
      <c r="G119" s="3"/>
      <c r="H119" s="3"/>
    </row>
    <row r="120" spans="1:9" ht="15" customHeight="1">
      <c r="A120" s="2"/>
      <c r="B120" s="2"/>
      <c r="D120" s="38"/>
      <c r="F120" s="3"/>
      <c r="G120" s="3"/>
      <c r="H120" s="3"/>
    </row>
    <row r="121" spans="1:9" ht="15" customHeight="1">
      <c r="A121" s="2"/>
      <c r="B121" s="2"/>
      <c r="F121" s="3"/>
      <c r="G121" s="3"/>
      <c r="H121" s="3"/>
    </row>
    <row r="122" spans="1:9" ht="15" customHeight="1">
      <c r="A122" s="2"/>
      <c r="B122" s="2"/>
      <c r="F122" s="3"/>
      <c r="G122" s="3"/>
      <c r="H122" s="3"/>
    </row>
    <row r="123" spans="1:9" ht="15" customHeight="1">
      <c r="A123" s="2"/>
      <c r="B123" s="2"/>
      <c r="F123" s="3"/>
      <c r="G123" s="3"/>
      <c r="H123" s="3"/>
    </row>
    <row r="124" spans="1:9" ht="15" customHeight="1">
      <c r="A124" s="2"/>
      <c r="B124" s="2"/>
      <c r="C124" s="6"/>
      <c r="D124" s="6"/>
      <c r="E124" s="6"/>
      <c r="F124" s="4"/>
      <c r="G124" s="4"/>
      <c r="H124" s="4"/>
      <c r="I124" s="5"/>
    </row>
    <row r="125" spans="1:9" ht="15" customHeight="1">
      <c r="A125" s="2"/>
      <c r="B125" s="2"/>
      <c r="C125" s="6"/>
      <c r="D125" s="6"/>
      <c r="E125" s="6"/>
      <c r="F125" s="4"/>
      <c r="G125" s="4"/>
      <c r="H125" s="4"/>
      <c r="I125" s="5"/>
    </row>
    <row r="126" spans="1:9" ht="15" customHeight="1">
      <c r="A126" s="2"/>
      <c r="B126" s="2"/>
      <c r="D126" s="38"/>
      <c r="F126" s="3"/>
      <c r="G126" s="3"/>
      <c r="H126" s="3"/>
    </row>
    <row r="127" spans="1:9" ht="15" customHeight="1">
      <c r="A127" s="2"/>
      <c r="B127" s="2"/>
      <c r="D127" s="38"/>
      <c r="F127" s="3"/>
      <c r="G127" s="3"/>
      <c r="H127" s="3"/>
    </row>
    <row r="128" spans="1:9" ht="15" customHeight="1">
      <c r="A128" s="2"/>
      <c r="B128" s="2"/>
      <c r="D128" s="38"/>
      <c r="F128" s="3"/>
      <c r="G128" s="3"/>
      <c r="H128" s="3"/>
    </row>
    <row r="129" spans="1:8" ht="15" customHeight="1">
      <c r="A129" s="2"/>
      <c r="B129" s="2"/>
      <c r="D129" s="38"/>
      <c r="F129" s="3"/>
      <c r="G129" s="3"/>
      <c r="H129" s="3"/>
    </row>
    <row r="130" spans="1:8" ht="15" customHeight="1">
      <c r="A130" s="2"/>
      <c r="B130" s="2"/>
      <c r="D130" s="38"/>
      <c r="F130" s="3"/>
      <c r="G130" s="3"/>
      <c r="H130" s="3"/>
    </row>
    <row r="131" spans="1:8" ht="15" customHeight="1">
      <c r="A131" s="2"/>
      <c r="B131" s="2"/>
      <c r="D131" s="38"/>
      <c r="F131" s="3"/>
      <c r="G131" s="3"/>
      <c r="H131" s="3"/>
    </row>
    <row r="132" spans="1:8" ht="15" customHeight="1">
      <c r="A132" s="2"/>
      <c r="B132" s="2"/>
      <c r="F132" s="3"/>
      <c r="G132" s="3"/>
      <c r="H132" s="3"/>
    </row>
    <row r="133" spans="1:8" ht="15" customHeight="1">
      <c r="A133" s="2"/>
      <c r="B133" s="2"/>
      <c r="D133" s="299"/>
      <c r="F133" s="3"/>
      <c r="G133" s="3"/>
      <c r="H133" s="3"/>
    </row>
    <row r="134" spans="1:8" ht="15" customHeight="1">
      <c r="A134" s="2"/>
      <c r="B134" s="2"/>
      <c r="D134" s="38"/>
      <c r="F134" s="3"/>
      <c r="G134" s="3"/>
      <c r="H134" s="3"/>
    </row>
    <row r="135" spans="1:8" ht="15" customHeight="1">
      <c r="A135" s="2"/>
      <c r="B135" s="2"/>
      <c r="D135" s="38"/>
      <c r="F135" s="3"/>
      <c r="G135" s="3"/>
      <c r="H135" s="3"/>
    </row>
    <row r="136" spans="1:8" ht="15" customHeight="1">
      <c r="A136" s="2"/>
      <c r="B136" s="2"/>
      <c r="D136" s="38"/>
      <c r="F136" s="3"/>
      <c r="G136" s="3"/>
      <c r="H136" s="3"/>
    </row>
    <row r="137" spans="1:8" ht="15" customHeight="1">
      <c r="A137" s="2"/>
      <c r="B137" s="2"/>
      <c r="D137" s="38"/>
      <c r="F137" s="3"/>
      <c r="G137" s="3"/>
      <c r="H137" s="3"/>
    </row>
    <row r="138" spans="1:8" ht="15" customHeight="1"/>
    <row r="139" spans="1:8" ht="15" customHeight="1"/>
    <row r="140" spans="1:8" ht="15" customHeight="1">
      <c r="A140" s="2"/>
      <c r="B140" s="2"/>
      <c r="D140" s="300"/>
      <c r="F140" s="3"/>
      <c r="G140" s="3"/>
      <c r="H140" s="3"/>
    </row>
    <row r="141" spans="1:8" ht="15" customHeight="1">
      <c r="A141" s="2"/>
      <c r="B141" s="2"/>
      <c r="D141" s="300"/>
      <c r="E141" s="12"/>
      <c r="F141" s="3"/>
      <c r="G141" s="3"/>
      <c r="H141" s="3"/>
    </row>
    <row r="142" spans="1:8" ht="15" customHeight="1">
      <c r="A142" s="10"/>
      <c r="B142" s="2"/>
      <c r="D142" s="38"/>
      <c r="F142" s="3"/>
      <c r="G142" s="3"/>
      <c r="H142" s="3"/>
    </row>
    <row r="143" spans="1:8" ht="15" customHeight="1">
      <c r="A143" s="2"/>
      <c r="B143" s="2"/>
      <c r="F143" s="3"/>
      <c r="G143" s="3"/>
      <c r="H143" s="3"/>
    </row>
    <row r="145" spans="1:8" s="11" customFormat="1" ht="15" customHeight="1">
      <c r="B145"/>
      <c r="C145" s="59"/>
      <c r="D145" s="59"/>
      <c r="E145" s="59"/>
      <c r="F145" s="65"/>
      <c r="G145" s="65"/>
      <c r="H145" s="65"/>
    </row>
    <row r="146" spans="1:8" ht="15" customHeight="1">
      <c r="D146" s="302"/>
      <c r="F146" s="3"/>
      <c r="G146" s="3"/>
      <c r="H146" s="3"/>
    </row>
    <row r="147" spans="1:8" ht="15" customHeight="1">
      <c r="D147" s="302"/>
      <c r="F147" s="3"/>
      <c r="G147" s="3"/>
      <c r="H147" s="3"/>
    </row>
    <row r="148" spans="1:8" ht="15" customHeight="1">
      <c r="A148" s="2"/>
      <c r="B148" s="2"/>
      <c r="D148" s="300"/>
      <c r="E148" s="12"/>
      <c r="F148" s="3"/>
      <c r="G148" s="3"/>
      <c r="H148" s="3"/>
    </row>
    <row r="150" spans="1:8" ht="16.5" customHeight="1">
      <c r="A150" s="11"/>
      <c r="F150" s="3"/>
      <c r="G150" s="3"/>
      <c r="H150" s="3"/>
    </row>
    <row r="151" spans="1:8" ht="16.5" customHeight="1">
      <c r="A151" s="72"/>
      <c r="B151" s="72"/>
      <c r="D151" s="300"/>
      <c r="F151" s="3"/>
      <c r="G151" s="3"/>
      <c r="H151" s="3"/>
    </row>
    <row r="152" spans="1:8" ht="15" customHeight="1">
      <c r="A152" s="72"/>
      <c r="B152" s="72"/>
      <c r="D152" s="300"/>
      <c r="F152" s="3"/>
      <c r="G152" s="3"/>
      <c r="H152" s="3"/>
    </row>
    <row r="153" spans="1:8" ht="15" customHeight="1">
      <c r="F153" s="3"/>
      <c r="G153" s="3"/>
      <c r="H153" s="3"/>
    </row>
    <row r="154" spans="1:8" ht="15" customHeight="1">
      <c r="A154" s="2"/>
      <c r="B154" s="2"/>
      <c r="D154" s="301"/>
      <c r="E154" s="292"/>
      <c r="F154" s="3"/>
      <c r="G154" s="3"/>
      <c r="H154" s="3"/>
    </row>
    <row r="155" spans="1:8" ht="15" customHeight="1">
      <c r="A155" s="2"/>
      <c r="B155" s="2"/>
      <c r="D155" s="301"/>
      <c r="E155" s="292"/>
      <c r="F155" s="3"/>
      <c r="G155" s="3"/>
      <c r="H155" s="3"/>
    </row>
    <row r="156" spans="1:8" ht="16.5" customHeight="1">
      <c r="A156" s="11"/>
      <c r="D156" s="12"/>
      <c r="F156" s="3"/>
      <c r="G156" s="3"/>
      <c r="H156" s="3"/>
    </row>
    <row r="157" spans="1:8" ht="16.5" customHeight="1">
      <c r="A157" s="11"/>
      <c r="D157" s="12"/>
      <c r="F157" s="3"/>
      <c r="G157" s="3"/>
      <c r="H157" s="3"/>
    </row>
    <row r="158" spans="1:8" ht="16.5" customHeight="1">
      <c r="A158" s="67"/>
      <c r="B158" s="2"/>
      <c r="F158" s="3"/>
      <c r="G158" s="3"/>
      <c r="H158" s="3"/>
    </row>
    <row r="159" spans="1:8" ht="16.5" customHeight="1">
      <c r="A159" s="67"/>
      <c r="D159" s="12"/>
      <c r="F159" s="3"/>
      <c r="G159" s="3"/>
      <c r="H159" s="3"/>
    </row>
    <row r="160" spans="1:8" ht="16.5" customHeight="1">
      <c r="A160" s="67"/>
      <c r="B160" s="2"/>
      <c r="F160" s="3"/>
      <c r="G160" s="3"/>
      <c r="H160" s="3"/>
    </row>
    <row r="161" spans="1:8" ht="16.5" customHeight="1">
      <c r="A161" s="67"/>
      <c r="B161" s="2"/>
      <c r="F161" s="3"/>
      <c r="G161" s="3"/>
      <c r="H161" s="3"/>
    </row>
    <row r="163" spans="1:8">
      <c r="C1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9E7C-A19D-4460-8D28-5E34E1237CE4}">
  <dimension ref="A1:I175"/>
  <sheetViews>
    <sheetView workbookViewId="0">
      <pane xSplit="1" ySplit="1" topLeftCell="B96" activePane="bottomRight" state="frozen"/>
      <selection pane="bottomRight"/>
      <selection pane="bottomLeft"/>
      <selection pane="topRight"/>
    </sheetView>
  </sheetViews>
  <sheetFormatPr defaultColWidth="32.140625" defaultRowHeight="15"/>
  <cols>
    <col min="1" max="1" width="55.5703125" bestFit="1" customWidth="1"/>
    <col min="2" max="2" width="15.140625" customWidth="1"/>
    <col min="3" max="3" width="15.7109375" bestFit="1" customWidth="1"/>
    <col min="4" max="4" width="33.7109375" bestFit="1" customWidth="1"/>
  </cols>
  <sheetData>
    <row r="1" spans="1:9">
      <c r="A1" s="1" t="s">
        <v>344</v>
      </c>
      <c r="B1" s="1" t="s">
        <v>345</v>
      </c>
      <c r="C1" s="1" t="s">
        <v>346</v>
      </c>
      <c r="D1" s="1" t="s">
        <v>347</v>
      </c>
      <c r="E1" s="1" t="s">
        <v>348</v>
      </c>
      <c r="F1" s="1" t="s">
        <v>349</v>
      </c>
      <c r="G1" s="1" t="s">
        <v>350</v>
      </c>
      <c r="H1" s="1" t="s">
        <v>351</v>
      </c>
      <c r="I1" s="1" t="s">
        <v>352</v>
      </c>
    </row>
    <row r="2" spans="1:9">
      <c r="A2" s="1"/>
      <c r="B2" s="1"/>
      <c r="C2" s="1"/>
      <c r="D2" s="1"/>
    </row>
    <row r="3" spans="1:9" ht="16.5">
      <c r="A3" s="15" t="s">
        <v>353</v>
      </c>
    </row>
    <row r="4" spans="1:9" ht="16.5">
      <c r="A4" s="16" t="s">
        <v>69</v>
      </c>
      <c r="B4" t="s">
        <v>354</v>
      </c>
      <c r="C4" t="s">
        <v>355</v>
      </c>
      <c r="D4" t="s">
        <v>356</v>
      </c>
    </row>
    <row r="5" spans="1:9" ht="16.5">
      <c r="A5" s="54" t="s">
        <v>72</v>
      </c>
      <c r="B5" t="s">
        <v>354</v>
      </c>
      <c r="C5" t="s">
        <v>355</v>
      </c>
      <c r="D5" t="s">
        <v>356</v>
      </c>
    </row>
    <row r="6" spans="1:9" ht="16.5">
      <c r="A6" s="16" t="s">
        <v>74</v>
      </c>
      <c r="B6" t="s">
        <v>354</v>
      </c>
      <c r="C6" t="s">
        <v>355</v>
      </c>
      <c r="D6" t="s">
        <v>356</v>
      </c>
    </row>
    <row r="7" spans="1:9" ht="16.5">
      <c r="A7" s="16" t="s">
        <v>76</v>
      </c>
      <c r="B7" t="s">
        <v>354</v>
      </c>
      <c r="C7" t="s">
        <v>355</v>
      </c>
      <c r="D7" t="s">
        <v>356</v>
      </c>
    </row>
    <row r="8" spans="1:9" ht="16.5">
      <c r="A8" s="16" t="s">
        <v>78</v>
      </c>
      <c r="B8" t="s">
        <v>354</v>
      </c>
      <c r="C8" t="s">
        <v>355</v>
      </c>
      <c r="D8" t="s">
        <v>356</v>
      </c>
    </row>
    <row r="9" spans="1:9" ht="16.5">
      <c r="A9" s="16" t="s">
        <v>79</v>
      </c>
      <c r="B9" t="s">
        <v>354</v>
      </c>
      <c r="C9" t="s">
        <v>355</v>
      </c>
      <c r="D9" t="s">
        <v>356</v>
      </c>
    </row>
    <row r="10" spans="1:9" ht="32.25">
      <c r="A10" s="16" t="s">
        <v>81</v>
      </c>
      <c r="B10" t="s">
        <v>354</v>
      </c>
      <c r="C10" t="s">
        <v>355</v>
      </c>
      <c r="D10" t="s">
        <v>356</v>
      </c>
    </row>
    <row r="11" spans="1:9" ht="16.5">
      <c r="A11" s="14" t="s">
        <v>83</v>
      </c>
      <c r="B11" t="s">
        <v>354</v>
      </c>
      <c r="C11" t="s">
        <v>355</v>
      </c>
      <c r="D11" t="s">
        <v>356</v>
      </c>
    </row>
    <row r="12" spans="1:9" ht="16.5">
      <c r="A12" s="14" t="s">
        <v>84</v>
      </c>
      <c r="B12" t="s">
        <v>354</v>
      </c>
      <c r="C12" t="s">
        <v>355</v>
      </c>
      <c r="D12" t="s">
        <v>356</v>
      </c>
    </row>
    <row r="13" spans="1:9" ht="16.5">
      <c r="A13" s="14" t="s">
        <v>85</v>
      </c>
      <c r="B13" t="s">
        <v>354</v>
      </c>
      <c r="C13" t="s">
        <v>355</v>
      </c>
      <c r="D13" t="s">
        <v>356</v>
      </c>
    </row>
    <row r="14" spans="1:9" ht="16.5">
      <c r="A14" s="14" t="s">
        <v>86</v>
      </c>
      <c r="B14" t="s">
        <v>354</v>
      </c>
      <c r="C14" t="s">
        <v>355</v>
      </c>
      <c r="D14" t="s">
        <v>356</v>
      </c>
    </row>
    <row r="15" spans="1:9" ht="16.5">
      <c r="A15" s="14" t="s">
        <v>87</v>
      </c>
      <c r="B15" t="s">
        <v>354</v>
      </c>
      <c r="C15" t="s">
        <v>355</v>
      </c>
      <c r="D15" t="s">
        <v>356</v>
      </c>
    </row>
    <row r="16" spans="1:9" ht="15.75">
      <c r="A16" s="15"/>
    </row>
    <row r="17" spans="1:4" ht="15.75">
      <c r="A17" s="14"/>
    </row>
    <row r="18" spans="1:4" ht="16.5">
      <c r="A18" s="15" t="s">
        <v>357</v>
      </c>
    </row>
    <row r="19" spans="1:4" ht="16.5">
      <c r="A19" s="16" t="s">
        <v>89</v>
      </c>
      <c r="B19" t="s">
        <v>354</v>
      </c>
      <c r="C19" t="s">
        <v>355</v>
      </c>
      <c r="D19" t="s">
        <v>356</v>
      </c>
    </row>
    <row r="20" spans="1:4" ht="16.5">
      <c r="A20" s="14" t="s">
        <v>90</v>
      </c>
      <c r="B20" t="s">
        <v>354</v>
      </c>
      <c r="C20" t="s">
        <v>355</v>
      </c>
      <c r="D20" t="s">
        <v>356</v>
      </c>
    </row>
    <row r="21" spans="1:4" ht="16.5">
      <c r="A21" s="14" t="s">
        <v>91</v>
      </c>
      <c r="B21" t="s">
        <v>354</v>
      </c>
      <c r="C21" t="s">
        <v>355</v>
      </c>
      <c r="D21" t="s">
        <v>356</v>
      </c>
    </row>
    <row r="22" spans="1:4" ht="16.5">
      <c r="A22" s="14" t="s">
        <v>92</v>
      </c>
      <c r="B22" t="s">
        <v>354</v>
      </c>
      <c r="C22" t="s">
        <v>355</v>
      </c>
      <c r="D22" t="s">
        <v>356</v>
      </c>
    </row>
    <row r="23" spans="1:4" ht="16.5">
      <c r="A23" s="14" t="s">
        <v>326</v>
      </c>
      <c r="B23" t="s">
        <v>354</v>
      </c>
      <c r="C23" t="s">
        <v>355</v>
      </c>
      <c r="D23" t="s">
        <v>356</v>
      </c>
    </row>
    <row r="24" spans="1:4" ht="16.5">
      <c r="A24" s="14" t="s">
        <v>95</v>
      </c>
      <c r="B24" t="s">
        <v>354</v>
      </c>
      <c r="C24" t="s">
        <v>355</v>
      </c>
      <c r="D24" t="s">
        <v>356</v>
      </c>
    </row>
    <row r="25" spans="1:4" ht="16.5">
      <c r="A25" s="14" t="s">
        <v>97</v>
      </c>
      <c r="B25" t="s">
        <v>354</v>
      </c>
      <c r="C25" t="s">
        <v>355</v>
      </c>
      <c r="D25" t="s">
        <v>356</v>
      </c>
    </row>
    <row r="26" spans="1:4" ht="16.5">
      <c r="A26" s="14" t="s">
        <v>98</v>
      </c>
      <c r="B26" t="s">
        <v>354</v>
      </c>
      <c r="C26" t="s">
        <v>355</v>
      </c>
      <c r="D26" t="s">
        <v>356</v>
      </c>
    </row>
    <row r="27" spans="1:4" ht="16.5">
      <c r="A27" s="14" t="s">
        <v>99</v>
      </c>
      <c r="B27" t="s">
        <v>354</v>
      </c>
      <c r="C27" t="s">
        <v>355</v>
      </c>
      <c r="D27" t="s">
        <v>356</v>
      </c>
    </row>
    <row r="28" spans="1:4" ht="16.5">
      <c r="A28" s="14" t="s">
        <v>100</v>
      </c>
      <c r="B28" t="s">
        <v>354</v>
      </c>
      <c r="C28" t="s">
        <v>355</v>
      </c>
      <c r="D28" t="s">
        <v>356</v>
      </c>
    </row>
    <row r="29" spans="1:4" ht="16.5">
      <c r="A29" s="14" t="s">
        <v>101</v>
      </c>
      <c r="B29" t="s">
        <v>354</v>
      </c>
      <c r="C29" t="s">
        <v>355</v>
      </c>
      <c r="D29" t="s">
        <v>356</v>
      </c>
    </row>
    <row r="30" spans="1:4" ht="15.75">
      <c r="A30" s="17"/>
    </row>
    <row r="31" spans="1:4" ht="16.5">
      <c r="A31" s="17" t="s">
        <v>102</v>
      </c>
    </row>
    <row r="32" spans="1:4" ht="16.5">
      <c r="A32" s="14" t="s">
        <v>358</v>
      </c>
      <c r="B32" t="s">
        <v>354</v>
      </c>
      <c r="C32" t="s">
        <v>355</v>
      </c>
      <c r="D32" t="s">
        <v>359</v>
      </c>
    </row>
    <row r="33" spans="1:4" ht="16.5">
      <c r="A33" s="14" t="s">
        <v>360</v>
      </c>
      <c r="B33" t="s">
        <v>354</v>
      </c>
      <c r="C33" t="s">
        <v>355</v>
      </c>
      <c r="D33" t="s">
        <v>359</v>
      </c>
    </row>
    <row r="34" spans="1:4" ht="15.75">
      <c r="A34" s="17"/>
    </row>
    <row r="35" spans="1:4" ht="16.5">
      <c r="A35" s="16" t="s">
        <v>107</v>
      </c>
    </row>
    <row r="36" spans="1:4" ht="16.5">
      <c r="A36" s="14" t="s">
        <v>108</v>
      </c>
      <c r="B36" t="s">
        <v>354</v>
      </c>
      <c r="C36" t="s">
        <v>355</v>
      </c>
      <c r="D36" t="s">
        <v>356</v>
      </c>
    </row>
    <row r="37" spans="1:4" ht="16.5">
      <c r="A37" s="14" t="s">
        <v>109</v>
      </c>
      <c r="B37" t="s">
        <v>354</v>
      </c>
      <c r="C37" t="s">
        <v>355</v>
      </c>
      <c r="D37" t="s">
        <v>356</v>
      </c>
    </row>
    <row r="38" spans="1:4" ht="16.5">
      <c r="A38" s="14" t="s">
        <v>110</v>
      </c>
      <c r="B38" t="s">
        <v>354</v>
      </c>
      <c r="C38" t="s">
        <v>355</v>
      </c>
      <c r="D38" t="s">
        <v>356</v>
      </c>
    </row>
    <row r="39" spans="1:4" ht="16.5">
      <c r="A39" s="14" t="s">
        <v>111</v>
      </c>
      <c r="B39" t="s">
        <v>354</v>
      </c>
      <c r="C39" t="s">
        <v>355</v>
      </c>
      <c r="D39" t="s">
        <v>356</v>
      </c>
    </row>
    <row r="40" spans="1:4" ht="16.5">
      <c r="A40" s="14" t="s">
        <v>112</v>
      </c>
      <c r="B40" t="s">
        <v>354</v>
      </c>
      <c r="C40" t="s">
        <v>355</v>
      </c>
      <c r="D40" t="s">
        <v>356</v>
      </c>
    </row>
    <row r="41" spans="1:4" ht="16.5">
      <c r="A41" s="14" t="s">
        <v>113</v>
      </c>
      <c r="B41" t="s">
        <v>354</v>
      </c>
      <c r="C41" t="s">
        <v>355</v>
      </c>
      <c r="D41" t="s">
        <v>356</v>
      </c>
    </row>
    <row r="42" spans="1:4" ht="16.5">
      <c r="A42" s="14" t="s">
        <v>114</v>
      </c>
      <c r="B42" t="s">
        <v>354</v>
      </c>
      <c r="C42" t="s">
        <v>355</v>
      </c>
      <c r="D42" t="s">
        <v>356</v>
      </c>
    </row>
    <row r="43" spans="1:4" ht="16.5">
      <c r="A43" s="14" t="s">
        <v>115</v>
      </c>
      <c r="B43" t="s">
        <v>354</v>
      </c>
      <c r="C43" t="s">
        <v>355</v>
      </c>
      <c r="D43" t="s">
        <v>356</v>
      </c>
    </row>
    <row r="44" spans="1:4" ht="16.5">
      <c r="A44" s="14" t="s">
        <v>116</v>
      </c>
      <c r="B44" t="s">
        <v>354</v>
      </c>
      <c r="C44" t="s">
        <v>355</v>
      </c>
      <c r="D44" t="s">
        <v>356</v>
      </c>
    </row>
    <row r="45" spans="1:4" ht="16.5">
      <c r="A45" s="14" t="s">
        <v>117</v>
      </c>
      <c r="B45" t="s">
        <v>354</v>
      </c>
      <c r="C45" t="s">
        <v>355</v>
      </c>
      <c r="D45" t="s">
        <v>356</v>
      </c>
    </row>
    <row r="46" spans="1:4" ht="16.5">
      <c r="A46" s="14" t="s">
        <v>118</v>
      </c>
      <c r="B46" t="s">
        <v>354</v>
      </c>
      <c r="C46" t="s">
        <v>355</v>
      </c>
      <c r="D46" t="s">
        <v>356</v>
      </c>
    </row>
    <row r="47" spans="1:4" ht="16.5">
      <c r="A47" s="14" t="s">
        <v>119</v>
      </c>
      <c r="B47" t="s">
        <v>354</v>
      </c>
      <c r="C47" t="s">
        <v>355</v>
      </c>
      <c r="D47" t="s">
        <v>356</v>
      </c>
    </row>
    <row r="48" spans="1:4" ht="16.5">
      <c r="A48" s="14" t="s">
        <v>120</v>
      </c>
      <c r="B48" t="s">
        <v>354</v>
      </c>
      <c r="C48" t="s">
        <v>355</v>
      </c>
      <c r="D48" t="s">
        <v>356</v>
      </c>
    </row>
    <row r="49" spans="1:4" ht="16.5">
      <c r="A49" s="14" t="s">
        <v>121</v>
      </c>
      <c r="B49" t="s">
        <v>354</v>
      </c>
      <c r="C49" t="s">
        <v>355</v>
      </c>
      <c r="D49" t="s">
        <v>356</v>
      </c>
    </row>
    <row r="50" spans="1:4" ht="16.5">
      <c r="A50" s="14" t="s">
        <v>122</v>
      </c>
      <c r="B50" t="s">
        <v>354</v>
      </c>
      <c r="C50" t="s">
        <v>355</v>
      </c>
      <c r="D50" t="s">
        <v>356</v>
      </c>
    </row>
    <row r="51" spans="1:4" ht="16.5">
      <c r="A51" s="14" t="s">
        <v>123</v>
      </c>
      <c r="B51" t="s">
        <v>354</v>
      </c>
      <c r="C51" t="s">
        <v>355</v>
      </c>
      <c r="D51" t="s">
        <v>356</v>
      </c>
    </row>
    <row r="52" spans="1:4" ht="16.5">
      <c r="A52" s="14" t="s">
        <v>124</v>
      </c>
      <c r="B52" t="s">
        <v>354</v>
      </c>
      <c r="C52" t="s">
        <v>355</v>
      </c>
      <c r="D52" t="s">
        <v>356</v>
      </c>
    </row>
    <row r="53" spans="1:4" ht="16.5">
      <c r="A53" s="14" t="s">
        <v>125</v>
      </c>
      <c r="B53" t="s">
        <v>354</v>
      </c>
      <c r="C53" t="s">
        <v>355</v>
      </c>
      <c r="D53" t="s">
        <v>356</v>
      </c>
    </row>
    <row r="54" spans="1:4" ht="16.5">
      <c r="A54" s="14" t="s">
        <v>126</v>
      </c>
      <c r="B54" t="s">
        <v>354</v>
      </c>
      <c r="C54" t="s">
        <v>355</v>
      </c>
      <c r="D54" t="s">
        <v>356</v>
      </c>
    </row>
    <row r="55" spans="1:4" ht="16.5">
      <c r="A55" s="14" t="s">
        <v>127</v>
      </c>
      <c r="B55" t="s">
        <v>354</v>
      </c>
      <c r="C55" t="s">
        <v>355</v>
      </c>
      <c r="D55" t="s">
        <v>356</v>
      </c>
    </row>
    <row r="56" spans="1:4" ht="16.5">
      <c r="A56" s="14" t="s">
        <v>128</v>
      </c>
      <c r="B56" t="s">
        <v>354</v>
      </c>
      <c r="C56" t="s">
        <v>355</v>
      </c>
      <c r="D56" t="s">
        <v>356</v>
      </c>
    </row>
    <row r="57" spans="1:4" ht="16.5">
      <c r="A57" s="14" t="s">
        <v>129</v>
      </c>
      <c r="B57" t="s">
        <v>354</v>
      </c>
      <c r="C57" t="s">
        <v>355</v>
      </c>
      <c r="D57" t="s">
        <v>356</v>
      </c>
    </row>
    <row r="58" spans="1:4" ht="16.5">
      <c r="A58" s="14" t="s">
        <v>130</v>
      </c>
      <c r="B58" t="s">
        <v>354</v>
      </c>
      <c r="C58" t="s">
        <v>355</v>
      </c>
      <c r="D58" t="s">
        <v>356</v>
      </c>
    </row>
    <row r="59" spans="1:4" ht="16.5">
      <c r="A59" s="14" t="s">
        <v>131</v>
      </c>
      <c r="B59" t="s">
        <v>354</v>
      </c>
      <c r="C59" t="s">
        <v>355</v>
      </c>
      <c r="D59" t="s">
        <v>356</v>
      </c>
    </row>
    <row r="60" spans="1:4" ht="16.5">
      <c r="A60" s="14" t="s">
        <v>132</v>
      </c>
      <c r="B60" t="s">
        <v>354</v>
      </c>
      <c r="C60" t="s">
        <v>355</v>
      </c>
      <c r="D60" t="s">
        <v>356</v>
      </c>
    </row>
    <row r="61" spans="1:4" ht="16.5">
      <c r="A61" s="14" t="s">
        <v>133</v>
      </c>
      <c r="B61" t="s">
        <v>354</v>
      </c>
      <c r="C61" t="s">
        <v>355</v>
      </c>
      <c r="D61" t="s">
        <v>356</v>
      </c>
    </row>
    <row r="62" spans="1:4" ht="16.5">
      <c r="A62" s="17" t="s">
        <v>67</v>
      </c>
    </row>
    <row r="63" spans="1:4" ht="15.75">
      <c r="A63" s="17"/>
    </row>
    <row r="64" spans="1:4" ht="16.5">
      <c r="A64" s="16" t="s">
        <v>361</v>
      </c>
    </row>
    <row r="65" spans="1:4" ht="16.5">
      <c r="A65" s="14" t="s">
        <v>137</v>
      </c>
      <c r="B65" t="s">
        <v>362</v>
      </c>
      <c r="C65" t="s">
        <v>363</v>
      </c>
      <c r="D65" t="s">
        <v>364</v>
      </c>
    </row>
    <row r="66" spans="1:4" ht="16.5">
      <c r="A66" s="14" t="s">
        <v>139</v>
      </c>
      <c r="B66" t="s">
        <v>362</v>
      </c>
      <c r="C66" t="s">
        <v>363</v>
      </c>
      <c r="D66" t="s">
        <v>364</v>
      </c>
    </row>
    <row r="67" spans="1:4" ht="32.25">
      <c r="A67" s="14" t="s">
        <v>140</v>
      </c>
      <c r="B67" t="s">
        <v>362</v>
      </c>
      <c r="C67" t="s">
        <v>363</v>
      </c>
      <c r="D67" t="s">
        <v>364</v>
      </c>
    </row>
    <row r="68" spans="1:4" ht="16.5">
      <c r="A68" s="14" t="s">
        <v>141</v>
      </c>
      <c r="B68" t="s">
        <v>362</v>
      </c>
      <c r="C68" t="s">
        <v>363</v>
      </c>
      <c r="D68" t="s">
        <v>364</v>
      </c>
    </row>
    <row r="69" spans="1:4" ht="15.75">
      <c r="A69" s="14"/>
    </row>
    <row r="70" spans="1:4" ht="16.5">
      <c r="A70" s="16" t="s">
        <v>365</v>
      </c>
      <c r="B70" t="s">
        <v>354</v>
      </c>
      <c r="C70" t="s">
        <v>355</v>
      </c>
      <c r="D70" t="s">
        <v>364</v>
      </c>
    </row>
    <row r="71" spans="1:4" ht="15.75">
      <c r="A71" s="16"/>
    </row>
    <row r="72" spans="1:4" ht="16.5">
      <c r="A72" s="16" t="s">
        <v>309</v>
      </c>
    </row>
    <row r="73" spans="1:4" ht="16.5">
      <c r="A73" s="14" t="s">
        <v>144</v>
      </c>
      <c r="B73" t="s">
        <v>354</v>
      </c>
      <c r="C73" t="s">
        <v>355</v>
      </c>
      <c r="D73" t="s">
        <v>356</v>
      </c>
    </row>
    <row r="74" spans="1:4" ht="16.5">
      <c r="A74" s="14" t="s">
        <v>145</v>
      </c>
      <c r="B74" t="s">
        <v>354</v>
      </c>
      <c r="C74" t="s">
        <v>355</v>
      </c>
      <c r="D74" t="s">
        <v>356</v>
      </c>
    </row>
    <row r="75" spans="1:4" ht="16.5">
      <c r="A75" s="14" t="s">
        <v>146</v>
      </c>
      <c r="B75" t="s">
        <v>354</v>
      </c>
      <c r="C75" t="s">
        <v>355</v>
      </c>
      <c r="D75" t="s">
        <v>356</v>
      </c>
    </row>
    <row r="76" spans="1:4" ht="16.5">
      <c r="A76" s="14" t="s">
        <v>147</v>
      </c>
      <c r="B76" t="s">
        <v>354</v>
      </c>
      <c r="C76" t="s">
        <v>355</v>
      </c>
      <c r="D76" t="s">
        <v>356</v>
      </c>
    </row>
    <row r="77" spans="1:4" ht="16.5">
      <c r="A77" s="14" t="s">
        <v>148</v>
      </c>
      <c r="B77" t="s">
        <v>354</v>
      </c>
      <c r="C77" t="s">
        <v>355</v>
      </c>
      <c r="D77" t="s">
        <v>356</v>
      </c>
    </row>
    <row r="78" spans="1:4" ht="15.75">
      <c r="A78" s="16"/>
    </row>
    <row r="79" spans="1:4" ht="16.5">
      <c r="A79" s="16" t="s">
        <v>366</v>
      </c>
    </row>
    <row r="80" spans="1:4" ht="16.5">
      <c r="A80" s="16" t="s">
        <v>151</v>
      </c>
      <c r="B80" t="s">
        <v>31</v>
      </c>
      <c r="C80" t="s">
        <v>367</v>
      </c>
      <c r="D80" t="s">
        <v>368</v>
      </c>
    </row>
    <row r="81" spans="1:4" ht="16.5">
      <c r="A81" s="14" t="s">
        <v>152</v>
      </c>
      <c r="C81" t="s">
        <v>367</v>
      </c>
      <c r="D81" t="s">
        <v>368</v>
      </c>
    </row>
    <row r="82" spans="1:4" ht="16.5">
      <c r="A82" s="14" t="s">
        <v>154</v>
      </c>
      <c r="C82" t="s">
        <v>367</v>
      </c>
      <c r="D82" t="s">
        <v>368</v>
      </c>
    </row>
    <row r="83" spans="1:4" ht="16.5">
      <c r="A83" s="14" t="s">
        <v>155</v>
      </c>
      <c r="C83" t="s">
        <v>367</v>
      </c>
      <c r="D83" t="s">
        <v>368</v>
      </c>
    </row>
    <row r="84" spans="1:4" ht="16.5">
      <c r="A84" s="14" t="s">
        <v>156</v>
      </c>
      <c r="C84" t="s">
        <v>367</v>
      </c>
      <c r="D84" t="s">
        <v>368</v>
      </c>
    </row>
    <row r="85" spans="1:4" ht="16.5">
      <c r="A85" s="14" t="s">
        <v>153</v>
      </c>
      <c r="C85" t="s">
        <v>367</v>
      </c>
      <c r="D85" t="s">
        <v>368</v>
      </c>
    </row>
    <row r="86" spans="1:4" ht="15.75">
      <c r="A86" s="14"/>
    </row>
    <row r="87" spans="1:4" ht="16.5">
      <c r="A87" s="16" t="s">
        <v>157</v>
      </c>
    </row>
    <row r="88" spans="1:4" ht="16.5">
      <c r="A88" s="14" t="s">
        <v>152</v>
      </c>
      <c r="C88" t="s">
        <v>367</v>
      </c>
      <c r="D88" t="str">
        <f>D85</f>
        <v>Kwartaal</v>
      </c>
    </row>
    <row r="89" spans="1:4" ht="16.5">
      <c r="A89" s="14" t="s">
        <v>154</v>
      </c>
      <c r="C89" t="s">
        <v>367</v>
      </c>
      <c r="D89" t="s">
        <v>368</v>
      </c>
    </row>
    <row r="90" spans="1:4" ht="16.5">
      <c r="A90" s="14" t="s">
        <v>155</v>
      </c>
      <c r="C90" t="s">
        <v>367</v>
      </c>
      <c r="D90" t="s">
        <v>368</v>
      </c>
    </row>
    <row r="91" spans="1:4" ht="16.5">
      <c r="A91" s="14" t="s">
        <v>156</v>
      </c>
      <c r="C91" t="s">
        <v>367</v>
      </c>
      <c r="D91" t="str">
        <f>D88</f>
        <v>Kwartaal</v>
      </c>
    </row>
    <row r="92" spans="1:4" ht="16.5">
      <c r="A92" s="14" t="s">
        <v>153</v>
      </c>
      <c r="C92" t="s">
        <v>367</v>
      </c>
      <c r="D92" t="str">
        <f>D89</f>
        <v>Kwartaal</v>
      </c>
    </row>
    <row r="93" spans="1:4" ht="15.75">
      <c r="A93" s="14"/>
    </row>
    <row r="94" spans="1:4" ht="16.5">
      <c r="A94" s="16" t="s">
        <v>158</v>
      </c>
      <c r="C94" t="s">
        <v>367</v>
      </c>
      <c r="D94" t="str">
        <f>D91</f>
        <v>Kwartaal</v>
      </c>
    </row>
    <row r="95" spans="1:4" ht="16.5">
      <c r="A95" s="14" t="s">
        <v>152</v>
      </c>
      <c r="C95" t="s">
        <v>367</v>
      </c>
      <c r="D95" t="str">
        <f>D92</f>
        <v>Kwartaal</v>
      </c>
    </row>
    <row r="96" spans="1:4" ht="16.5">
      <c r="A96" s="14" t="s">
        <v>154</v>
      </c>
      <c r="C96" t="s">
        <v>367</v>
      </c>
      <c r="D96" t="s">
        <v>368</v>
      </c>
    </row>
    <row r="97" spans="1:4" ht="16.5">
      <c r="A97" s="14" t="s">
        <v>155</v>
      </c>
      <c r="C97" t="s">
        <v>367</v>
      </c>
      <c r="D97" t="s">
        <v>368</v>
      </c>
    </row>
    <row r="98" spans="1:4" ht="16.5">
      <c r="A98" s="14" t="s">
        <v>156</v>
      </c>
      <c r="C98" t="s">
        <v>367</v>
      </c>
      <c r="D98" t="s">
        <v>368</v>
      </c>
    </row>
    <row r="99" spans="1:4" ht="16.5">
      <c r="A99" s="14" t="s">
        <v>153</v>
      </c>
      <c r="C99" t="s">
        <v>367</v>
      </c>
      <c r="D99" t="s">
        <v>368</v>
      </c>
    </row>
    <row r="100" spans="1:4" ht="15.75">
      <c r="A100" s="14"/>
    </row>
    <row r="101" spans="1:4" ht="16.5">
      <c r="A101" s="16" t="s">
        <v>159</v>
      </c>
    </row>
    <row r="102" spans="1:4" ht="16.5">
      <c r="A102" s="14" t="s">
        <v>152</v>
      </c>
      <c r="C102" t="s">
        <v>367</v>
      </c>
      <c r="D102" t="str">
        <f>D99</f>
        <v>Kwartaal</v>
      </c>
    </row>
    <row r="103" spans="1:4" ht="16.5">
      <c r="A103" s="14" t="s">
        <v>154</v>
      </c>
      <c r="C103" t="s">
        <v>367</v>
      </c>
      <c r="D103" t="s">
        <v>368</v>
      </c>
    </row>
    <row r="104" spans="1:4" ht="16.5">
      <c r="A104" s="14" t="s">
        <v>155</v>
      </c>
      <c r="C104" t="s">
        <v>367</v>
      </c>
      <c r="D104" t="s">
        <v>368</v>
      </c>
    </row>
    <row r="105" spans="1:4" ht="16.5">
      <c r="A105" s="14" t="s">
        <v>156</v>
      </c>
      <c r="C105" t="s">
        <v>367</v>
      </c>
      <c r="D105" t="s">
        <v>368</v>
      </c>
    </row>
    <row r="106" spans="1:4" ht="16.5">
      <c r="A106" s="14" t="s">
        <v>153</v>
      </c>
      <c r="C106" t="s">
        <v>367</v>
      </c>
      <c r="D106" t="s">
        <v>368</v>
      </c>
    </row>
    <row r="107" spans="1:4" ht="15.75">
      <c r="A107" s="14"/>
    </row>
    <row r="108" spans="1:4" ht="32.25">
      <c r="A108" s="370" t="s">
        <v>160</v>
      </c>
    </row>
    <row r="109" spans="1:4" ht="16.5">
      <c r="A109" s="14" t="s">
        <v>152</v>
      </c>
      <c r="C109" t="s">
        <v>367</v>
      </c>
      <c r="D109" t="s">
        <v>368</v>
      </c>
    </row>
    <row r="110" spans="1:4" ht="16.5">
      <c r="A110" s="14" t="s">
        <v>154</v>
      </c>
      <c r="C110" t="s">
        <v>367</v>
      </c>
      <c r="D110" t="s">
        <v>368</v>
      </c>
    </row>
    <row r="111" spans="1:4" ht="16.5">
      <c r="A111" s="14" t="s">
        <v>155</v>
      </c>
      <c r="C111" t="s">
        <v>367</v>
      </c>
      <c r="D111" t="s">
        <v>368</v>
      </c>
    </row>
    <row r="112" spans="1:4" ht="16.5">
      <c r="A112" s="14" t="s">
        <v>156</v>
      </c>
      <c r="C112" t="s">
        <v>367</v>
      </c>
      <c r="D112" t="s">
        <v>368</v>
      </c>
    </row>
    <row r="113" spans="1:4" ht="16.5">
      <c r="A113" s="14" t="s">
        <v>153</v>
      </c>
      <c r="C113" t="s">
        <v>367</v>
      </c>
      <c r="D113" t="s">
        <v>368</v>
      </c>
    </row>
    <row r="114" spans="1:4" ht="15.75">
      <c r="A114" s="14"/>
    </row>
    <row r="115" spans="1:4" ht="16.5">
      <c r="A115" s="16" t="s">
        <v>369</v>
      </c>
    </row>
    <row r="116" spans="1:4" ht="16.5">
      <c r="A116" s="14" t="s">
        <v>163</v>
      </c>
      <c r="C116" t="s">
        <v>367</v>
      </c>
      <c r="D116" t="s">
        <v>368</v>
      </c>
    </row>
    <row r="117" spans="1:4" ht="16.5">
      <c r="A117" s="14" t="s">
        <v>164</v>
      </c>
      <c r="C117" t="s">
        <v>367</v>
      </c>
      <c r="D117" t="s">
        <v>368</v>
      </c>
    </row>
    <row r="118" spans="1:4" ht="16.5">
      <c r="A118" s="14" t="s">
        <v>165</v>
      </c>
      <c r="C118" t="s">
        <v>367</v>
      </c>
      <c r="D118" t="s">
        <v>368</v>
      </c>
    </row>
    <row r="119" spans="1:4" ht="16.5">
      <c r="A119" s="14" t="s">
        <v>166</v>
      </c>
      <c r="C119" t="s">
        <v>367</v>
      </c>
      <c r="D119" t="s">
        <v>368</v>
      </c>
    </row>
    <row r="120" spans="1:4" ht="16.5">
      <c r="A120" s="14" t="s">
        <v>167</v>
      </c>
      <c r="C120" t="s">
        <v>367</v>
      </c>
      <c r="D120" t="s">
        <v>368</v>
      </c>
    </row>
    <row r="121" spans="1:4" ht="16.5">
      <c r="A121" s="14" t="s">
        <v>168</v>
      </c>
      <c r="C121" t="s">
        <v>367</v>
      </c>
      <c r="D121" t="s">
        <v>368</v>
      </c>
    </row>
    <row r="122" spans="1:4" ht="15.75">
      <c r="A122" s="14"/>
    </row>
    <row r="123" spans="1:4" ht="16.5">
      <c r="A123" s="15" t="s">
        <v>370</v>
      </c>
      <c r="C123" t="s">
        <v>371</v>
      </c>
      <c r="D123" t="s">
        <v>359</v>
      </c>
    </row>
    <row r="124" spans="1:4" ht="15.75">
      <c r="A124" s="16"/>
    </row>
    <row r="125" spans="1:4" ht="15.75">
      <c r="A125" s="395" t="s">
        <v>372</v>
      </c>
      <c r="B125" t="s">
        <v>373</v>
      </c>
      <c r="C125" t="s">
        <v>374</v>
      </c>
      <c r="D125" t="s">
        <v>359</v>
      </c>
    </row>
    <row r="126" spans="1:4" ht="15.75">
      <c r="A126" s="44"/>
      <c r="B126" t="s">
        <v>354</v>
      </c>
      <c r="C126" t="s">
        <v>355</v>
      </c>
      <c r="D126" t="s">
        <v>359</v>
      </c>
    </row>
    <row r="127" spans="1:4" ht="15.75">
      <c r="A127" s="44"/>
      <c r="B127" t="s">
        <v>375</v>
      </c>
      <c r="C127" t="s">
        <v>375</v>
      </c>
      <c r="D127" t="s">
        <v>359</v>
      </c>
    </row>
    <row r="129" spans="1:4">
      <c r="A129" s="1" t="s">
        <v>376</v>
      </c>
      <c r="B129" t="s">
        <v>377</v>
      </c>
      <c r="C129" t="s">
        <v>378</v>
      </c>
      <c r="D129" t="s">
        <v>359</v>
      </c>
    </row>
    <row r="130" spans="1:4">
      <c r="B130" t="s">
        <v>373</v>
      </c>
      <c r="C130" t="s">
        <v>374</v>
      </c>
      <c r="D130" t="s">
        <v>359</v>
      </c>
    </row>
    <row r="131" spans="1:4">
      <c r="B131" t="s">
        <v>354</v>
      </c>
      <c r="C131" t="s">
        <v>355</v>
      </c>
      <c r="D131" t="s">
        <v>359</v>
      </c>
    </row>
    <row r="133" spans="1:4">
      <c r="A133" s="1" t="s">
        <v>379</v>
      </c>
      <c r="B133" t="s">
        <v>354</v>
      </c>
      <c r="C133" t="s">
        <v>355</v>
      </c>
      <c r="D133" t="s">
        <v>356</v>
      </c>
    </row>
    <row r="144" spans="1:4" ht="15.75">
      <c r="A144" s="14"/>
    </row>
    <row r="148" spans="1:1" ht="15.75">
      <c r="A148" s="44"/>
    </row>
    <row r="149" spans="1:1" ht="15.75">
      <c r="A149" s="44"/>
    </row>
    <row r="150" spans="1:1" ht="15.75">
      <c r="A150" s="44"/>
    </row>
    <row r="151" spans="1:1" ht="15.75">
      <c r="A151" s="44"/>
    </row>
    <row r="152" spans="1:1" ht="15.75">
      <c r="A152" s="44"/>
    </row>
    <row r="153" spans="1:1" ht="15.75">
      <c r="A153" s="44"/>
    </row>
    <row r="154" spans="1:1" ht="15.75">
      <c r="A154" s="44"/>
    </row>
    <row r="155" spans="1:1" ht="15.75">
      <c r="A155" s="44"/>
    </row>
    <row r="156" spans="1:1" ht="15.75">
      <c r="A156" s="44"/>
    </row>
    <row r="157" spans="1:1" ht="16.5">
      <c r="A157" s="64" t="s">
        <v>175</v>
      </c>
    </row>
    <row r="158" spans="1:1" ht="16.5">
      <c r="A158" s="16" t="s">
        <v>177</v>
      </c>
    </row>
    <row r="159" spans="1:1" ht="16.5">
      <c r="A159" s="14" t="s">
        <v>178</v>
      </c>
    </row>
    <row r="160" spans="1:1" ht="16.5">
      <c r="A160" s="14" t="s">
        <v>179</v>
      </c>
    </row>
    <row r="161" spans="1:1" ht="16.5">
      <c r="A161" s="14" t="s">
        <v>180</v>
      </c>
    </row>
    <row r="162" spans="1:1" ht="16.5">
      <c r="A162" s="14" t="s">
        <v>181</v>
      </c>
    </row>
    <row r="163" spans="1:1" ht="15.75">
      <c r="A163" s="14"/>
    </row>
    <row r="164" spans="1:1" ht="16.5">
      <c r="A164" s="16" t="s">
        <v>182</v>
      </c>
    </row>
    <row r="165" spans="1:1" ht="16.5">
      <c r="A165" s="14" t="s">
        <v>183</v>
      </c>
    </row>
    <row r="166" spans="1:1" ht="16.5">
      <c r="A166" s="14" t="s">
        <v>184</v>
      </c>
    </row>
    <row r="167" spans="1:1" ht="15.75">
      <c r="A167" s="14"/>
    </row>
    <row r="168" spans="1:1" ht="16.5">
      <c r="A168" s="15" t="s">
        <v>185</v>
      </c>
    </row>
    <row r="169" spans="1:1" ht="16.5">
      <c r="A169" s="16" t="s">
        <v>186</v>
      </c>
    </row>
    <row r="170" spans="1:1" ht="16.5">
      <c r="A170" s="14" t="s">
        <v>187</v>
      </c>
    </row>
    <row r="171" spans="1:1" ht="16.5">
      <c r="A171" s="14" t="s">
        <v>188</v>
      </c>
    </row>
    <row r="172" spans="1:1" ht="16.5">
      <c r="A172" s="14" t="s">
        <v>189</v>
      </c>
    </row>
    <row r="173" spans="1:1" ht="16.5">
      <c r="A173" s="14" t="s">
        <v>187</v>
      </c>
    </row>
    <row r="174" spans="1:1" ht="16.5">
      <c r="A174" s="14" t="s">
        <v>188</v>
      </c>
    </row>
    <row r="175" spans="1:1" ht="16.5">
      <c r="A175" s="16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A30D-1916-475C-8345-18371252A486}">
  <dimension ref="A1:B66"/>
  <sheetViews>
    <sheetView topLeftCell="A25" workbookViewId="0">
      <selection activeCell="B49" sqref="B49"/>
    </sheetView>
  </sheetViews>
  <sheetFormatPr defaultColWidth="9.140625" defaultRowHeight="14.45"/>
  <cols>
    <col min="1" max="1" width="29.42578125" style="335" bestFit="1" customWidth="1"/>
    <col min="2" max="2" width="29.140625" style="335" customWidth="1"/>
    <col min="3" max="16384" width="9.140625" style="335"/>
  </cols>
  <sheetData>
    <row r="1" spans="1:2">
      <c r="A1" s="334" t="s">
        <v>88</v>
      </c>
      <c r="B1" s="335" t="s">
        <v>380</v>
      </c>
    </row>
    <row r="2" spans="1:2">
      <c r="A2" s="336" t="s">
        <v>89</v>
      </c>
    </row>
    <row r="3" spans="1:2">
      <c r="A3" s="337" t="s">
        <v>90</v>
      </c>
      <c r="B3" s="335">
        <v>12010</v>
      </c>
    </row>
    <row r="4" spans="1:2">
      <c r="A4" s="337" t="s">
        <v>91</v>
      </c>
      <c r="B4" s="335">
        <v>12011</v>
      </c>
    </row>
    <row r="5" spans="1:2">
      <c r="A5" s="337" t="s">
        <v>92</v>
      </c>
      <c r="B5" s="335">
        <v>12001</v>
      </c>
    </row>
    <row r="6" spans="1:2">
      <c r="A6" s="337" t="s">
        <v>93</v>
      </c>
      <c r="B6" s="335" t="s">
        <v>381</v>
      </c>
    </row>
    <row r="7" spans="1:2">
      <c r="A7" s="337" t="s">
        <v>95</v>
      </c>
      <c r="B7" s="335" t="s">
        <v>382</v>
      </c>
    </row>
    <row r="8" spans="1:2">
      <c r="A8" s="337" t="s">
        <v>97</v>
      </c>
      <c r="B8" s="335">
        <v>12002</v>
      </c>
    </row>
    <row r="9" spans="1:2">
      <c r="A9" s="337" t="s">
        <v>98</v>
      </c>
      <c r="B9" s="335">
        <v>12003</v>
      </c>
    </row>
    <row r="10" spans="1:2">
      <c r="A10" s="337" t="s">
        <v>99</v>
      </c>
      <c r="B10" s="338" t="s">
        <v>383</v>
      </c>
    </row>
    <row r="11" spans="1:2">
      <c r="A11" s="337" t="s">
        <v>100</v>
      </c>
      <c r="B11" s="338" t="s">
        <v>384</v>
      </c>
    </row>
    <row r="12" spans="1:2">
      <c r="A12" s="337" t="s">
        <v>101</v>
      </c>
    </row>
    <row r="13" spans="1:2">
      <c r="A13" s="339" t="s">
        <v>67</v>
      </c>
    </row>
    <row r="14" spans="1:2" ht="15.6">
      <c r="A14" s="340"/>
    </row>
    <row r="15" spans="1:2" ht="15.6">
      <c r="A15" s="340" t="s">
        <v>102</v>
      </c>
    </row>
    <row r="16" spans="1:2" ht="15.6">
      <c r="A16" s="341" t="s">
        <v>99</v>
      </c>
      <c r="B16" s="335" t="s">
        <v>385</v>
      </c>
    </row>
    <row r="17" spans="1:2" ht="15.6">
      <c r="A17" s="341" t="s">
        <v>100</v>
      </c>
      <c r="B17" s="335" t="s">
        <v>385</v>
      </c>
    </row>
    <row r="18" spans="1:2" ht="15.6">
      <c r="A18" s="340" t="s">
        <v>67</v>
      </c>
    </row>
    <row r="19" spans="1:2" ht="15.6">
      <c r="A19" s="340"/>
    </row>
    <row r="20" spans="1:2" ht="15.6">
      <c r="A20" s="342" t="s">
        <v>107</v>
      </c>
    </row>
    <row r="21" spans="1:2" ht="15.6">
      <c r="A21" s="341" t="s">
        <v>108</v>
      </c>
      <c r="B21" s="335" t="s">
        <v>386</v>
      </c>
    </row>
    <row r="22" spans="1:2" ht="15.6">
      <c r="A22" s="341" t="s">
        <v>109</v>
      </c>
      <c r="B22" s="335" t="s">
        <v>387</v>
      </c>
    </row>
    <row r="23" spans="1:2" ht="15.6">
      <c r="A23" s="341" t="s">
        <v>110</v>
      </c>
      <c r="B23" s="338" t="s">
        <v>388</v>
      </c>
    </row>
    <row r="24" spans="1:2" ht="15.6">
      <c r="A24" s="341" t="s">
        <v>111</v>
      </c>
      <c r="B24" s="343" t="s">
        <v>389</v>
      </c>
    </row>
    <row r="25" spans="1:2" ht="15.6">
      <c r="A25" s="341" t="s">
        <v>112</v>
      </c>
      <c r="B25" s="343" t="s">
        <v>390</v>
      </c>
    </row>
    <row r="26" spans="1:2" ht="15.6">
      <c r="A26" s="341" t="s">
        <v>113</v>
      </c>
      <c r="B26" s="338" t="s">
        <v>391</v>
      </c>
    </row>
    <row r="27" spans="1:2" ht="15.6">
      <c r="A27" s="341" t="s">
        <v>114</v>
      </c>
      <c r="B27" s="335">
        <v>13004</v>
      </c>
    </row>
    <row r="28" spans="1:2" ht="15.6">
      <c r="A28" s="341" t="s">
        <v>115</v>
      </c>
      <c r="B28" s="338" t="s">
        <v>392</v>
      </c>
    </row>
    <row r="29" spans="1:2" ht="15.6">
      <c r="A29" s="341" t="s">
        <v>116</v>
      </c>
      <c r="B29" s="338" t="s">
        <v>393</v>
      </c>
    </row>
    <row r="30" spans="1:2" ht="15.6">
      <c r="A30" s="341" t="s">
        <v>117</v>
      </c>
      <c r="B30" s="335">
        <v>13009</v>
      </c>
    </row>
    <row r="31" spans="1:2" ht="15.6">
      <c r="A31" s="341" t="s">
        <v>118</v>
      </c>
      <c r="B31" s="338" t="s">
        <v>394</v>
      </c>
    </row>
    <row r="32" spans="1:2" ht="15.6">
      <c r="A32" s="341" t="s">
        <v>119</v>
      </c>
      <c r="B32" s="335">
        <v>13012</v>
      </c>
    </row>
    <row r="33" spans="1:2" ht="15.6">
      <c r="A33" s="341" t="s">
        <v>120</v>
      </c>
      <c r="B33" s="335" t="s">
        <v>395</v>
      </c>
    </row>
    <row r="34" spans="1:2" ht="15.6">
      <c r="A34" s="341" t="s">
        <v>121</v>
      </c>
      <c r="B34" s="338" t="s">
        <v>396</v>
      </c>
    </row>
    <row r="35" spans="1:2" ht="15.6">
      <c r="A35" s="341" t="s">
        <v>122</v>
      </c>
      <c r="B35" s="338" t="s">
        <v>397</v>
      </c>
    </row>
    <row r="36" spans="1:2" ht="15.6">
      <c r="A36" s="341" t="s">
        <v>123</v>
      </c>
      <c r="B36" s="338" t="s">
        <v>398</v>
      </c>
    </row>
    <row r="37" spans="1:2" ht="15.6">
      <c r="A37" s="341" t="s">
        <v>124</v>
      </c>
      <c r="B37" s="338" t="s">
        <v>399</v>
      </c>
    </row>
    <row r="38" spans="1:2" ht="15.6">
      <c r="A38" s="341" t="s">
        <v>125</v>
      </c>
      <c r="B38" s="335">
        <v>13045</v>
      </c>
    </row>
    <row r="39" spans="1:2" ht="15.6">
      <c r="A39" s="341" t="s">
        <v>126</v>
      </c>
      <c r="B39" s="335" t="s">
        <v>400</v>
      </c>
    </row>
    <row r="40" spans="1:2" ht="15.6">
      <c r="A40" s="341" t="s">
        <v>127</v>
      </c>
      <c r="B40" s="335">
        <v>12850</v>
      </c>
    </row>
    <row r="41" spans="1:2" ht="15.6">
      <c r="A41" s="341" t="s">
        <v>128</v>
      </c>
      <c r="B41" s="343" t="s">
        <v>401</v>
      </c>
    </row>
    <row r="42" spans="1:2" ht="15.6">
      <c r="A42" s="341" t="s">
        <v>129</v>
      </c>
      <c r="B42" s="335" t="s">
        <v>402</v>
      </c>
    </row>
    <row r="43" spans="1:2" ht="15.6">
      <c r="A43" s="340" t="s">
        <v>67</v>
      </c>
    </row>
    <row r="44" spans="1:2" ht="15.6">
      <c r="A44" s="340"/>
    </row>
    <row r="45" spans="1:2" ht="15.6">
      <c r="A45" s="342"/>
    </row>
    <row r="46" spans="1:2" ht="15.6">
      <c r="A46" s="342" t="s">
        <v>143</v>
      </c>
    </row>
    <row r="47" spans="1:2" ht="15.6">
      <c r="A47" s="341" t="s">
        <v>144</v>
      </c>
      <c r="B47" s="335">
        <v>12117</v>
      </c>
    </row>
    <row r="48" spans="1:2" ht="15.6">
      <c r="A48" s="341" t="s">
        <v>145</v>
      </c>
      <c r="B48" s="335">
        <v>12411</v>
      </c>
    </row>
    <row r="49" spans="1:2" ht="15.6">
      <c r="A49" s="341" t="s">
        <v>146</v>
      </c>
      <c r="B49" s="335">
        <v>12111</v>
      </c>
    </row>
    <row r="50" spans="1:2" ht="15.6">
      <c r="A50" s="341" t="s">
        <v>147</v>
      </c>
      <c r="B50" s="335">
        <v>12112</v>
      </c>
    </row>
    <row r="51" spans="1:2" ht="15.6">
      <c r="A51" s="341" t="s">
        <v>148</v>
      </c>
      <c r="B51" s="335">
        <v>12113</v>
      </c>
    </row>
    <row r="55" spans="1:2">
      <c r="A55" s="335" t="s">
        <v>403</v>
      </c>
      <c r="B55" s="338" t="s">
        <v>404</v>
      </c>
    </row>
    <row r="56" spans="1:2">
      <c r="A56" s="335" t="s">
        <v>405</v>
      </c>
      <c r="B56" s="338" t="s">
        <v>406</v>
      </c>
    </row>
    <row r="57" spans="1:2">
      <c r="A57" s="335" t="s">
        <v>407</v>
      </c>
      <c r="B57" s="338" t="s">
        <v>408</v>
      </c>
    </row>
    <row r="58" spans="1:2">
      <c r="A58" s="335" t="s">
        <v>409</v>
      </c>
      <c r="B58" s="343" t="s">
        <v>410</v>
      </c>
    </row>
    <row r="59" spans="1:2">
      <c r="A59" s="335" t="s">
        <v>132</v>
      </c>
      <c r="B59" s="343" t="s">
        <v>411</v>
      </c>
    </row>
    <row r="60" spans="1:2">
      <c r="A60" s="335" t="s">
        <v>412</v>
      </c>
      <c r="B60" s="343" t="s">
        <v>413</v>
      </c>
    </row>
    <row r="61" spans="1:2">
      <c r="A61" s="335" t="s">
        <v>414</v>
      </c>
      <c r="B61" s="343" t="s">
        <v>415</v>
      </c>
    </row>
    <row r="62" spans="1:2">
      <c r="A62" s="335" t="s">
        <v>131</v>
      </c>
      <c r="B62" s="343" t="s">
        <v>416</v>
      </c>
    </row>
    <row r="63" spans="1:2">
      <c r="A63" s="337" t="s">
        <v>417</v>
      </c>
      <c r="B63" s="335">
        <v>12410</v>
      </c>
    </row>
    <row r="64" spans="1:2">
      <c r="A64" s="337" t="s">
        <v>418</v>
      </c>
      <c r="B64" s="335">
        <v>12411</v>
      </c>
    </row>
    <row r="65" spans="1:2">
      <c r="A65" s="337" t="s">
        <v>419</v>
      </c>
      <c r="B65" s="335">
        <v>12401</v>
      </c>
    </row>
    <row r="66" spans="1:2">
      <c r="A66" s="3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8A43-C5FA-47C3-BFF7-6A07057789FA}">
  <dimension ref="A1"/>
  <sheetViews>
    <sheetView topLeftCell="XDC1" workbookViewId="0">
      <selection activeCell="XDL21" sqref="XDL21"/>
    </sheetView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603F-C029-4CA7-971B-A0317FDAF1C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3152-9AB9-4EB0-B352-DDFB6714E1E4}">
  <dimension ref="A1:X176"/>
  <sheetViews>
    <sheetView workbookViewId="0">
      <pane ySplit="1" topLeftCell="B24" activePane="bottomLeft" state="frozen"/>
      <selection pane="bottomLeft" activeCell="B24" sqref="B24"/>
    </sheetView>
  </sheetViews>
  <sheetFormatPr defaultColWidth="8.85546875" defaultRowHeight="14.45"/>
  <cols>
    <col min="1" max="1" width="37.42578125" customWidth="1"/>
    <col min="2" max="2" width="14.28515625" style="3" customWidth="1"/>
    <col min="3" max="3" width="9.140625" style="312"/>
    <col min="4" max="4" width="9.140625" style="3"/>
    <col min="5" max="5" width="17.7109375" style="312" bestFit="1" customWidth="1"/>
    <col min="6" max="7" width="9.140625" style="3"/>
    <col min="8" max="8" width="12.42578125" style="3" customWidth="1"/>
    <col min="9" max="9" width="11.42578125" style="3" customWidth="1"/>
    <col min="10" max="11" width="9.140625" style="3"/>
    <col min="12" max="12" width="11.28515625" style="3" customWidth="1"/>
    <col min="13" max="13" width="13" style="3" customWidth="1"/>
    <col min="14" max="14" width="11.85546875" style="3" customWidth="1"/>
    <col min="16" max="16" width="12.140625" customWidth="1"/>
    <col min="17" max="17" width="10.28515625" customWidth="1"/>
  </cols>
  <sheetData>
    <row r="1" spans="1:20" ht="48.6">
      <c r="A1" s="27" t="s">
        <v>52</v>
      </c>
      <c r="B1" s="28"/>
      <c r="C1" s="303" t="s">
        <v>53</v>
      </c>
      <c r="D1" s="28"/>
      <c r="E1" s="303" t="s">
        <v>54</v>
      </c>
      <c r="F1" s="28" t="s">
        <v>55</v>
      </c>
      <c r="G1" s="28" t="s">
        <v>56</v>
      </c>
      <c r="H1" s="28" t="s">
        <v>57</v>
      </c>
      <c r="I1" s="28" t="s">
        <v>58</v>
      </c>
      <c r="J1" s="28" t="s">
        <v>59</v>
      </c>
      <c r="K1" s="28" t="s">
        <v>60</v>
      </c>
      <c r="L1" s="28" t="s">
        <v>61</v>
      </c>
      <c r="M1" s="28" t="s">
        <v>62</v>
      </c>
      <c r="N1" s="28" t="s">
        <v>63</v>
      </c>
      <c r="O1" s="28" t="s">
        <v>64</v>
      </c>
      <c r="P1" s="28" t="s">
        <v>65</v>
      </c>
      <c r="Q1" s="28" t="s">
        <v>66</v>
      </c>
      <c r="R1" s="28" t="s">
        <v>67</v>
      </c>
      <c r="S1" s="52"/>
      <c r="T1" s="3"/>
    </row>
    <row r="2" spans="1:20" ht="15.6">
      <c r="A2" s="16"/>
      <c r="B2" s="26"/>
      <c r="C2" s="305"/>
      <c r="D2" s="26"/>
      <c r="E2" s="305"/>
      <c r="F2" s="26"/>
      <c r="G2" s="26"/>
      <c r="H2" s="26"/>
      <c r="I2" s="26"/>
      <c r="J2" s="26"/>
      <c r="K2" s="26"/>
      <c r="L2" s="26"/>
      <c r="M2" s="26"/>
      <c r="N2" s="26"/>
      <c r="O2" s="26"/>
      <c r="P2" s="14"/>
      <c r="Q2" s="14"/>
      <c r="R2" s="14"/>
      <c r="S2" s="50"/>
    </row>
    <row r="3" spans="1:20" ht="16.5">
      <c r="A3" s="15" t="s">
        <v>68</v>
      </c>
      <c r="B3" s="26"/>
      <c r="C3" s="305"/>
      <c r="D3" s="26"/>
      <c r="E3" s="372"/>
      <c r="F3" s="26"/>
      <c r="G3" s="26"/>
      <c r="H3" s="26"/>
      <c r="I3" s="26"/>
      <c r="J3" s="26"/>
      <c r="K3" s="26"/>
      <c r="L3" s="26"/>
      <c r="M3" s="26"/>
      <c r="N3" s="26"/>
      <c r="O3" s="26"/>
      <c r="P3" s="14"/>
      <c r="Q3" s="14"/>
      <c r="R3" s="14"/>
      <c r="S3" s="47"/>
    </row>
    <row r="4" spans="1:20" ht="32.25">
      <c r="A4" s="16" t="s">
        <v>69</v>
      </c>
      <c r="B4" s="46" t="s">
        <v>70</v>
      </c>
      <c r="C4" s="305" t="s">
        <v>71</v>
      </c>
      <c r="D4" s="26"/>
      <c r="E4" s="372" t="s">
        <v>71</v>
      </c>
      <c r="P4" s="14"/>
      <c r="Q4" s="14"/>
      <c r="R4" s="14"/>
      <c r="S4" s="48"/>
    </row>
    <row r="5" spans="1:20" ht="32.25">
      <c r="A5" s="54" t="s">
        <v>72</v>
      </c>
      <c r="B5" s="55" t="s">
        <v>73</v>
      </c>
      <c r="C5" s="306"/>
      <c r="D5" s="55"/>
      <c r="E5" s="309">
        <f>AVERAGE(F5:Q5)</f>
        <v>7.4</v>
      </c>
      <c r="F5" s="153">
        <f>F9-F8</f>
        <v>-15</v>
      </c>
      <c r="G5" s="153">
        <f t="shared" ref="G5:O5" si="0">G9-G8</f>
        <v>14</v>
      </c>
      <c r="H5" s="153">
        <f t="shared" si="0"/>
        <v>50</v>
      </c>
      <c r="I5" s="153">
        <f t="shared" si="0"/>
        <v>-82</v>
      </c>
      <c r="J5" s="153">
        <f t="shared" si="0"/>
        <v>28</v>
      </c>
      <c r="K5" s="153">
        <f t="shared" si="0"/>
        <v>-6</v>
      </c>
      <c r="L5" s="153">
        <f t="shared" si="0"/>
        <v>14</v>
      </c>
      <c r="M5" s="153">
        <f t="shared" si="0"/>
        <v>16</v>
      </c>
      <c r="N5" s="153">
        <f t="shared" si="0"/>
        <v>32</v>
      </c>
      <c r="O5" s="153">
        <f t="shared" si="0"/>
        <v>23</v>
      </c>
      <c r="P5" s="134"/>
      <c r="Q5" s="134"/>
      <c r="R5" s="153">
        <f>SUM(F5:Q5)</f>
        <v>74</v>
      </c>
      <c r="S5" s="56"/>
    </row>
    <row r="6" spans="1:20" ht="32.25">
      <c r="A6" s="16" t="s">
        <v>74</v>
      </c>
      <c r="B6" s="26" t="s">
        <v>75</v>
      </c>
      <c r="C6" s="306" t="s">
        <v>71</v>
      </c>
      <c r="D6" s="26"/>
      <c r="E6" s="372" t="s">
        <v>71</v>
      </c>
      <c r="F6" s="26"/>
      <c r="G6" s="26"/>
      <c r="I6" s="29"/>
      <c r="J6" s="26"/>
      <c r="K6" s="26"/>
      <c r="L6" s="26"/>
      <c r="M6" s="26"/>
      <c r="N6" s="26"/>
      <c r="O6" s="26"/>
      <c r="P6" s="14"/>
      <c r="Q6" s="14"/>
      <c r="R6" s="14"/>
      <c r="S6" s="48"/>
    </row>
    <row r="7" spans="1:20" ht="16.5">
      <c r="A7" s="16" t="s">
        <v>76</v>
      </c>
      <c r="B7" s="371" t="s">
        <v>77</v>
      </c>
      <c r="C7" s="306"/>
      <c r="D7" s="26"/>
      <c r="E7" s="309">
        <f>AVERAGE(F7:Q7)</f>
        <v>4186.2</v>
      </c>
      <c r="F7" s="26">
        <v>26</v>
      </c>
      <c r="G7" s="26">
        <v>4729</v>
      </c>
      <c r="H7" s="26">
        <v>4696</v>
      </c>
      <c r="I7" s="26">
        <v>4639</v>
      </c>
      <c r="J7" s="26">
        <v>4647</v>
      </c>
      <c r="K7" s="26">
        <v>4640</v>
      </c>
      <c r="L7" s="26">
        <v>4653</v>
      </c>
      <c r="M7" s="26">
        <v>4631</v>
      </c>
      <c r="N7" s="26">
        <v>4603</v>
      </c>
      <c r="O7" s="26">
        <v>4598</v>
      </c>
      <c r="P7" s="14"/>
      <c r="Q7" s="14"/>
      <c r="R7" s="384">
        <f>E7</f>
        <v>4186.2</v>
      </c>
      <c r="S7" s="48"/>
    </row>
    <row r="8" spans="1:20" ht="16.5">
      <c r="A8" s="16" t="s">
        <v>78</v>
      </c>
      <c r="B8" s="26"/>
      <c r="C8" s="306"/>
      <c r="D8" s="26"/>
      <c r="E8" s="309">
        <f>AVERAGE(F8:Q8)</f>
        <v>55.4</v>
      </c>
      <c r="F8" s="26">
        <v>79</v>
      </c>
      <c r="G8" s="26">
        <v>65</v>
      </c>
      <c r="H8" s="26">
        <v>70</v>
      </c>
      <c r="I8" s="26">
        <v>156</v>
      </c>
      <c r="J8" s="26">
        <v>25</v>
      </c>
      <c r="K8" s="3">
        <v>42</v>
      </c>
      <c r="L8" s="26">
        <v>33</v>
      </c>
      <c r="M8" s="26">
        <v>21</v>
      </c>
      <c r="N8" s="26">
        <v>29</v>
      </c>
      <c r="O8" s="26">
        <v>34</v>
      </c>
      <c r="P8" s="14"/>
      <c r="Q8" s="14"/>
      <c r="R8" s="14">
        <f t="shared" ref="R5:R64" si="1">SUM(F8:Q8)</f>
        <v>554</v>
      </c>
      <c r="S8" s="48"/>
    </row>
    <row r="9" spans="1:20" ht="16.5">
      <c r="A9" s="16" t="s">
        <v>79</v>
      </c>
      <c r="B9" s="26" t="s">
        <v>80</v>
      </c>
      <c r="C9" s="306"/>
      <c r="D9" s="26"/>
      <c r="E9" s="309">
        <f t="shared" ref="E9:E70" si="2">AVERAGE(F9:Q9)</f>
        <v>62.8</v>
      </c>
      <c r="F9" s="26">
        <v>64</v>
      </c>
      <c r="G9" s="26">
        <v>79</v>
      </c>
      <c r="H9" s="26">
        <v>120</v>
      </c>
      <c r="I9" s="29">
        <v>74</v>
      </c>
      <c r="J9" s="26">
        <v>53</v>
      </c>
      <c r="K9" s="26">
        <v>36</v>
      </c>
      <c r="L9" s="26">
        <v>47</v>
      </c>
      <c r="M9" s="26">
        <v>37</v>
      </c>
      <c r="N9" s="26">
        <v>61</v>
      </c>
      <c r="O9" s="26">
        <v>57</v>
      </c>
      <c r="P9" s="14"/>
      <c r="Q9" s="14"/>
      <c r="R9" s="14">
        <f t="shared" si="1"/>
        <v>628</v>
      </c>
      <c r="S9" s="48"/>
    </row>
    <row r="10" spans="1:20" ht="16.5">
      <c r="A10" s="16" t="s">
        <v>81</v>
      </c>
      <c r="B10" s="26" t="s">
        <v>82</v>
      </c>
      <c r="C10" s="306"/>
      <c r="D10" s="26"/>
      <c r="E10" s="372"/>
      <c r="F10" s="28"/>
      <c r="G10" s="26"/>
      <c r="H10" s="26"/>
      <c r="I10" s="26"/>
      <c r="J10" s="26"/>
      <c r="K10" s="26"/>
      <c r="L10" s="26"/>
      <c r="M10" s="26"/>
      <c r="N10" s="26"/>
      <c r="O10" s="26"/>
      <c r="P10" s="14"/>
      <c r="Q10" s="14"/>
      <c r="R10" s="14"/>
      <c r="S10" s="50"/>
    </row>
    <row r="11" spans="1:20" ht="16.5">
      <c r="A11" s="14" t="s">
        <v>83</v>
      </c>
      <c r="B11" s="26"/>
      <c r="C11" s="306"/>
      <c r="D11" s="26"/>
      <c r="E11" s="309">
        <f>AVERAGE(F11:Q11)</f>
        <v>43.3</v>
      </c>
      <c r="F11" s="26">
        <v>46</v>
      </c>
      <c r="G11" s="26">
        <v>54</v>
      </c>
      <c r="H11" s="26">
        <v>99</v>
      </c>
      <c r="I11" s="26">
        <v>72</v>
      </c>
      <c r="J11" s="26">
        <v>27</v>
      </c>
      <c r="K11" s="26">
        <v>15</v>
      </c>
      <c r="L11" s="26">
        <v>31</v>
      </c>
      <c r="M11" s="26">
        <v>22</v>
      </c>
      <c r="N11" s="26">
        <v>43</v>
      </c>
      <c r="O11" s="26">
        <v>24</v>
      </c>
      <c r="P11" s="14"/>
      <c r="Q11" s="14"/>
      <c r="R11" s="14">
        <f t="shared" si="1"/>
        <v>433</v>
      </c>
      <c r="S11" s="50"/>
    </row>
    <row r="12" spans="1:20" ht="16.5">
      <c r="A12" s="14" t="s">
        <v>84</v>
      </c>
      <c r="B12" s="26"/>
      <c r="C12" s="306"/>
      <c r="D12" s="26"/>
      <c r="E12" s="309">
        <f t="shared" ref="E12:E15" si="3">AVERAGE(F12:Q12)</f>
        <v>14.375</v>
      </c>
      <c r="F12" s="26"/>
      <c r="G12" s="26">
        <v>3</v>
      </c>
      <c r="H12" s="26">
        <v>6</v>
      </c>
      <c r="I12" s="26"/>
      <c r="J12" s="26">
        <v>22</v>
      </c>
      <c r="K12" s="26">
        <v>19</v>
      </c>
      <c r="L12" s="26">
        <v>8</v>
      </c>
      <c r="M12" s="26">
        <v>15</v>
      </c>
      <c r="N12" s="26">
        <v>16</v>
      </c>
      <c r="O12" s="26">
        <v>26</v>
      </c>
      <c r="P12" s="14"/>
      <c r="Q12" s="14"/>
      <c r="R12" s="14">
        <f t="shared" si="1"/>
        <v>115</v>
      </c>
      <c r="S12" s="50"/>
    </row>
    <row r="13" spans="1:20" ht="16.5">
      <c r="A13" s="14" t="s">
        <v>85</v>
      </c>
      <c r="B13" s="26"/>
      <c r="C13" s="306"/>
      <c r="D13" s="26"/>
      <c r="E13" s="309">
        <f t="shared" si="3"/>
        <v>1</v>
      </c>
      <c r="F13" s="26"/>
      <c r="G13" s="26"/>
      <c r="H13" s="26"/>
      <c r="I13" s="26"/>
      <c r="J13" s="26"/>
      <c r="K13" s="26"/>
      <c r="L13" s="26"/>
      <c r="M13" s="26"/>
      <c r="N13" s="26"/>
      <c r="O13" s="26">
        <v>1</v>
      </c>
      <c r="P13" s="14"/>
      <c r="Q13" s="14"/>
      <c r="R13" s="14">
        <f t="shared" si="1"/>
        <v>1</v>
      </c>
      <c r="S13" s="50"/>
    </row>
    <row r="14" spans="1:20" ht="16.5">
      <c r="A14" s="14" t="s">
        <v>86</v>
      </c>
      <c r="B14" s="26"/>
      <c r="C14" s="306"/>
      <c r="D14" s="26"/>
      <c r="E14" s="309">
        <f t="shared" si="3"/>
        <v>1</v>
      </c>
      <c r="F14" s="26"/>
      <c r="G14" s="26"/>
      <c r="H14" s="26"/>
      <c r="I14" s="26"/>
      <c r="J14" s="26">
        <v>1</v>
      </c>
      <c r="K14" s="26"/>
      <c r="L14" s="26"/>
      <c r="M14" s="26"/>
      <c r="N14" s="26"/>
      <c r="O14" s="26"/>
      <c r="P14" s="14"/>
      <c r="Q14" s="14"/>
      <c r="R14" s="14">
        <f t="shared" si="1"/>
        <v>1</v>
      </c>
      <c r="S14" s="50"/>
    </row>
    <row r="15" spans="1:20" ht="16.5">
      <c r="A15" s="14" t="s">
        <v>87</v>
      </c>
      <c r="B15" s="26"/>
      <c r="C15" s="306"/>
      <c r="D15" s="26"/>
      <c r="E15" s="309">
        <f t="shared" si="3"/>
        <v>2.8333333333333335</v>
      </c>
      <c r="F15" s="26"/>
      <c r="G15" s="26"/>
      <c r="H15" s="26">
        <v>2</v>
      </c>
      <c r="I15" s="26">
        <v>1</v>
      </c>
      <c r="J15" s="26">
        <v>3</v>
      </c>
      <c r="K15" s="26">
        <v>2</v>
      </c>
      <c r="L15" s="26">
        <v>8</v>
      </c>
      <c r="M15" s="26"/>
      <c r="N15" s="26"/>
      <c r="O15" s="26">
        <v>1</v>
      </c>
      <c r="P15" s="14"/>
      <c r="Q15" s="14"/>
      <c r="R15" s="14">
        <f t="shared" si="1"/>
        <v>17</v>
      </c>
      <c r="S15" s="50"/>
    </row>
    <row r="16" spans="1:20" ht="15.75">
      <c r="A16" s="15"/>
      <c r="B16" s="30"/>
      <c r="C16" s="308"/>
      <c r="D16" s="26"/>
      <c r="E16" s="372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5"/>
      <c r="Q16" s="15"/>
      <c r="R16" s="14"/>
      <c r="S16" s="50"/>
    </row>
    <row r="17" spans="1:19" ht="15.75">
      <c r="A17" s="14"/>
      <c r="B17" s="26"/>
      <c r="C17" s="305"/>
      <c r="D17" s="26"/>
      <c r="E17" s="372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14"/>
      <c r="Q17" s="14"/>
      <c r="R17" s="14"/>
      <c r="S17" s="50"/>
    </row>
    <row r="18" spans="1:19" ht="16.5">
      <c r="A18" s="15" t="s">
        <v>88</v>
      </c>
      <c r="B18" s="30"/>
      <c r="C18" s="305"/>
      <c r="D18" s="26"/>
      <c r="E18" s="372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15"/>
      <c r="Q18" s="15"/>
      <c r="R18" s="14"/>
      <c r="S18" s="48"/>
    </row>
    <row r="19" spans="1:19" ht="16.5">
      <c r="A19" s="16" t="s">
        <v>89</v>
      </c>
      <c r="B19" s="30"/>
      <c r="C19" s="305"/>
      <c r="D19" s="26"/>
      <c r="E19" s="37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15"/>
      <c r="Q19" s="15"/>
      <c r="R19" s="14"/>
      <c r="S19" s="50"/>
    </row>
    <row r="20" spans="1:19" ht="16.5">
      <c r="A20" s="14" t="s">
        <v>90</v>
      </c>
      <c r="B20" s="26">
        <v>12010</v>
      </c>
      <c r="C20" s="309"/>
      <c r="D20" s="26"/>
      <c r="E20" s="309">
        <f t="shared" si="2"/>
        <v>442.11111111111109</v>
      </c>
      <c r="F20" s="26">
        <v>481</v>
      </c>
      <c r="G20" s="26">
        <v>446</v>
      </c>
      <c r="H20" s="26">
        <v>389</v>
      </c>
      <c r="I20" s="26">
        <v>556</v>
      </c>
      <c r="J20" s="26">
        <v>563</v>
      </c>
      <c r="K20" s="26">
        <v>424</v>
      </c>
      <c r="L20" s="26">
        <v>401</v>
      </c>
      <c r="M20" s="26">
        <v>327</v>
      </c>
      <c r="N20" s="26">
        <v>392</v>
      </c>
      <c r="O20" s="26"/>
      <c r="P20" s="14"/>
      <c r="Q20" s="14"/>
      <c r="R20" s="14">
        <f t="shared" si="1"/>
        <v>3979</v>
      </c>
      <c r="S20" s="48"/>
    </row>
    <row r="21" spans="1:19" ht="16.5">
      <c r="A21" s="14" t="s">
        <v>91</v>
      </c>
      <c r="B21" s="26">
        <v>12011</v>
      </c>
      <c r="C21" s="309"/>
      <c r="D21" s="26"/>
      <c r="E21" s="309">
        <f t="shared" si="2"/>
        <v>824.33333333333337</v>
      </c>
      <c r="F21" s="26">
        <v>883</v>
      </c>
      <c r="G21" s="26">
        <v>775</v>
      </c>
      <c r="H21" s="26">
        <v>843</v>
      </c>
      <c r="I21" s="26">
        <v>1066</v>
      </c>
      <c r="J21" s="26">
        <v>930</v>
      </c>
      <c r="K21" s="26">
        <v>852</v>
      </c>
      <c r="L21" s="26">
        <v>761</v>
      </c>
      <c r="M21" s="26">
        <v>654</v>
      </c>
      <c r="N21" s="26">
        <v>655</v>
      </c>
      <c r="O21" s="26"/>
      <c r="P21" s="14"/>
      <c r="Q21" s="14"/>
      <c r="R21" s="14">
        <f t="shared" si="1"/>
        <v>7419</v>
      </c>
      <c r="S21" s="50"/>
    </row>
    <row r="22" spans="1:19" ht="16.5">
      <c r="A22" s="14" t="s">
        <v>92</v>
      </c>
      <c r="B22" s="26">
        <v>12001</v>
      </c>
      <c r="C22" s="309"/>
      <c r="D22" s="26"/>
      <c r="E22" s="309">
        <f t="shared" si="2"/>
        <v>432.88888888888891</v>
      </c>
      <c r="F22" s="26">
        <v>411</v>
      </c>
      <c r="G22" s="26">
        <v>380</v>
      </c>
      <c r="H22" s="26">
        <v>532</v>
      </c>
      <c r="I22" s="26">
        <v>453</v>
      </c>
      <c r="J22" s="26">
        <v>440</v>
      </c>
      <c r="K22" s="26">
        <v>421</v>
      </c>
      <c r="L22" s="26">
        <v>498</v>
      </c>
      <c r="M22" s="51">
        <v>386</v>
      </c>
      <c r="N22" s="26">
        <v>375</v>
      </c>
      <c r="O22" s="26"/>
      <c r="P22" s="14"/>
      <c r="Q22" s="14"/>
      <c r="R22" s="14">
        <f t="shared" si="1"/>
        <v>3896</v>
      </c>
      <c r="S22" s="50"/>
    </row>
    <row r="23" spans="1:19" ht="32.25">
      <c r="A23" s="14" t="s">
        <v>93</v>
      </c>
      <c r="B23" s="26" t="s">
        <v>94</v>
      </c>
      <c r="C23" s="309"/>
      <c r="D23" s="26"/>
      <c r="E23" s="309">
        <f t="shared" si="2"/>
        <v>5.4</v>
      </c>
      <c r="F23" s="26">
        <f>1+5</f>
        <v>6</v>
      </c>
      <c r="G23" s="26">
        <f>2+8</f>
        <v>10</v>
      </c>
      <c r="H23" s="26">
        <v>7</v>
      </c>
      <c r="I23" s="26">
        <f>2+7</f>
        <v>9</v>
      </c>
      <c r="J23" s="26">
        <v>10</v>
      </c>
      <c r="K23" s="26">
        <f>1+3</f>
        <v>4</v>
      </c>
      <c r="L23" s="26">
        <v>1</v>
      </c>
      <c r="M23" s="26">
        <v>1</v>
      </c>
      <c r="N23" s="26">
        <v>1</v>
      </c>
      <c r="O23" s="26">
        <v>5</v>
      </c>
      <c r="P23" s="14"/>
      <c r="Q23" s="14"/>
      <c r="R23" s="14">
        <f t="shared" si="1"/>
        <v>54</v>
      </c>
      <c r="S23" s="50"/>
    </row>
    <row r="24" spans="1:19" ht="32.25">
      <c r="A24" s="14" t="s">
        <v>95</v>
      </c>
      <c r="B24" s="396" t="s">
        <v>96</v>
      </c>
      <c r="C24" s="309"/>
      <c r="D24" s="26"/>
      <c r="E24" s="309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14"/>
      <c r="Q24" s="14"/>
      <c r="R24" s="14">
        <f t="shared" si="1"/>
        <v>0</v>
      </c>
      <c r="S24" s="50"/>
    </row>
    <row r="25" spans="1:19" ht="16.5">
      <c r="A25" s="14" t="s">
        <v>97</v>
      </c>
      <c r="B25" s="26">
        <v>12002</v>
      </c>
      <c r="C25" s="309"/>
      <c r="D25" s="26"/>
      <c r="E25" s="309">
        <f t="shared" si="2"/>
        <v>1</v>
      </c>
      <c r="F25" s="26">
        <v>1</v>
      </c>
      <c r="G25" s="26"/>
      <c r="H25" s="26"/>
      <c r="I25" s="26"/>
      <c r="J25" s="26">
        <v>1</v>
      </c>
      <c r="K25" s="26">
        <v>1</v>
      </c>
      <c r="L25" s="26">
        <v>1</v>
      </c>
      <c r="M25" s="26">
        <v>1</v>
      </c>
      <c r="N25" s="26">
        <v>1</v>
      </c>
      <c r="O25" s="26"/>
      <c r="P25" s="14"/>
      <c r="Q25" s="14"/>
      <c r="R25" s="14">
        <f t="shared" si="1"/>
        <v>6</v>
      </c>
      <c r="S25" s="50"/>
    </row>
    <row r="26" spans="1:19" ht="16.5">
      <c r="A26" s="14" t="s">
        <v>98</v>
      </c>
      <c r="B26" s="26">
        <v>12003</v>
      </c>
      <c r="C26" s="309"/>
      <c r="D26" s="26"/>
      <c r="E26" s="309">
        <f t="shared" si="2"/>
        <v>4.375</v>
      </c>
      <c r="F26" s="26">
        <v>2</v>
      </c>
      <c r="G26" s="26">
        <v>5</v>
      </c>
      <c r="H26" s="26">
        <v>5</v>
      </c>
      <c r="I26" s="26">
        <v>9</v>
      </c>
      <c r="J26" s="26">
        <v>4</v>
      </c>
      <c r="K26" s="26">
        <v>4</v>
      </c>
      <c r="L26" s="26">
        <v>1</v>
      </c>
      <c r="M26" s="26"/>
      <c r="N26" s="26">
        <v>5</v>
      </c>
      <c r="O26" s="26"/>
      <c r="P26" s="14"/>
      <c r="Q26" s="14"/>
      <c r="R26" s="14">
        <f t="shared" si="1"/>
        <v>35</v>
      </c>
      <c r="S26" s="50"/>
    </row>
    <row r="27" spans="1:19" ht="16.5">
      <c r="A27" s="14" t="s">
        <v>99</v>
      </c>
      <c r="B27" s="26"/>
      <c r="C27" s="309"/>
      <c r="D27" s="26"/>
      <c r="E27" s="309">
        <f t="shared" si="2"/>
        <v>1.3333333333333333</v>
      </c>
      <c r="F27" s="26">
        <v>2</v>
      </c>
      <c r="G27" s="26"/>
      <c r="H27" s="26">
        <v>2</v>
      </c>
      <c r="I27" s="26">
        <v>1</v>
      </c>
      <c r="J27" s="26"/>
      <c r="K27" s="3">
        <v>1</v>
      </c>
      <c r="L27" s="26">
        <v>1</v>
      </c>
      <c r="M27" s="26"/>
      <c r="N27" s="26">
        <v>1</v>
      </c>
      <c r="O27" s="26"/>
      <c r="P27" s="14"/>
      <c r="Q27" s="14"/>
      <c r="R27" s="14">
        <f t="shared" si="1"/>
        <v>8</v>
      </c>
      <c r="S27" s="50"/>
    </row>
    <row r="28" spans="1:19" ht="16.5">
      <c r="A28" s="14" t="s">
        <v>100</v>
      </c>
      <c r="B28" s="26"/>
      <c r="C28" s="309"/>
      <c r="D28" s="26"/>
      <c r="E28" s="309"/>
      <c r="F28" s="26"/>
      <c r="G28" s="26"/>
      <c r="H28" s="26"/>
      <c r="I28" s="26"/>
      <c r="J28" s="26"/>
      <c r="K28" s="39"/>
      <c r="L28" s="26"/>
      <c r="M28" s="26"/>
      <c r="N28" s="26"/>
      <c r="O28" s="26"/>
      <c r="P28" s="14"/>
      <c r="Q28" s="14"/>
      <c r="R28" s="14">
        <f t="shared" si="1"/>
        <v>0</v>
      </c>
      <c r="S28" s="50"/>
    </row>
    <row r="29" spans="1:19" ht="16.5">
      <c r="A29" s="14" t="s">
        <v>101</v>
      </c>
      <c r="B29" s="26"/>
      <c r="C29" s="309"/>
      <c r="D29" s="26"/>
      <c r="E29" s="309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14"/>
      <c r="Q29" s="14"/>
      <c r="R29" s="14">
        <f t="shared" si="1"/>
        <v>0</v>
      </c>
      <c r="S29" s="50"/>
    </row>
    <row r="30" spans="1:19" ht="16.5">
      <c r="A30" s="17" t="s">
        <v>67</v>
      </c>
      <c r="B30" s="30"/>
      <c r="C30" s="309"/>
      <c r="D30" s="26"/>
      <c r="E30" s="309"/>
      <c r="F30" s="31">
        <f>SUM(F20:F29)</f>
        <v>1786</v>
      </c>
      <c r="G30" s="31">
        <f t="shared" ref="G30:Q30" si="4">SUM(G20:G29)</f>
        <v>1616</v>
      </c>
      <c r="H30" s="31">
        <f t="shared" si="4"/>
        <v>1778</v>
      </c>
      <c r="I30" s="31">
        <f t="shared" si="4"/>
        <v>2094</v>
      </c>
      <c r="J30" s="31">
        <f t="shared" si="4"/>
        <v>1948</v>
      </c>
      <c r="K30" s="31">
        <f t="shared" si="4"/>
        <v>1707</v>
      </c>
      <c r="L30" s="31">
        <f t="shared" si="4"/>
        <v>1664</v>
      </c>
      <c r="M30" s="31">
        <f t="shared" si="4"/>
        <v>1369</v>
      </c>
      <c r="N30" s="31">
        <f t="shared" si="4"/>
        <v>1430</v>
      </c>
      <c r="O30" s="31">
        <f t="shared" si="4"/>
        <v>5</v>
      </c>
      <c r="P30" s="31">
        <f t="shared" si="4"/>
        <v>0</v>
      </c>
      <c r="Q30" s="31">
        <f t="shared" si="4"/>
        <v>0</v>
      </c>
      <c r="R30" s="14">
        <f t="shared" si="1"/>
        <v>15397</v>
      </c>
      <c r="S30" s="47"/>
    </row>
    <row r="31" spans="1:19" ht="15.75">
      <c r="A31" s="17"/>
      <c r="B31" s="30"/>
      <c r="C31" s="310"/>
      <c r="D31" s="26"/>
      <c r="E31" s="372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17"/>
      <c r="Q31" s="17"/>
      <c r="R31" s="14"/>
      <c r="S31" s="47"/>
    </row>
    <row r="32" spans="1:19" ht="16.5">
      <c r="A32" s="17" t="s">
        <v>102</v>
      </c>
      <c r="B32" s="30"/>
      <c r="C32" s="310"/>
      <c r="D32" s="26"/>
      <c r="E32" s="372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17"/>
      <c r="Q32" s="17"/>
      <c r="R32" s="14"/>
      <c r="S32" s="47"/>
    </row>
    <row r="33" spans="1:24" ht="32.25">
      <c r="A33" s="14" t="s">
        <v>99</v>
      </c>
      <c r="B33" s="30" t="s">
        <v>103</v>
      </c>
      <c r="C33" s="309"/>
      <c r="D33" s="26"/>
      <c r="E33" s="372"/>
      <c r="F33" s="26" t="s">
        <v>104</v>
      </c>
      <c r="G33" s="26" t="s">
        <v>104</v>
      </c>
      <c r="H33" s="26" t="s">
        <v>104</v>
      </c>
      <c r="I33" s="26" t="s">
        <v>104</v>
      </c>
      <c r="J33" s="26" t="s">
        <v>104</v>
      </c>
      <c r="K33" s="26" t="s">
        <v>104</v>
      </c>
      <c r="L33" s="26" t="s">
        <v>104</v>
      </c>
      <c r="M33" s="26" t="s">
        <v>104</v>
      </c>
      <c r="N33" s="26" t="s">
        <v>104</v>
      </c>
      <c r="O33" s="26" t="s">
        <v>104</v>
      </c>
      <c r="P33" s="26" t="s">
        <v>104</v>
      </c>
      <c r="Q33" s="26" t="s">
        <v>104</v>
      </c>
      <c r="R33" s="14" t="s">
        <v>104</v>
      </c>
      <c r="S33" s="47"/>
      <c r="U33" t="s">
        <v>105</v>
      </c>
      <c r="X33" t="s">
        <v>106</v>
      </c>
    </row>
    <row r="34" spans="1:24" ht="16.5">
      <c r="A34" s="14" t="s">
        <v>100</v>
      </c>
      <c r="B34" s="30"/>
      <c r="C34" s="309"/>
      <c r="D34" s="26"/>
      <c r="E34" s="372"/>
      <c r="F34" s="26" t="s">
        <v>104</v>
      </c>
      <c r="G34" s="26" t="s">
        <v>104</v>
      </c>
      <c r="H34" s="26" t="s">
        <v>104</v>
      </c>
      <c r="I34" s="26" t="s">
        <v>104</v>
      </c>
      <c r="J34" s="26" t="s">
        <v>104</v>
      </c>
      <c r="K34" s="26" t="s">
        <v>104</v>
      </c>
      <c r="L34" s="26" t="s">
        <v>104</v>
      </c>
      <c r="M34" s="26" t="s">
        <v>104</v>
      </c>
      <c r="N34" s="26" t="s">
        <v>104</v>
      </c>
      <c r="O34" s="26" t="s">
        <v>104</v>
      </c>
      <c r="P34" s="26" t="s">
        <v>104</v>
      </c>
      <c r="Q34" s="26" t="s">
        <v>104</v>
      </c>
      <c r="R34" s="14" t="s">
        <v>104</v>
      </c>
      <c r="S34" s="47"/>
    </row>
    <row r="35" spans="1:24" ht="16.5">
      <c r="A35" s="17" t="s">
        <v>67</v>
      </c>
      <c r="B35" s="31"/>
      <c r="C35" s="309"/>
      <c r="D35" s="31"/>
      <c r="E35" s="372"/>
      <c r="F35" s="367"/>
      <c r="G35" s="368"/>
      <c r="H35" s="368"/>
      <c r="I35" s="31"/>
      <c r="J35" s="31"/>
      <c r="K35" s="31"/>
      <c r="L35" s="31"/>
      <c r="M35" s="31"/>
      <c r="N35" s="31"/>
      <c r="O35" s="31"/>
      <c r="P35" s="31"/>
      <c r="Q35" s="31"/>
      <c r="R35" s="14">
        <f t="shared" si="1"/>
        <v>0</v>
      </c>
      <c r="S35" s="49"/>
      <c r="T35" s="304"/>
    </row>
    <row r="36" spans="1:24" ht="15.75">
      <c r="A36" s="17"/>
      <c r="B36" s="28"/>
      <c r="C36" s="310"/>
      <c r="D36" s="26"/>
      <c r="E36" s="372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16"/>
      <c r="Q36" s="16"/>
      <c r="R36" s="14"/>
      <c r="S36" s="50"/>
    </row>
    <row r="37" spans="1:24" ht="16.5">
      <c r="A37" s="16" t="s">
        <v>107</v>
      </c>
      <c r="B37" s="28"/>
      <c r="C37" s="310"/>
      <c r="D37" s="26"/>
      <c r="E37" s="372"/>
      <c r="F37" s="26"/>
      <c r="G37" s="28"/>
      <c r="H37" s="28"/>
      <c r="I37" s="28"/>
      <c r="J37" s="28"/>
      <c r="K37" s="28"/>
      <c r="L37" s="28"/>
      <c r="M37" s="28"/>
      <c r="N37" s="28"/>
      <c r="O37" s="28"/>
      <c r="P37" s="16"/>
      <c r="Q37" s="16"/>
      <c r="R37" s="14"/>
      <c r="S37" s="50"/>
    </row>
    <row r="38" spans="1:24" ht="16.5">
      <c r="A38" s="14" t="s">
        <v>108</v>
      </c>
      <c r="B38" s="26"/>
      <c r="C38" s="309"/>
      <c r="D38" s="26"/>
      <c r="E38" s="309">
        <f t="shared" si="2"/>
        <v>3.75</v>
      </c>
      <c r="F38" s="26">
        <v>2</v>
      </c>
      <c r="G38" s="26">
        <v>8</v>
      </c>
      <c r="H38" s="26">
        <v>5</v>
      </c>
      <c r="I38" s="26">
        <v>4</v>
      </c>
      <c r="J38" s="26">
        <v>3</v>
      </c>
      <c r="K38" s="26">
        <v>4</v>
      </c>
      <c r="L38" s="26">
        <v>2</v>
      </c>
      <c r="M38" s="3">
        <v>2</v>
      </c>
      <c r="O38" s="26"/>
      <c r="P38" s="14"/>
      <c r="Q38" s="14"/>
      <c r="R38" s="14">
        <f t="shared" si="1"/>
        <v>30</v>
      </c>
      <c r="S38" s="50"/>
    </row>
    <row r="39" spans="1:24" ht="16.5">
      <c r="A39" s="14" t="s">
        <v>109</v>
      </c>
      <c r="B39" s="26"/>
      <c r="C39" s="309"/>
      <c r="D39" s="26"/>
      <c r="E39" s="309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14"/>
      <c r="Q39" s="14"/>
      <c r="R39" s="14">
        <f t="shared" si="1"/>
        <v>0</v>
      </c>
      <c r="S39" s="50"/>
    </row>
    <row r="40" spans="1:24" ht="16.5">
      <c r="A40" s="14" t="s">
        <v>110</v>
      </c>
      <c r="B40" s="26"/>
      <c r="C40" s="309"/>
      <c r="D40" s="26"/>
      <c r="E40" s="309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14"/>
      <c r="Q40" s="14"/>
      <c r="R40" s="14">
        <f t="shared" si="1"/>
        <v>0</v>
      </c>
      <c r="S40" s="50"/>
    </row>
    <row r="41" spans="1:24" ht="16.5">
      <c r="A41" s="14" t="s">
        <v>111</v>
      </c>
      <c r="B41" s="26"/>
      <c r="C41" s="309"/>
      <c r="D41" s="26"/>
      <c r="E41" s="309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14"/>
      <c r="Q41" s="14"/>
      <c r="R41" s="14">
        <f t="shared" si="1"/>
        <v>0</v>
      </c>
      <c r="S41" s="50"/>
    </row>
    <row r="42" spans="1:24" ht="16.5">
      <c r="A42" s="14" t="s">
        <v>112</v>
      </c>
      <c r="B42" s="26"/>
      <c r="C42" s="309"/>
      <c r="D42" s="26"/>
      <c r="E42" s="309">
        <f t="shared" si="2"/>
        <v>21.25</v>
      </c>
      <c r="F42" s="26">
        <v>14</v>
      </c>
      <c r="G42" s="26">
        <v>25</v>
      </c>
      <c r="H42" s="26">
        <v>19</v>
      </c>
      <c r="I42" s="26">
        <v>25</v>
      </c>
      <c r="J42" s="26">
        <v>27</v>
      </c>
      <c r="K42" s="26">
        <v>25</v>
      </c>
      <c r="L42" s="26">
        <v>25</v>
      </c>
      <c r="M42" s="26">
        <v>10</v>
      </c>
      <c r="N42" s="26"/>
      <c r="O42" s="26"/>
      <c r="P42" s="14"/>
      <c r="Q42" s="14"/>
      <c r="R42" s="14">
        <f t="shared" si="1"/>
        <v>170</v>
      </c>
      <c r="S42" s="50"/>
    </row>
    <row r="43" spans="1:24" ht="16.5">
      <c r="A43" s="14" t="s">
        <v>113</v>
      </c>
      <c r="B43" s="26"/>
      <c r="C43" s="309"/>
      <c r="D43" s="26"/>
      <c r="E43" s="309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14"/>
      <c r="Q43" s="14"/>
      <c r="R43" s="14">
        <f t="shared" si="1"/>
        <v>0</v>
      </c>
      <c r="S43" s="49"/>
    </row>
    <row r="44" spans="1:24" ht="16.5">
      <c r="A44" s="14" t="s">
        <v>114</v>
      </c>
      <c r="B44" s="26"/>
      <c r="C44" s="309"/>
      <c r="D44" s="26"/>
      <c r="E44" s="309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14"/>
      <c r="Q44" s="14"/>
      <c r="R44" s="14">
        <f t="shared" si="1"/>
        <v>0</v>
      </c>
      <c r="S44" s="49"/>
    </row>
    <row r="45" spans="1:24" ht="16.5">
      <c r="A45" s="14" t="s">
        <v>115</v>
      </c>
      <c r="B45" s="26"/>
      <c r="C45" s="309"/>
      <c r="D45" s="26"/>
      <c r="E45" s="309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14"/>
      <c r="Q45" s="14"/>
      <c r="R45" s="14">
        <f t="shared" si="1"/>
        <v>0</v>
      </c>
      <c r="S45" s="48"/>
    </row>
    <row r="46" spans="1:24" ht="16.5">
      <c r="A46" s="14" t="s">
        <v>116</v>
      </c>
      <c r="B46" s="26"/>
      <c r="C46" s="309"/>
      <c r="D46" s="26"/>
      <c r="E46" s="309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14"/>
      <c r="Q46" s="14"/>
      <c r="R46" s="14">
        <f t="shared" si="1"/>
        <v>0</v>
      </c>
      <c r="S46" s="47"/>
    </row>
    <row r="47" spans="1:24" ht="16.5">
      <c r="A47" s="14" t="s">
        <v>117</v>
      </c>
      <c r="B47" s="26">
        <v>13009</v>
      </c>
      <c r="C47" s="309"/>
      <c r="D47" s="26"/>
      <c r="E47" s="309">
        <f t="shared" si="2"/>
        <v>1</v>
      </c>
      <c r="F47" s="26"/>
      <c r="G47" s="26"/>
      <c r="H47" s="26"/>
      <c r="I47" s="26"/>
      <c r="J47" s="26">
        <v>1</v>
      </c>
      <c r="K47" s="26"/>
      <c r="L47" s="26">
        <v>1</v>
      </c>
      <c r="M47" s="26">
        <v>1</v>
      </c>
      <c r="N47" s="26"/>
      <c r="O47" s="26"/>
      <c r="P47" s="14"/>
      <c r="Q47" s="14"/>
      <c r="R47" s="14">
        <f t="shared" si="1"/>
        <v>3</v>
      </c>
      <c r="S47" s="48"/>
    </row>
    <row r="48" spans="1:24" ht="16.5">
      <c r="A48" s="14" t="s">
        <v>118</v>
      </c>
      <c r="B48" s="26"/>
      <c r="C48" s="309"/>
      <c r="D48" s="26"/>
      <c r="E48" s="309">
        <f t="shared" si="2"/>
        <v>1</v>
      </c>
      <c r="F48" s="26"/>
      <c r="G48" s="26"/>
      <c r="H48" s="26"/>
      <c r="I48" s="26"/>
      <c r="J48" s="26"/>
      <c r="K48" s="26">
        <v>1</v>
      </c>
      <c r="L48" s="26"/>
      <c r="M48" s="26"/>
      <c r="N48" s="26"/>
      <c r="O48" s="26"/>
      <c r="P48" s="14"/>
      <c r="Q48" s="14"/>
      <c r="R48" s="14">
        <f t="shared" si="1"/>
        <v>1</v>
      </c>
      <c r="S48" s="48"/>
    </row>
    <row r="49" spans="1:19" ht="16.5">
      <c r="A49" s="14" t="s">
        <v>119</v>
      </c>
      <c r="B49" s="26">
        <v>13012</v>
      </c>
      <c r="C49" s="309"/>
      <c r="D49" s="26"/>
      <c r="E49" s="309">
        <f t="shared" si="2"/>
        <v>6.666666666666667</v>
      </c>
      <c r="F49" s="26">
        <v>7</v>
      </c>
      <c r="G49" s="26">
        <v>3</v>
      </c>
      <c r="H49" s="26">
        <v>6</v>
      </c>
      <c r="I49" s="26">
        <v>3</v>
      </c>
      <c r="J49" s="26">
        <v>5</v>
      </c>
      <c r="K49" s="26">
        <v>6</v>
      </c>
      <c r="L49" s="26">
        <v>14</v>
      </c>
      <c r="M49" s="26">
        <v>7</v>
      </c>
      <c r="N49" s="26">
        <v>9</v>
      </c>
      <c r="O49" s="26"/>
      <c r="P49" s="14"/>
      <c r="Q49" s="14"/>
      <c r="R49" s="14">
        <f t="shared" si="1"/>
        <v>60</v>
      </c>
      <c r="S49" s="50"/>
    </row>
    <row r="50" spans="1:19" ht="16.5">
      <c r="A50" s="14" t="s">
        <v>120</v>
      </c>
      <c r="B50" s="26"/>
      <c r="C50" s="309"/>
      <c r="D50" s="26"/>
      <c r="E50" s="309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14"/>
      <c r="Q50" s="14"/>
      <c r="R50" s="14">
        <f t="shared" si="1"/>
        <v>0</v>
      </c>
      <c r="S50" s="50"/>
    </row>
    <row r="51" spans="1:19" ht="16.5">
      <c r="A51" s="14" t="s">
        <v>121</v>
      </c>
      <c r="B51" s="26">
        <v>13023</v>
      </c>
      <c r="C51" s="309"/>
      <c r="D51" s="26"/>
      <c r="E51" s="309">
        <f t="shared" si="2"/>
        <v>1</v>
      </c>
      <c r="F51" s="26"/>
      <c r="G51" s="26">
        <v>1</v>
      </c>
      <c r="H51" s="26"/>
      <c r="I51" s="26">
        <v>1</v>
      </c>
      <c r="J51" s="26"/>
      <c r="K51" s="26">
        <v>1</v>
      </c>
      <c r="L51" s="26"/>
      <c r="M51" s="26">
        <v>1</v>
      </c>
      <c r="N51" s="26">
        <v>1</v>
      </c>
      <c r="O51" s="26"/>
      <c r="P51" s="14"/>
      <c r="Q51" s="14"/>
      <c r="R51" s="14">
        <f t="shared" si="1"/>
        <v>5</v>
      </c>
      <c r="S51" s="50"/>
    </row>
    <row r="52" spans="1:19" ht="16.5">
      <c r="A52" s="14" t="s">
        <v>122</v>
      </c>
      <c r="B52" s="26"/>
      <c r="C52" s="309"/>
      <c r="D52" s="26"/>
      <c r="E52" s="309">
        <f t="shared" si="2"/>
        <v>8</v>
      </c>
      <c r="F52" s="26">
        <v>9</v>
      </c>
      <c r="G52" s="26">
        <v>7</v>
      </c>
      <c r="H52" s="26">
        <v>5</v>
      </c>
      <c r="I52" s="26">
        <v>12</v>
      </c>
      <c r="J52" s="26">
        <v>6</v>
      </c>
      <c r="K52" s="26">
        <v>11</v>
      </c>
      <c r="L52" s="26">
        <v>6</v>
      </c>
      <c r="M52" s="26">
        <v>8</v>
      </c>
      <c r="N52" s="26">
        <v>8</v>
      </c>
      <c r="O52" s="26"/>
      <c r="P52" s="14"/>
      <c r="Q52" s="14"/>
      <c r="R52" s="14">
        <f t="shared" si="1"/>
        <v>72</v>
      </c>
      <c r="S52" s="50"/>
    </row>
    <row r="53" spans="1:19" ht="16.5">
      <c r="A53" s="14" t="s">
        <v>123</v>
      </c>
      <c r="B53" s="26"/>
      <c r="C53" s="309"/>
      <c r="D53" s="26"/>
      <c r="E53" s="309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14"/>
      <c r="Q53" s="14"/>
      <c r="R53" s="14">
        <f t="shared" si="1"/>
        <v>0</v>
      </c>
      <c r="S53" s="50"/>
    </row>
    <row r="54" spans="1:19" ht="16.5">
      <c r="A54" s="14" t="s">
        <v>124</v>
      </c>
      <c r="B54" s="26"/>
      <c r="C54" s="309"/>
      <c r="D54" s="26"/>
      <c r="E54" s="309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14"/>
      <c r="Q54" s="14"/>
      <c r="R54" s="14">
        <f t="shared" si="1"/>
        <v>0</v>
      </c>
      <c r="S54" s="48"/>
    </row>
    <row r="55" spans="1:19" ht="16.5">
      <c r="A55" s="14" t="s">
        <v>125</v>
      </c>
      <c r="B55" s="26"/>
      <c r="C55" s="309"/>
      <c r="D55" s="26"/>
      <c r="E55" s="309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14"/>
      <c r="Q55" s="14"/>
      <c r="R55" s="14">
        <f t="shared" si="1"/>
        <v>0</v>
      </c>
      <c r="S55" s="48"/>
    </row>
    <row r="56" spans="1:19" ht="16.5">
      <c r="A56" s="14" t="s">
        <v>126</v>
      </c>
      <c r="B56" s="26"/>
      <c r="C56" s="309"/>
      <c r="D56" s="26"/>
      <c r="E56" s="309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14"/>
      <c r="Q56" s="14"/>
      <c r="R56" s="14">
        <f t="shared" si="1"/>
        <v>0</v>
      </c>
      <c r="S56" s="48"/>
    </row>
    <row r="57" spans="1:19" ht="16.5">
      <c r="A57" s="14" t="s">
        <v>127</v>
      </c>
      <c r="B57" s="26">
        <v>12850</v>
      </c>
      <c r="C57" s="309"/>
      <c r="D57" s="26"/>
      <c r="E57" s="309">
        <f t="shared" si="2"/>
        <v>2</v>
      </c>
      <c r="F57" s="26"/>
      <c r="G57" s="26"/>
      <c r="H57" s="26"/>
      <c r="I57" s="26"/>
      <c r="J57" s="26"/>
      <c r="K57" s="26">
        <v>1</v>
      </c>
      <c r="L57" s="26"/>
      <c r="M57" s="26">
        <v>3</v>
      </c>
      <c r="N57" s="26"/>
      <c r="O57" s="26"/>
      <c r="P57" s="14"/>
      <c r="Q57" s="14"/>
      <c r="R57" s="14">
        <f t="shared" si="1"/>
        <v>4</v>
      </c>
      <c r="S57" s="48"/>
    </row>
    <row r="58" spans="1:19" ht="16.5">
      <c r="A58" s="14" t="s">
        <v>128</v>
      </c>
      <c r="B58" s="26"/>
      <c r="C58" s="309"/>
      <c r="D58" s="26"/>
      <c r="E58" s="309">
        <f t="shared" si="2"/>
        <v>1.5</v>
      </c>
      <c r="F58" s="26"/>
      <c r="G58" s="26"/>
      <c r="H58" s="26"/>
      <c r="I58" s="26">
        <v>2</v>
      </c>
      <c r="J58" s="26"/>
      <c r="K58" s="26"/>
      <c r="L58" s="26">
        <v>1</v>
      </c>
      <c r="M58" s="26"/>
      <c r="N58" s="26"/>
      <c r="O58" s="26"/>
      <c r="P58" s="14"/>
      <c r="Q58" s="14"/>
      <c r="R58" s="14">
        <f t="shared" si="1"/>
        <v>3</v>
      </c>
      <c r="S58" s="48"/>
    </row>
    <row r="59" spans="1:19" ht="16.5">
      <c r="A59" s="14" t="s">
        <v>129</v>
      </c>
      <c r="B59" s="26"/>
      <c r="C59" s="309"/>
      <c r="D59" s="26"/>
      <c r="E59" s="309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14"/>
      <c r="Q59" s="14"/>
      <c r="R59" s="14">
        <f t="shared" si="1"/>
        <v>0</v>
      </c>
      <c r="S59" s="48"/>
    </row>
    <row r="60" spans="1:19" ht="16.5">
      <c r="A60" s="14" t="s">
        <v>130</v>
      </c>
      <c r="B60" s="26">
        <v>12903</v>
      </c>
      <c r="C60" s="309"/>
      <c r="D60" s="26"/>
      <c r="E60" s="309">
        <f t="shared" si="2"/>
        <v>10.25</v>
      </c>
      <c r="F60" s="26">
        <v>9</v>
      </c>
      <c r="G60" s="26">
        <v>6</v>
      </c>
      <c r="H60" s="26">
        <v>12</v>
      </c>
      <c r="I60" s="26">
        <v>9</v>
      </c>
      <c r="J60" s="26">
        <v>9</v>
      </c>
      <c r="K60" s="26">
        <v>9</v>
      </c>
      <c r="L60" s="26">
        <v>9</v>
      </c>
      <c r="M60" s="26">
        <v>19</v>
      </c>
      <c r="N60" s="26"/>
      <c r="O60" s="26"/>
      <c r="P60" s="14"/>
      <c r="Q60" s="14"/>
      <c r="R60" s="14">
        <f t="shared" si="1"/>
        <v>82</v>
      </c>
      <c r="S60" s="48"/>
    </row>
    <row r="61" spans="1:19" ht="16.5">
      <c r="A61" s="14" t="s">
        <v>131</v>
      </c>
      <c r="B61" s="26">
        <v>12907</v>
      </c>
      <c r="C61" s="309"/>
      <c r="D61" s="26"/>
      <c r="E61" s="309">
        <f t="shared" si="2"/>
        <v>11.5</v>
      </c>
      <c r="F61" s="26">
        <v>20</v>
      </c>
      <c r="G61" s="26">
        <v>9</v>
      </c>
      <c r="H61" s="26">
        <v>11</v>
      </c>
      <c r="I61" s="26">
        <v>12</v>
      </c>
      <c r="J61" s="26">
        <v>13</v>
      </c>
      <c r="K61" s="26">
        <v>6</v>
      </c>
      <c r="L61" s="26">
        <v>8</v>
      </c>
      <c r="M61" s="26">
        <v>13</v>
      </c>
      <c r="N61" s="26"/>
      <c r="O61" s="26"/>
      <c r="P61" s="14"/>
      <c r="Q61" s="14"/>
      <c r="R61" s="14">
        <f t="shared" si="1"/>
        <v>92</v>
      </c>
      <c r="S61" s="48"/>
    </row>
    <row r="62" spans="1:19" ht="16.5">
      <c r="A62" s="14" t="s">
        <v>132</v>
      </c>
      <c r="B62" s="26">
        <v>12902</v>
      </c>
      <c r="C62" s="309"/>
      <c r="D62" s="26"/>
      <c r="E62" s="309">
        <f t="shared" si="2"/>
        <v>2.6</v>
      </c>
      <c r="F62" s="26"/>
      <c r="G62" s="26">
        <v>6</v>
      </c>
      <c r="H62" s="26"/>
      <c r="I62" s="26">
        <v>3</v>
      </c>
      <c r="J62" s="26">
        <v>1</v>
      </c>
      <c r="K62" s="26"/>
      <c r="L62" s="26">
        <v>2</v>
      </c>
      <c r="M62" s="26">
        <v>1</v>
      </c>
      <c r="N62" s="26"/>
      <c r="O62" s="26"/>
      <c r="P62" s="14"/>
      <c r="Q62" s="14"/>
      <c r="R62" s="14">
        <f t="shared" si="1"/>
        <v>13</v>
      </c>
      <c r="S62" s="48"/>
    </row>
    <row r="63" spans="1:19" ht="16.5">
      <c r="A63" s="14" t="s">
        <v>133</v>
      </c>
      <c r="B63" s="26">
        <v>13008</v>
      </c>
      <c r="C63" s="309"/>
      <c r="D63" s="26"/>
      <c r="E63" s="309">
        <f t="shared" si="2"/>
        <v>2.6666666666666665</v>
      </c>
      <c r="F63" s="26"/>
      <c r="G63" s="26">
        <v>3</v>
      </c>
      <c r="H63" s="26">
        <v>3</v>
      </c>
      <c r="I63" s="26">
        <v>6</v>
      </c>
      <c r="J63" s="26">
        <v>2</v>
      </c>
      <c r="K63" s="26">
        <v>1</v>
      </c>
      <c r="L63" s="26">
        <v>1</v>
      </c>
      <c r="M63" s="26"/>
      <c r="N63" s="26"/>
      <c r="O63" s="26"/>
      <c r="P63" s="14"/>
      <c r="Q63" s="14"/>
      <c r="R63" s="14">
        <f t="shared" si="1"/>
        <v>16</v>
      </c>
      <c r="S63" s="48"/>
    </row>
    <row r="64" spans="1:19" ht="16.5">
      <c r="A64" s="17" t="s">
        <v>67</v>
      </c>
      <c r="B64" s="31"/>
      <c r="C64" s="309"/>
      <c r="D64" s="26"/>
      <c r="E64" s="309"/>
      <c r="F64" s="31">
        <f>SUM(F38:F63)</f>
        <v>61</v>
      </c>
      <c r="G64" s="31">
        <f t="shared" ref="G64:Q64" si="5">SUM(G38:G63)</f>
        <v>68</v>
      </c>
      <c r="H64" s="31">
        <f t="shared" si="5"/>
        <v>61</v>
      </c>
      <c r="I64" s="31">
        <f t="shared" si="5"/>
        <v>77</v>
      </c>
      <c r="J64" s="31">
        <f t="shared" si="5"/>
        <v>67</v>
      </c>
      <c r="K64" s="31">
        <f t="shared" si="5"/>
        <v>65</v>
      </c>
      <c r="L64" s="31">
        <f t="shared" si="5"/>
        <v>69</v>
      </c>
      <c r="M64" s="31">
        <f t="shared" si="5"/>
        <v>65</v>
      </c>
      <c r="N64" s="31">
        <f t="shared" si="5"/>
        <v>18</v>
      </c>
      <c r="O64" s="31">
        <f t="shared" si="5"/>
        <v>0</v>
      </c>
      <c r="P64" s="31">
        <f t="shared" si="5"/>
        <v>0</v>
      </c>
      <c r="Q64" s="31">
        <f t="shared" si="5"/>
        <v>0</v>
      </c>
      <c r="R64" s="14">
        <f t="shared" si="1"/>
        <v>551</v>
      </c>
      <c r="S64" s="48"/>
    </row>
    <row r="65" spans="1:22" ht="15.75">
      <c r="A65" s="17"/>
      <c r="B65" s="31"/>
      <c r="C65" s="309"/>
      <c r="D65" s="30"/>
      <c r="E65" s="372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17"/>
      <c r="Q65" s="17"/>
      <c r="R65" s="14"/>
      <c r="S65" s="48"/>
    </row>
    <row r="66" spans="1:22" ht="16.5">
      <c r="A66" s="16" t="s">
        <v>134</v>
      </c>
      <c r="B66" s="26"/>
      <c r="C66" s="309"/>
      <c r="D66" s="26"/>
      <c r="E66" s="37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14"/>
      <c r="Q66" s="14"/>
      <c r="R66" s="14"/>
      <c r="S66" s="50"/>
      <c r="U66" s="1" t="s">
        <v>135</v>
      </c>
      <c r="V66" s="1" t="s">
        <v>136</v>
      </c>
    </row>
    <row r="67" spans="1:22" ht="16.5">
      <c r="A67" s="14" t="s">
        <v>137</v>
      </c>
      <c r="B67" s="46" t="s">
        <v>138</v>
      </c>
      <c r="C67" s="309">
        <f>AVERAGE(U67:V67)</f>
        <v>2182</v>
      </c>
      <c r="D67" s="26"/>
      <c r="E67" s="309">
        <f t="shared" si="2"/>
        <v>2155.7777777777778</v>
      </c>
      <c r="F67" s="34">
        <v>2173</v>
      </c>
      <c r="G67" s="34">
        <v>2083</v>
      </c>
      <c r="H67" s="26">
        <v>2188</v>
      </c>
      <c r="I67" s="26">
        <v>2415</v>
      </c>
      <c r="J67" s="26">
        <v>2078</v>
      </c>
      <c r="K67" s="26">
        <v>1995</v>
      </c>
      <c r="L67" s="26">
        <v>2326</v>
      </c>
      <c r="M67" s="26">
        <v>1890</v>
      </c>
      <c r="N67" s="26">
        <v>2254</v>
      </c>
      <c r="O67" s="26"/>
      <c r="R67" s="14">
        <f ca="1">SUM(F67:V67)</f>
        <v>23766</v>
      </c>
      <c r="S67" s="50"/>
      <c r="U67">
        <v>2538</v>
      </c>
      <c r="V67">
        <v>1826</v>
      </c>
    </row>
    <row r="68" spans="1:22" ht="16.5">
      <c r="A68" s="14" t="s">
        <v>139</v>
      </c>
      <c r="B68" s="46" t="s">
        <v>138</v>
      </c>
      <c r="C68" s="309">
        <f>AVERAGE(U68:V68)</f>
        <v>82</v>
      </c>
      <c r="D68" s="26"/>
      <c r="E68" s="309">
        <f>AVERAGE(F68:Q68)</f>
        <v>82.111111111111114</v>
      </c>
      <c r="F68" s="34">
        <v>74</v>
      </c>
      <c r="G68" s="34">
        <v>84</v>
      </c>
      <c r="H68" s="26">
        <v>76</v>
      </c>
      <c r="I68" s="26">
        <v>94</v>
      </c>
      <c r="J68" s="26">
        <v>101</v>
      </c>
      <c r="K68" s="26">
        <v>67</v>
      </c>
      <c r="L68" s="26">
        <v>78</v>
      </c>
      <c r="M68" s="26">
        <v>73</v>
      </c>
      <c r="N68" s="26">
        <v>92</v>
      </c>
      <c r="O68" s="26"/>
      <c r="R68" s="14">
        <f ca="1">SUM(F68:V68)</f>
        <v>903</v>
      </c>
      <c r="S68" s="50"/>
      <c r="U68">
        <v>93</v>
      </c>
      <c r="V68">
        <v>71</v>
      </c>
    </row>
    <row r="69" spans="1:22" ht="16.5">
      <c r="A69" s="14" t="s">
        <v>140</v>
      </c>
      <c r="B69" s="46" t="s">
        <v>138</v>
      </c>
      <c r="C69" s="309">
        <f>AVERAGE(U69:V69)</f>
        <v>573</v>
      </c>
      <c r="D69" s="26"/>
      <c r="E69" s="309">
        <f t="shared" si="2"/>
        <v>402.11111111111109</v>
      </c>
      <c r="F69" s="34">
        <f>480+43</f>
        <v>523</v>
      </c>
      <c r="G69" s="34">
        <v>575</v>
      </c>
      <c r="H69" s="26">
        <v>491</v>
      </c>
      <c r="I69" s="26">
        <v>330</v>
      </c>
      <c r="J69" s="26">
        <v>227</v>
      </c>
      <c r="K69" s="26">
        <v>263</v>
      </c>
      <c r="L69" s="26">
        <v>263</v>
      </c>
      <c r="M69" s="26">
        <v>407</v>
      </c>
      <c r="N69" s="26">
        <v>540</v>
      </c>
      <c r="O69" s="26"/>
      <c r="R69" s="14"/>
      <c r="S69" s="50"/>
      <c r="U69">
        <v>504</v>
      </c>
      <c r="V69">
        <v>642</v>
      </c>
    </row>
    <row r="70" spans="1:22" ht="16.5">
      <c r="A70" s="14" t="s">
        <v>141</v>
      </c>
      <c r="B70" s="46" t="s">
        <v>138</v>
      </c>
      <c r="C70" s="309">
        <f>AVERAGE(U70:V70)</f>
        <v>300.5</v>
      </c>
      <c r="D70" s="135"/>
      <c r="E70" s="309">
        <f t="shared" si="2"/>
        <v>294.33333333333331</v>
      </c>
      <c r="F70" s="26">
        <f>317</f>
        <v>317</v>
      </c>
      <c r="G70" s="26">
        <v>216</v>
      </c>
      <c r="H70" s="26">
        <v>231</v>
      </c>
      <c r="I70" s="26">
        <v>257</v>
      </c>
      <c r="J70" s="26">
        <v>251</v>
      </c>
      <c r="K70" s="26">
        <v>311</v>
      </c>
      <c r="L70" s="26">
        <v>275</v>
      </c>
      <c r="M70" s="26">
        <v>356</v>
      </c>
      <c r="N70" s="26">
        <v>435</v>
      </c>
      <c r="O70" s="26"/>
      <c r="R70" s="14">
        <f ca="1">SUM(F70:V70)</f>
        <v>3250</v>
      </c>
      <c r="S70" s="50"/>
      <c r="U70">
        <v>281</v>
      </c>
      <c r="V70">
        <v>320</v>
      </c>
    </row>
    <row r="71" spans="1:22" ht="15.75">
      <c r="A71" s="14"/>
      <c r="B71" s="26"/>
      <c r="C71" s="309"/>
      <c r="D71" s="26"/>
      <c r="E71" s="308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14"/>
      <c r="Q71" s="14"/>
      <c r="R71" s="14"/>
      <c r="S71" s="50"/>
    </row>
    <row r="72" spans="1:22" ht="16.5">
      <c r="A72" s="16" t="s">
        <v>142</v>
      </c>
      <c r="B72" s="28"/>
      <c r="C72" s="309"/>
      <c r="D72" s="28"/>
      <c r="E72" s="30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16"/>
      <c r="Q72" s="16"/>
      <c r="R72" s="14">
        <f t="shared" ref="R72:R80" si="6">SUM(F72:Q72)</f>
        <v>0</v>
      </c>
      <c r="S72" s="48"/>
    </row>
    <row r="73" spans="1:22" ht="15.75">
      <c r="A73" s="16"/>
      <c r="B73" s="28"/>
      <c r="C73" s="309"/>
      <c r="D73" s="28"/>
      <c r="E73" s="309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16"/>
      <c r="Q73" s="16"/>
      <c r="R73" s="14"/>
      <c r="S73" s="48"/>
    </row>
    <row r="74" spans="1:22" ht="16.5">
      <c r="A74" s="16" t="s">
        <v>143</v>
      </c>
      <c r="B74" s="28"/>
      <c r="C74" s="309"/>
      <c r="D74" s="26"/>
      <c r="E74" s="309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16"/>
      <c r="Q74" s="16"/>
      <c r="R74" s="14"/>
      <c r="S74" s="50"/>
    </row>
    <row r="75" spans="1:22" ht="16.5">
      <c r="A75" s="14" t="s">
        <v>144</v>
      </c>
      <c r="B75" s="26">
        <v>12117</v>
      </c>
      <c r="C75" s="309"/>
      <c r="D75" s="26"/>
      <c r="E75" s="309">
        <f t="shared" ref="E75:E127" si="7">AVERAGE(F75:Q75)</f>
        <v>12.125</v>
      </c>
      <c r="F75" s="26">
        <v>28</v>
      </c>
      <c r="G75" s="26"/>
      <c r="H75" s="26">
        <v>7</v>
      </c>
      <c r="I75" s="26">
        <v>10</v>
      </c>
      <c r="J75" s="26">
        <v>18</v>
      </c>
      <c r="K75" s="26">
        <v>7</v>
      </c>
      <c r="L75" s="26">
        <v>15</v>
      </c>
      <c r="M75" s="26">
        <v>2</v>
      </c>
      <c r="N75" s="26">
        <v>10</v>
      </c>
      <c r="O75" s="26"/>
      <c r="P75" s="14"/>
      <c r="Q75" s="14"/>
      <c r="R75" s="14">
        <f t="shared" si="6"/>
        <v>97</v>
      </c>
      <c r="S75" s="50"/>
    </row>
    <row r="76" spans="1:22" ht="16.5">
      <c r="A76" s="14" t="s">
        <v>145</v>
      </c>
      <c r="B76" s="26">
        <v>12118</v>
      </c>
      <c r="C76" s="309"/>
      <c r="D76" s="26"/>
      <c r="E76" s="309">
        <f t="shared" si="7"/>
        <v>14.428571428571429</v>
      </c>
      <c r="F76" s="26">
        <v>17</v>
      </c>
      <c r="G76" s="26"/>
      <c r="H76" s="26">
        <v>16</v>
      </c>
      <c r="I76" s="26"/>
      <c r="J76" s="26">
        <v>16</v>
      </c>
      <c r="K76" s="26">
        <v>16</v>
      </c>
      <c r="L76" s="26">
        <v>16</v>
      </c>
      <c r="M76" s="26">
        <v>4</v>
      </c>
      <c r="N76" s="26">
        <v>16</v>
      </c>
      <c r="O76" s="26"/>
      <c r="P76" s="14"/>
      <c r="Q76" s="14"/>
      <c r="R76" s="14">
        <f t="shared" si="6"/>
        <v>101</v>
      </c>
      <c r="S76" s="50"/>
    </row>
    <row r="77" spans="1:22" ht="16.5">
      <c r="A77" s="14" t="s">
        <v>146</v>
      </c>
      <c r="B77" s="26">
        <v>12111</v>
      </c>
      <c r="C77" s="309"/>
      <c r="D77" s="26"/>
      <c r="E77" s="309">
        <f t="shared" si="7"/>
        <v>124.44444444444444</v>
      </c>
      <c r="F77" s="26">
        <v>133</v>
      </c>
      <c r="G77" s="26">
        <v>125</v>
      </c>
      <c r="H77" s="26">
        <v>63</v>
      </c>
      <c r="I77" s="26">
        <v>106</v>
      </c>
      <c r="J77" s="26">
        <v>184</v>
      </c>
      <c r="K77" s="26">
        <v>113</v>
      </c>
      <c r="L77" s="26">
        <v>148</v>
      </c>
      <c r="M77" s="26">
        <v>102</v>
      </c>
      <c r="N77" s="26">
        <v>146</v>
      </c>
      <c r="O77" s="26"/>
      <c r="P77" s="14"/>
      <c r="Q77" s="14"/>
      <c r="R77" s="14">
        <f t="shared" si="6"/>
        <v>1120</v>
      </c>
      <c r="S77" s="50"/>
    </row>
    <row r="78" spans="1:22" ht="16.5">
      <c r="A78" s="14" t="s">
        <v>147</v>
      </c>
      <c r="B78" s="26"/>
      <c r="C78" s="309"/>
      <c r="D78" s="26"/>
      <c r="E78" s="30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14"/>
      <c r="Q78" s="14"/>
      <c r="R78" s="14">
        <f t="shared" si="6"/>
        <v>0</v>
      </c>
      <c r="S78" s="50"/>
    </row>
    <row r="79" spans="1:22" ht="16.5">
      <c r="A79" s="14" t="s">
        <v>148</v>
      </c>
      <c r="C79" s="309"/>
      <c r="D79" s="26"/>
      <c r="E79" s="308"/>
      <c r="F79" s="26"/>
      <c r="H79" s="26"/>
      <c r="I79" s="26"/>
      <c r="J79" s="26"/>
      <c r="K79" s="26"/>
      <c r="L79" s="26"/>
      <c r="M79" s="26"/>
      <c r="N79" s="26"/>
      <c r="O79" s="26"/>
      <c r="P79" s="14"/>
      <c r="Q79" s="14"/>
      <c r="R79" s="14">
        <f t="shared" si="6"/>
        <v>0</v>
      </c>
      <c r="S79" s="50"/>
    </row>
    <row r="80" spans="1:22" ht="16.5">
      <c r="A80" s="17" t="s">
        <v>149</v>
      </c>
      <c r="B80" s="31"/>
      <c r="C80" s="309"/>
      <c r="D80" s="26"/>
      <c r="E80" s="308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17"/>
      <c r="Q80" s="17"/>
      <c r="R80" s="14">
        <f t="shared" si="6"/>
        <v>0</v>
      </c>
      <c r="S80" s="47"/>
    </row>
    <row r="81" spans="1:19" ht="15.75">
      <c r="A81" s="16"/>
      <c r="B81" s="28"/>
      <c r="C81" s="309"/>
      <c r="D81" s="26"/>
      <c r="E81" s="308"/>
      <c r="F81" s="28"/>
      <c r="G81" s="28"/>
      <c r="H81" s="28"/>
      <c r="I81" s="28"/>
      <c r="J81" s="32"/>
      <c r="K81" s="28"/>
      <c r="L81" s="28"/>
      <c r="M81" s="28"/>
      <c r="N81" s="28"/>
      <c r="O81" s="28"/>
      <c r="P81" s="16"/>
      <c r="Q81" s="16"/>
      <c r="R81" s="14"/>
      <c r="S81" s="50"/>
    </row>
    <row r="82" spans="1:19" ht="16.5">
      <c r="A82" s="16" t="s">
        <v>150</v>
      </c>
      <c r="B82" s="26" t="s">
        <v>71</v>
      </c>
      <c r="C82" s="309"/>
      <c r="D82" s="26"/>
      <c r="E82" s="308"/>
      <c r="F82" s="30"/>
      <c r="G82" s="26"/>
      <c r="H82" s="26"/>
      <c r="I82" s="26"/>
      <c r="J82" s="26"/>
      <c r="K82" s="26"/>
      <c r="L82" s="26"/>
      <c r="M82" s="26"/>
      <c r="N82" s="26"/>
      <c r="O82" s="26"/>
      <c r="P82" s="14"/>
      <c r="Q82" s="14"/>
      <c r="R82" s="14"/>
      <c r="S82" s="50"/>
    </row>
    <row r="83" spans="1:19" ht="16.5">
      <c r="A83" s="16" t="s">
        <v>151</v>
      </c>
      <c r="B83" s="26"/>
      <c r="C83" s="309"/>
      <c r="D83" s="26"/>
      <c r="E83" s="308"/>
      <c r="F83" s="30"/>
      <c r="G83" s="26"/>
      <c r="H83" s="26"/>
      <c r="I83" s="26"/>
      <c r="J83" s="26"/>
      <c r="K83" s="26"/>
      <c r="L83" s="26"/>
      <c r="M83" s="26"/>
      <c r="N83" s="26"/>
      <c r="O83" s="26"/>
      <c r="P83" s="14"/>
      <c r="Q83" s="14"/>
      <c r="R83" s="14"/>
      <c r="S83" s="50"/>
    </row>
    <row r="84" spans="1:19" ht="16.5">
      <c r="A84" s="14" t="s">
        <v>152</v>
      </c>
      <c r="B84" s="26"/>
      <c r="C84" s="309"/>
      <c r="D84" s="26"/>
      <c r="E84" s="308"/>
      <c r="F84" s="30"/>
      <c r="G84" s="26"/>
      <c r="H84" s="26"/>
      <c r="I84" s="26" t="s">
        <v>153</v>
      </c>
      <c r="J84" s="26"/>
      <c r="K84" s="26"/>
      <c r="L84" s="26" t="s">
        <v>153</v>
      </c>
      <c r="M84" s="26"/>
      <c r="N84" s="26"/>
      <c r="O84" s="26"/>
      <c r="P84" s="26"/>
      <c r="Q84" s="26"/>
      <c r="R84" s="14"/>
      <c r="S84" s="50"/>
    </row>
    <row r="85" spans="1:19" ht="16.5">
      <c r="A85" s="14" t="s">
        <v>154</v>
      </c>
      <c r="B85" s="26"/>
      <c r="C85" s="309"/>
      <c r="D85" s="26"/>
      <c r="E85" s="309">
        <f t="shared" si="7"/>
        <v>35.5</v>
      </c>
      <c r="F85" s="30"/>
      <c r="G85" s="26"/>
      <c r="H85" s="26"/>
      <c r="I85" s="26">
        <v>36</v>
      </c>
      <c r="J85" s="26"/>
      <c r="K85" s="26"/>
      <c r="L85" s="26">
        <v>35</v>
      </c>
      <c r="M85" s="26"/>
      <c r="N85" s="26"/>
      <c r="O85" s="26"/>
      <c r="P85" s="26"/>
      <c r="Q85" s="26"/>
      <c r="R85" s="14"/>
      <c r="S85" s="50"/>
    </row>
    <row r="86" spans="1:19" ht="16.5">
      <c r="A86" s="14" t="s">
        <v>155</v>
      </c>
      <c r="B86" s="26"/>
      <c r="C86" s="309"/>
      <c r="D86" s="26"/>
      <c r="E86" s="308"/>
      <c r="F86" s="30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14"/>
      <c r="S86" s="50"/>
    </row>
    <row r="87" spans="1:19" ht="16.5">
      <c r="A87" s="14" t="s">
        <v>156</v>
      </c>
      <c r="B87" s="26"/>
      <c r="C87" s="309"/>
      <c r="D87" s="26"/>
      <c r="E87" s="308"/>
      <c r="F87" s="30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14"/>
      <c r="S87" s="50"/>
    </row>
    <row r="88" spans="1:19" ht="16.5">
      <c r="A88" s="14" t="s">
        <v>153</v>
      </c>
      <c r="B88" s="26"/>
      <c r="C88" s="309"/>
      <c r="D88" s="26"/>
      <c r="E88" s="308"/>
      <c r="F88" s="30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14"/>
      <c r="S88" s="50"/>
    </row>
    <row r="89" spans="1:19" ht="15.75">
      <c r="A89" s="14"/>
      <c r="B89" s="26"/>
      <c r="C89" s="309"/>
      <c r="D89" s="26"/>
      <c r="E89" s="308"/>
      <c r="F89" s="30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14"/>
      <c r="S89" s="50"/>
    </row>
    <row r="90" spans="1:19" ht="16.5">
      <c r="A90" s="16" t="s">
        <v>157</v>
      </c>
      <c r="B90" s="26" t="s">
        <v>71</v>
      </c>
      <c r="C90" s="309"/>
      <c r="D90" s="26"/>
      <c r="E90" s="308"/>
      <c r="F90" s="30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14"/>
      <c r="S90" s="50"/>
    </row>
    <row r="91" spans="1:19" ht="16.5">
      <c r="A91" s="14" t="s">
        <v>152</v>
      </c>
      <c r="B91" s="26"/>
      <c r="C91" s="309"/>
      <c r="D91" s="26"/>
      <c r="E91" s="308"/>
      <c r="F91" s="30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14"/>
      <c r="S91" s="50"/>
    </row>
    <row r="92" spans="1:19" ht="16.5">
      <c r="A92" s="14" t="s">
        <v>154</v>
      </c>
      <c r="B92" s="26"/>
      <c r="C92" s="309"/>
      <c r="D92" s="26"/>
      <c r="E92" s="308"/>
      <c r="F92" s="30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14"/>
      <c r="S92" s="50"/>
    </row>
    <row r="93" spans="1:19" ht="16.5">
      <c r="A93" s="14" t="s">
        <v>155</v>
      </c>
      <c r="B93" s="26"/>
      <c r="C93" s="309"/>
      <c r="D93" s="26"/>
      <c r="E93" s="308"/>
      <c r="F93" s="30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14"/>
      <c r="S93" s="50"/>
    </row>
    <row r="94" spans="1:19" ht="16.5">
      <c r="A94" s="14" t="s">
        <v>156</v>
      </c>
      <c r="B94" s="26"/>
      <c r="C94" s="309"/>
      <c r="D94" s="26"/>
      <c r="E94" s="308"/>
      <c r="F94" s="30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14"/>
      <c r="S94" s="50"/>
    </row>
    <row r="95" spans="1:19" ht="16.5">
      <c r="A95" s="14" t="s">
        <v>153</v>
      </c>
      <c r="B95" s="26"/>
      <c r="C95" s="309"/>
      <c r="D95" s="26"/>
      <c r="E95" s="308"/>
      <c r="F95" s="30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14"/>
      <c r="S95" s="50"/>
    </row>
    <row r="96" spans="1:19" ht="15.75">
      <c r="A96" s="14"/>
      <c r="B96" s="26"/>
      <c r="C96" s="309"/>
      <c r="D96" s="26"/>
      <c r="E96" s="308"/>
      <c r="F96" s="30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14"/>
      <c r="S96" s="50"/>
    </row>
    <row r="97" spans="1:19" ht="16.5">
      <c r="A97" s="16" t="s">
        <v>158</v>
      </c>
      <c r="B97" s="26" t="s">
        <v>71</v>
      </c>
      <c r="C97" s="309"/>
      <c r="D97" s="26"/>
      <c r="E97" s="308"/>
      <c r="F97" s="30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14"/>
      <c r="S97" s="50"/>
    </row>
    <row r="98" spans="1:19" ht="16.5">
      <c r="A98" s="14" t="s">
        <v>152</v>
      </c>
      <c r="B98" s="26"/>
      <c r="C98" s="309"/>
      <c r="D98" s="26"/>
      <c r="E98" s="308"/>
      <c r="F98" s="30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14"/>
      <c r="S98" s="50"/>
    </row>
    <row r="99" spans="1:19" ht="16.5">
      <c r="A99" s="14" t="s">
        <v>154</v>
      </c>
      <c r="B99" s="26"/>
      <c r="C99" s="309"/>
      <c r="D99" s="26"/>
      <c r="E99" s="308"/>
      <c r="F99" s="30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14"/>
      <c r="S99" s="50"/>
    </row>
    <row r="100" spans="1:19" ht="16.5">
      <c r="A100" s="14" t="s">
        <v>155</v>
      </c>
      <c r="B100" s="26"/>
      <c r="C100" s="309"/>
      <c r="D100" s="26"/>
      <c r="E100" s="308"/>
      <c r="F100" s="30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14"/>
      <c r="S100" s="50"/>
    </row>
    <row r="101" spans="1:19" ht="16.5">
      <c r="A101" s="14" t="s">
        <v>156</v>
      </c>
      <c r="B101" s="26"/>
      <c r="C101" s="309"/>
      <c r="D101" s="26"/>
      <c r="E101" s="308"/>
      <c r="F101" s="30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14"/>
      <c r="S101" s="50"/>
    </row>
    <row r="102" spans="1:19" ht="16.5">
      <c r="A102" s="14" t="s">
        <v>153</v>
      </c>
      <c r="B102" s="26"/>
      <c r="C102" s="309"/>
      <c r="D102" s="26"/>
      <c r="E102" s="308"/>
      <c r="F102" s="30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14"/>
      <c r="S102" s="50"/>
    </row>
    <row r="103" spans="1:19" ht="15.75">
      <c r="A103" s="14"/>
      <c r="B103" s="26"/>
      <c r="C103" s="309"/>
      <c r="D103" s="26"/>
      <c r="E103" s="308"/>
      <c r="F103" s="30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14"/>
      <c r="S103" s="50"/>
    </row>
    <row r="104" spans="1:19" ht="16.5">
      <c r="A104" s="16" t="s">
        <v>159</v>
      </c>
      <c r="B104" s="26" t="s">
        <v>71</v>
      </c>
      <c r="C104" s="309"/>
      <c r="D104" s="26"/>
      <c r="E104" s="308"/>
      <c r="F104" s="30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14"/>
      <c r="S104" s="50"/>
    </row>
    <row r="105" spans="1:19" ht="16.5">
      <c r="A105" s="14" t="s">
        <v>152</v>
      </c>
      <c r="B105" s="26"/>
      <c r="C105" s="309"/>
      <c r="D105" s="26"/>
      <c r="E105" s="308"/>
      <c r="F105" s="26"/>
      <c r="G105" s="26"/>
      <c r="H105" s="26"/>
      <c r="I105" s="26" t="s">
        <v>153</v>
      </c>
      <c r="J105" s="26"/>
      <c r="K105" s="26"/>
      <c r="L105" s="26" t="s">
        <v>153</v>
      </c>
      <c r="M105" s="26"/>
      <c r="N105" s="26"/>
      <c r="O105" s="26"/>
      <c r="P105" s="26"/>
      <c r="Q105" s="26"/>
      <c r="R105" s="14"/>
      <c r="S105" s="50"/>
    </row>
    <row r="106" spans="1:19" ht="16.5">
      <c r="A106" s="14" t="s">
        <v>154</v>
      </c>
      <c r="B106" s="26"/>
      <c r="C106" s="309"/>
      <c r="D106" s="26"/>
      <c r="E106" s="309">
        <f t="shared" si="7"/>
        <v>125.5</v>
      </c>
      <c r="F106" s="26" t="s">
        <v>22</v>
      </c>
      <c r="G106" s="26"/>
      <c r="H106" s="36"/>
      <c r="I106" s="26">
        <v>125</v>
      </c>
      <c r="J106" s="26"/>
      <c r="K106" s="26"/>
      <c r="L106" s="26">
        <v>126</v>
      </c>
      <c r="M106" s="26"/>
      <c r="N106" s="26"/>
      <c r="O106" s="26"/>
      <c r="P106" s="26"/>
      <c r="Q106" s="26"/>
      <c r="R106" s="14"/>
      <c r="S106" s="50"/>
    </row>
    <row r="107" spans="1:19" ht="16.5">
      <c r="A107" s="14" t="s">
        <v>155</v>
      </c>
      <c r="B107" s="26"/>
      <c r="C107" s="309"/>
      <c r="D107" s="26"/>
      <c r="E107" s="30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14"/>
      <c r="S107" s="50"/>
    </row>
    <row r="108" spans="1:19" ht="16.5">
      <c r="A108" s="14" t="s">
        <v>156</v>
      </c>
      <c r="B108" s="26"/>
      <c r="C108" s="309"/>
      <c r="D108" s="26"/>
      <c r="E108" s="30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14"/>
      <c r="S108" s="50"/>
    </row>
    <row r="109" spans="1:19" ht="16.5">
      <c r="A109" s="14" t="s">
        <v>153</v>
      </c>
      <c r="B109" s="26"/>
      <c r="C109" s="309"/>
      <c r="D109" s="26"/>
      <c r="E109" s="308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14"/>
      <c r="S109" s="50"/>
    </row>
    <row r="110" spans="1:19" ht="15.75">
      <c r="A110" s="14"/>
      <c r="B110" s="26"/>
      <c r="C110" s="309"/>
      <c r="D110" s="26"/>
      <c r="E110" s="30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14"/>
      <c r="S110" s="50"/>
    </row>
    <row r="111" spans="1:19" ht="32.25">
      <c r="A111" s="370" t="s">
        <v>160</v>
      </c>
      <c r="B111" s="26"/>
      <c r="C111" s="309"/>
      <c r="D111" s="26"/>
      <c r="E111" s="308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14"/>
      <c r="S111" s="50"/>
    </row>
    <row r="112" spans="1:19" ht="16.5">
      <c r="A112" s="14" t="s">
        <v>152</v>
      </c>
      <c r="B112" s="26"/>
      <c r="C112" s="309"/>
      <c r="D112" s="26"/>
      <c r="E112" s="308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14"/>
      <c r="S112" s="50"/>
    </row>
    <row r="113" spans="1:19" ht="16.5">
      <c r="A113" s="14" t="s">
        <v>154</v>
      </c>
      <c r="B113" s="26"/>
      <c r="C113" s="309"/>
      <c r="D113" s="26"/>
      <c r="E113" s="308"/>
      <c r="F113" s="26"/>
      <c r="G113" s="26"/>
      <c r="H113" s="36"/>
      <c r="I113" s="26"/>
      <c r="J113" s="26"/>
      <c r="K113" s="26"/>
      <c r="L113" s="26"/>
      <c r="M113" s="26"/>
      <c r="N113" s="26"/>
      <c r="O113" s="26"/>
      <c r="P113" s="26"/>
      <c r="Q113" s="26"/>
      <c r="R113" s="14"/>
      <c r="S113" s="50"/>
    </row>
    <row r="114" spans="1:19" ht="16.5">
      <c r="A114" s="14" t="s">
        <v>155</v>
      </c>
      <c r="B114" s="26"/>
      <c r="C114" s="309"/>
      <c r="D114" s="26"/>
      <c r="E114" s="30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14"/>
      <c r="S114" s="50"/>
    </row>
    <row r="115" spans="1:19" ht="16.5">
      <c r="A115" s="14" t="s">
        <v>156</v>
      </c>
      <c r="B115" s="26"/>
      <c r="C115" s="309"/>
      <c r="D115" s="26"/>
      <c r="E115" s="30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14"/>
      <c r="S115" s="50"/>
    </row>
    <row r="116" spans="1:19" ht="16.5">
      <c r="A116" s="14" t="s">
        <v>153</v>
      </c>
      <c r="B116" s="26"/>
      <c r="C116" s="309"/>
      <c r="D116" s="26"/>
      <c r="E116" s="308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14"/>
      <c r="S116" s="50"/>
    </row>
    <row r="117" spans="1:19" ht="15.75">
      <c r="A117" s="14"/>
      <c r="B117" s="26"/>
      <c r="C117" s="309"/>
      <c r="D117" s="26"/>
      <c r="E117" s="30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14"/>
      <c r="S117" s="50"/>
    </row>
    <row r="118" spans="1:19" ht="32.25">
      <c r="A118" s="365" t="s">
        <v>161</v>
      </c>
      <c r="B118" s="26" t="s">
        <v>162</v>
      </c>
      <c r="C118" s="309"/>
      <c r="D118" s="26"/>
      <c r="E118" s="308"/>
      <c r="F118" s="51"/>
      <c r="G118" s="26"/>
      <c r="H118" s="26"/>
      <c r="I118" s="51"/>
      <c r="J118" s="26"/>
      <c r="K118" s="26"/>
      <c r="L118" s="51"/>
      <c r="M118" s="26"/>
      <c r="N118" s="26"/>
      <c r="O118" s="26"/>
      <c r="P118" s="26"/>
      <c r="Q118" s="26"/>
      <c r="R118" s="14"/>
      <c r="S118" s="50"/>
    </row>
    <row r="119" spans="1:19" ht="16.5">
      <c r="A119" s="366" t="s">
        <v>163</v>
      </c>
      <c r="B119" s="26"/>
      <c r="C119" s="309"/>
      <c r="D119" s="26"/>
      <c r="E119" s="308"/>
      <c r="F119" s="30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14"/>
      <c r="S119" s="50"/>
    </row>
    <row r="120" spans="1:19" ht="16.5">
      <c r="A120" s="366" t="s">
        <v>164</v>
      </c>
      <c r="B120" s="26"/>
      <c r="C120" s="310"/>
      <c r="D120" s="26"/>
      <c r="E120" s="308"/>
      <c r="F120" s="46"/>
      <c r="G120" s="26"/>
      <c r="H120" s="26"/>
      <c r="I120" s="46"/>
      <c r="J120" s="26"/>
      <c r="K120" s="26"/>
      <c r="L120" s="46"/>
      <c r="M120" s="26"/>
      <c r="N120" s="26"/>
      <c r="O120" s="26"/>
      <c r="P120" s="26"/>
      <c r="Q120" s="26"/>
      <c r="R120" s="14"/>
      <c r="S120" s="50"/>
    </row>
    <row r="121" spans="1:19" ht="16.5">
      <c r="A121" s="366" t="s">
        <v>165</v>
      </c>
      <c r="B121" s="26"/>
      <c r="C121" s="310"/>
      <c r="D121" s="26"/>
      <c r="E121" s="308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14"/>
      <c r="S121" s="50"/>
    </row>
    <row r="122" spans="1:19" ht="16.5">
      <c r="A122" s="366" t="s">
        <v>166</v>
      </c>
      <c r="B122" s="26"/>
      <c r="C122" s="310"/>
      <c r="D122" s="26"/>
      <c r="E122" s="30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14"/>
      <c r="S122" s="50"/>
    </row>
    <row r="123" spans="1:19" ht="16.5">
      <c r="A123" s="366" t="s">
        <v>167</v>
      </c>
      <c r="B123" s="26"/>
      <c r="C123" s="310"/>
      <c r="D123" s="26"/>
      <c r="E123" s="30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14"/>
      <c r="S123" s="50"/>
    </row>
    <row r="124" spans="1:19" ht="16.5">
      <c r="A124" s="366" t="s">
        <v>168</v>
      </c>
      <c r="B124" s="26"/>
      <c r="C124" s="310"/>
      <c r="D124" s="26"/>
      <c r="E124" s="308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14"/>
      <c r="S124" s="50"/>
    </row>
    <row r="125" spans="1:19" ht="15.75">
      <c r="A125" s="14"/>
      <c r="B125" s="26"/>
      <c r="C125" s="310"/>
      <c r="D125" s="26"/>
      <c r="E125" s="308"/>
      <c r="F125" s="35"/>
      <c r="G125" s="35"/>
      <c r="H125" s="36"/>
      <c r="I125" s="36"/>
      <c r="J125" s="26"/>
      <c r="K125" s="26"/>
      <c r="L125" s="26"/>
      <c r="M125" s="26"/>
      <c r="N125" s="26"/>
      <c r="O125" s="26"/>
      <c r="P125" s="14"/>
      <c r="Q125" s="14"/>
      <c r="R125" s="14"/>
      <c r="S125" s="50"/>
    </row>
    <row r="126" spans="1:19" ht="16.5">
      <c r="A126" s="16" t="s">
        <v>169</v>
      </c>
      <c r="B126" s="26"/>
      <c r="C126" s="310"/>
      <c r="D126" s="26"/>
      <c r="E126" s="308"/>
      <c r="F126" s="35"/>
      <c r="G126" s="35"/>
      <c r="H126" s="36"/>
      <c r="I126" s="36"/>
      <c r="J126" s="26"/>
      <c r="K126" s="26"/>
      <c r="L126" s="26"/>
      <c r="M126" s="26"/>
      <c r="N126" s="26"/>
      <c r="O126" s="26"/>
      <c r="P126" s="14"/>
      <c r="Q126" s="14"/>
      <c r="R126" s="14"/>
      <c r="S126" s="50"/>
    </row>
    <row r="127" spans="1:19" ht="16.5">
      <c r="A127" s="26" t="s">
        <v>170</v>
      </c>
      <c r="B127" s="26"/>
      <c r="C127" s="310"/>
      <c r="D127" s="26"/>
      <c r="E127" s="309">
        <f t="shared" si="7"/>
        <v>21.416666666666668</v>
      </c>
      <c r="F127" s="26">
        <v>22</v>
      </c>
      <c r="G127" s="26">
        <v>21</v>
      </c>
      <c r="H127" s="26">
        <v>21</v>
      </c>
      <c r="I127" s="26">
        <v>22</v>
      </c>
      <c r="J127" s="26">
        <v>21</v>
      </c>
      <c r="K127" s="26">
        <v>20</v>
      </c>
      <c r="L127" s="26">
        <v>23</v>
      </c>
      <c r="M127" s="26">
        <v>22</v>
      </c>
      <c r="N127" s="26">
        <v>21</v>
      </c>
      <c r="O127" s="26">
        <v>23</v>
      </c>
      <c r="P127" s="26">
        <v>21</v>
      </c>
      <c r="Q127" s="26">
        <v>20</v>
      </c>
      <c r="R127" s="14">
        <f>SUM(F127:Q127)</f>
        <v>257</v>
      </c>
      <c r="S127" s="50"/>
    </row>
    <row r="128" spans="1:19" ht="16.5">
      <c r="A128" s="369" t="s">
        <v>171</v>
      </c>
      <c r="B128" s="26"/>
      <c r="C128" s="310"/>
      <c r="D128" s="26"/>
      <c r="E128" s="309">
        <f>AVERAGE(F128:Q128)</f>
        <v>1329</v>
      </c>
      <c r="F128" s="26">
        <f>F64+F30</f>
        <v>1847</v>
      </c>
      <c r="G128" s="26">
        <f t="shared" ref="G128:Q128" si="8">G64+G30</f>
        <v>1684</v>
      </c>
      <c r="H128" s="26">
        <f t="shared" si="8"/>
        <v>1839</v>
      </c>
      <c r="I128" s="26">
        <f t="shared" si="8"/>
        <v>2171</v>
      </c>
      <c r="J128" s="26">
        <f t="shared" si="8"/>
        <v>2015</v>
      </c>
      <c r="K128" s="26">
        <f t="shared" si="8"/>
        <v>1772</v>
      </c>
      <c r="L128" s="26">
        <f t="shared" si="8"/>
        <v>1733</v>
      </c>
      <c r="M128" s="26">
        <f t="shared" si="8"/>
        <v>1434</v>
      </c>
      <c r="N128" s="26">
        <f t="shared" si="8"/>
        <v>1448</v>
      </c>
      <c r="O128" s="26">
        <f t="shared" si="8"/>
        <v>5</v>
      </c>
      <c r="P128" s="26">
        <f t="shared" si="8"/>
        <v>0</v>
      </c>
      <c r="Q128" s="26">
        <f t="shared" si="8"/>
        <v>0</v>
      </c>
      <c r="R128" s="14">
        <f t="shared" ref="R128:R130" si="9">SUM(F128:Q128)</f>
        <v>15948</v>
      </c>
      <c r="S128" s="50"/>
    </row>
    <row r="129" spans="1:19" ht="16.5">
      <c r="A129" s="369" t="s">
        <v>172</v>
      </c>
      <c r="B129" s="26"/>
      <c r="C129" s="310"/>
      <c r="D129" s="26"/>
      <c r="E129" s="309">
        <f t="shared" ref="E129:E130" si="10">AVERAGE(F129:Q129)</f>
        <v>62.054172156346063</v>
      </c>
      <c r="F129" s="45">
        <f>F128/F127</f>
        <v>83.954545454545453</v>
      </c>
      <c r="G129" s="45">
        <f t="shared" ref="G129:Q129" si="11">G128/G127</f>
        <v>80.19047619047619</v>
      </c>
      <c r="H129" s="45">
        <f t="shared" si="11"/>
        <v>87.571428571428569</v>
      </c>
      <c r="I129" s="45">
        <f t="shared" si="11"/>
        <v>98.681818181818187</v>
      </c>
      <c r="J129" s="45">
        <f t="shared" si="11"/>
        <v>95.952380952380949</v>
      </c>
      <c r="K129" s="45">
        <f t="shared" si="11"/>
        <v>88.6</v>
      </c>
      <c r="L129" s="45">
        <f t="shared" si="11"/>
        <v>75.347826086956516</v>
      </c>
      <c r="M129" s="45">
        <f t="shared" si="11"/>
        <v>65.181818181818187</v>
      </c>
      <c r="N129" s="45">
        <f t="shared" si="11"/>
        <v>68.952380952380949</v>
      </c>
      <c r="O129" s="45">
        <f t="shared" si="11"/>
        <v>0.21739130434782608</v>
      </c>
      <c r="P129" s="45">
        <f t="shared" si="11"/>
        <v>0</v>
      </c>
      <c r="Q129" s="45">
        <f t="shared" si="11"/>
        <v>0</v>
      </c>
      <c r="R129" s="14">
        <f t="shared" si="9"/>
        <v>744.65006587615278</v>
      </c>
      <c r="S129" s="50"/>
    </row>
    <row r="130" spans="1:19" ht="16.5">
      <c r="A130" s="369" t="s">
        <v>173</v>
      </c>
      <c r="B130" s="46"/>
      <c r="C130" s="310"/>
      <c r="D130" s="26"/>
      <c r="E130" s="309">
        <f t="shared" si="10"/>
        <v>75.416803908651744</v>
      </c>
      <c r="F130" s="323">
        <f>F67/F127</f>
        <v>98.772727272727266</v>
      </c>
      <c r="G130" s="323">
        <f t="shared" ref="G130:Q130" si="12">G67/G127</f>
        <v>99.19047619047619</v>
      </c>
      <c r="H130" s="323">
        <f t="shared" si="12"/>
        <v>104.19047619047619</v>
      </c>
      <c r="I130" s="323">
        <f t="shared" si="12"/>
        <v>109.77272727272727</v>
      </c>
      <c r="J130" s="323">
        <f t="shared" si="12"/>
        <v>98.952380952380949</v>
      </c>
      <c r="K130" s="323">
        <f t="shared" si="12"/>
        <v>99.75</v>
      </c>
      <c r="L130" s="323">
        <f t="shared" si="12"/>
        <v>101.1304347826087</v>
      </c>
      <c r="M130" s="323">
        <f t="shared" si="12"/>
        <v>85.909090909090907</v>
      </c>
      <c r="N130" s="323">
        <f t="shared" si="12"/>
        <v>107.33333333333333</v>
      </c>
      <c r="O130" s="323">
        <f t="shared" si="12"/>
        <v>0</v>
      </c>
      <c r="P130" s="323">
        <f t="shared" si="12"/>
        <v>0</v>
      </c>
      <c r="Q130" s="323">
        <f t="shared" si="12"/>
        <v>0</v>
      </c>
      <c r="R130" s="14">
        <f t="shared" si="9"/>
        <v>905.00164690382087</v>
      </c>
      <c r="S130" s="296"/>
    </row>
    <row r="131" spans="1:19" ht="15.75">
      <c r="A131" s="28"/>
      <c r="B131" s="28"/>
      <c r="C131" s="310"/>
      <c r="D131" s="26"/>
      <c r="E131" s="30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16"/>
      <c r="Q131" s="16"/>
      <c r="R131" s="14"/>
      <c r="S131" s="50"/>
    </row>
    <row r="132" spans="1:19" ht="16.5">
      <c r="A132" s="15" t="s">
        <v>174</v>
      </c>
      <c r="B132" s="26"/>
      <c r="C132" s="310"/>
      <c r="D132" s="26"/>
      <c r="E132" s="308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14"/>
      <c r="Q132" s="14"/>
      <c r="R132" s="14"/>
      <c r="S132" s="50"/>
    </row>
    <row r="133" spans="1:19" ht="15.75">
      <c r="A133" s="16"/>
      <c r="B133" s="28"/>
      <c r="C133" s="310"/>
      <c r="D133" s="26"/>
      <c r="E133" s="30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16"/>
      <c r="Q133" s="16"/>
      <c r="R133" s="14"/>
      <c r="S133" s="50"/>
    </row>
    <row r="134" spans="1:19" ht="16.5">
      <c r="A134" s="64" t="s">
        <v>175</v>
      </c>
      <c r="B134" s="307" t="s">
        <v>176</v>
      </c>
      <c r="C134" s="310"/>
      <c r="D134" s="26"/>
      <c r="E134" s="308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14"/>
      <c r="Q134" s="14"/>
      <c r="R134" s="14"/>
      <c r="S134" s="50"/>
    </row>
    <row r="135" spans="1:19" ht="16.5">
      <c r="A135" s="16" t="s">
        <v>177</v>
      </c>
      <c r="B135" s="307" t="s">
        <v>176</v>
      </c>
      <c r="C135" s="310"/>
      <c r="D135" s="26"/>
      <c r="E135" s="308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14"/>
      <c r="Q135" s="14"/>
      <c r="R135" s="14"/>
      <c r="S135" s="50"/>
    </row>
    <row r="136" spans="1:19" ht="16.5">
      <c r="A136" s="14" t="s">
        <v>178</v>
      </c>
      <c r="B136" s="307" t="s">
        <v>176</v>
      </c>
      <c r="C136" s="310"/>
      <c r="D136" s="26"/>
      <c r="E136" s="308"/>
      <c r="F136" s="26"/>
      <c r="G136" s="33"/>
      <c r="H136" s="33"/>
      <c r="I136" s="26"/>
      <c r="J136" s="33"/>
      <c r="K136" s="33"/>
      <c r="L136" s="26"/>
      <c r="M136" s="33"/>
      <c r="N136" s="33"/>
      <c r="O136" s="26"/>
      <c r="P136" s="14"/>
      <c r="Q136" s="14"/>
      <c r="R136" s="14"/>
      <c r="S136" s="50"/>
    </row>
    <row r="137" spans="1:19" ht="16.5">
      <c r="A137" s="14" t="s">
        <v>179</v>
      </c>
      <c r="B137" s="307" t="s">
        <v>176</v>
      </c>
      <c r="C137" s="310"/>
      <c r="D137" s="26"/>
      <c r="E137" s="308"/>
      <c r="F137" s="26"/>
      <c r="G137" s="33"/>
      <c r="H137" s="33"/>
      <c r="I137" s="26"/>
      <c r="J137" s="33"/>
      <c r="K137" s="33"/>
      <c r="L137" s="26"/>
      <c r="M137" s="33"/>
      <c r="N137" s="33"/>
      <c r="O137" s="26"/>
      <c r="P137" s="14"/>
      <c r="Q137" s="14"/>
      <c r="R137" s="14"/>
      <c r="S137" s="50"/>
    </row>
    <row r="138" spans="1:19" ht="16.5">
      <c r="A138" s="14" t="s">
        <v>180</v>
      </c>
      <c r="B138" s="307" t="s">
        <v>176</v>
      </c>
      <c r="C138" s="310"/>
      <c r="D138" s="26"/>
      <c r="E138" s="30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14"/>
      <c r="Q138" s="14"/>
      <c r="R138" s="14"/>
      <c r="S138" s="48"/>
    </row>
    <row r="139" spans="1:19" ht="16.5">
      <c r="A139" s="14" t="s">
        <v>181</v>
      </c>
      <c r="B139" s="307" t="s">
        <v>176</v>
      </c>
      <c r="C139" s="310"/>
      <c r="D139" s="26"/>
      <c r="E139" s="308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14"/>
      <c r="Q139" s="14"/>
      <c r="R139" s="14"/>
      <c r="S139" s="50"/>
    </row>
    <row r="140" spans="1:19" ht="15.75">
      <c r="A140" s="14"/>
      <c r="B140" s="307"/>
      <c r="C140" s="310"/>
      <c r="D140" s="26"/>
      <c r="E140" s="30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14"/>
      <c r="Q140" s="14"/>
      <c r="R140" s="14"/>
      <c r="S140" s="50"/>
    </row>
    <row r="141" spans="1:19" ht="16.5">
      <c r="A141" s="16" t="s">
        <v>182</v>
      </c>
      <c r="B141" s="307" t="s">
        <v>176</v>
      </c>
      <c r="C141" s="310"/>
      <c r="D141" s="26"/>
      <c r="E141" s="30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14"/>
      <c r="Q141" s="14"/>
      <c r="R141" s="14"/>
      <c r="S141" s="50"/>
    </row>
    <row r="142" spans="1:19" ht="16.5">
      <c r="A142" s="14" t="s">
        <v>183</v>
      </c>
      <c r="B142" s="307" t="s">
        <v>176</v>
      </c>
      <c r="C142" s="310"/>
      <c r="D142" s="26"/>
      <c r="E142" s="30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14"/>
      <c r="Q142" s="14"/>
      <c r="R142" s="14"/>
      <c r="S142" s="50"/>
    </row>
    <row r="143" spans="1:19" ht="16.5">
      <c r="A143" s="14" t="s">
        <v>184</v>
      </c>
      <c r="B143" s="307" t="s">
        <v>176</v>
      </c>
      <c r="C143" s="310"/>
      <c r="D143" s="26"/>
      <c r="E143" s="308"/>
      <c r="F143" s="26"/>
      <c r="G143" s="26"/>
      <c r="I143" s="26"/>
      <c r="J143" s="26"/>
      <c r="K143" s="313"/>
      <c r="L143" s="26"/>
      <c r="M143" s="26"/>
      <c r="N143" s="26"/>
      <c r="O143" s="26"/>
      <c r="P143" s="14"/>
      <c r="Q143" s="14"/>
      <c r="R143" s="14"/>
      <c r="S143" s="48"/>
    </row>
    <row r="144" spans="1:19" ht="15.75">
      <c r="A144" s="14"/>
      <c r="B144" s="307"/>
      <c r="C144" s="305"/>
      <c r="D144" s="26"/>
      <c r="E144" s="30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14"/>
      <c r="Q144" s="14"/>
      <c r="R144" s="14"/>
      <c r="S144" s="50"/>
    </row>
    <row r="145" spans="1:19" ht="16.5">
      <c r="A145" s="15" t="s">
        <v>185</v>
      </c>
      <c r="B145" s="307" t="s">
        <v>176</v>
      </c>
      <c r="C145" s="305"/>
      <c r="D145" s="26"/>
      <c r="E145" s="30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14"/>
      <c r="Q145" s="14"/>
      <c r="R145" s="14"/>
      <c r="S145" s="50"/>
    </row>
    <row r="146" spans="1:19" ht="16.5">
      <c r="A146" s="16" t="s">
        <v>186</v>
      </c>
      <c r="B146" s="307" t="s">
        <v>176</v>
      </c>
      <c r="C146" s="305"/>
      <c r="D146" s="26"/>
      <c r="E146" s="308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14"/>
      <c r="Q146" s="14"/>
      <c r="R146" s="14"/>
      <c r="S146" s="50"/>
    </row>
    <row r="147" spans="1:19" ht="16.5">
      <c r="A147" s="14" t="s">
        <v>187</v>
      </c>
      <c r="B147" s="307" t="s">
        <v>176</v>
      </c>
      <c r="C147" s="305"/>
      <c r="D147" s="26"/>
      <c r="E147" s="308"/>
      <c r="F147" s="26"/>
      <c r="G147" s="26"/>
      <c r="H147" s="26"/>
      <c r="I147" s="30"/>
      <c r="J147" s="26"/>
      <c r="K147" s="26"/>
      <c r="L147" s="26"/>
      <c r="M147" s="26"/>
      <c r="N147" s="26"/>
      <c r="O147" s="26"/>
      <c r="P147" s="14"/>
      <c r="Q147" s="14"/>
      <c r="R147" s="14"/>
      <c r="S147" s="50"/>
    </row>
    <row r="148" spans="1:19" ht="16.5">
      <c r="A148" s="14" t="s">
        <v>188</v>
      </c>
      <c r="B148" s="307" t="s">
        <v>176</v>
      </c>
      <c r="C148" s="305"/>
      <c r="D148" s="26"/>
      <c r="E148" s="30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14"/>
      <c r="Q148" s="14"/>
      <c r="R148" s="14"/>
      <c r="S148" s="48"/>
    </row>
    <row r="149" spans="1:19" ht="16.5">
      <c r="A149" s="14" t="s">
        <v>189</v>
      </c>
      <c r="B149" s="307" t="s">
        <v>176</v>
      </c>
      <c r="C149" s="305"/>
      <c r="D149" s="26"/>
      <c r="E149" s="308"/>
      <c r="F149" s="26"/>
      <c r="G149" s="26"/>
      <c r="H149" s="26"/>
      <c r="I149" s="26"/>
      <c r="J149" s="26"/>
      <c r="K149" s="26"/>
      <c r="L149" s="51"/>
      <c r="M149" s="26"/>
      <c r="N149" s="26"/>
      <c r="O149" s="26"/>
      <c r="P149" s="14"/>
      <c r="Q149" s="14"/>
      <c r="R149" s="14"/>
      <c r="S149" s="50"/>
    </row>
    <row r="150" spans="1:19" ht="16.5">
      <c r="A150" s="14" t="s">
        <v>187</v>
      </c>
      <c r="B150" s="307" t="s">
        <v>176</v>
      </c>
      <c r="C150" s="305"/>
      <c r="D150" s="26"/>
      <c r="E150" s="308"/>
      <c r="F150" s="26"/>
      <c r="G150" s="33"/>
      <c r="H150" s="33"/>
      <c r="I150" s="26"/>
      <c r="J150" s="26"/>
      <c r="K150" s="26"/>
      <c r="L150" s="51"/>
      <c r="M150" s="26"/>
      <c r="N150" s="26"/>
      <c r="O150" s="26"/>
      <c r="P150" s="14"/>
      <c r="Q150" s="14"/>
      <c r="R150" s="14"/>
      <c r="S150" s="50"/>
    </row>
    <row r="151" spans="1:19" ht="16.5">
      <c r="A151" s="14" t="s">
        <v>188</v>
      </c>
      <c r="B151" s="307" t="s">
        <v>176</v>
      </c>
      <c r="C151" s="305"/>
      <c r="D151" s="26"/>
      <c r="E151" s="308"/>
      <c r="F151" s="26"/>
      <c r="G151" s="33"/>
      <c r="H151" s="33"/>
      <c r="I151" s="26"/>
      <c r="J151" s="26"/>
      <c r="K151" s="26"/>
      <c r="L151" s="51"/>
      <c r="M151" s="26"/>
      <c r="N151" s="26"/>
      <c r="O151" s="26"/>
      <c r="P151" s="14"/>
      <c r="Q151" s="14"/>
      <c r="R151" s="14"/>
      <c r="S151" s="50"/>
    </row>
    <row r="152" spans="1:19" ht="16.5">
      <c r="A152" s="16" t="s">
        <v>67</v>
      </c>
      <c r="B152" s="307" t="s">
        <v>176</v>
      </c>
      <c r="C152" s="311"/>
      <c r="D152" s="28"/>
      <c r="E152" s="308"/>
      <c r="F152" s="28"/>
      <c r="G152" s="37"/>
      <c r="H152" s="37"/>
      <c r="I152" s="28"/>
      <c r="J152" s="28"/>
      <c r="K152" s="28"/>
      <c r="L152" s="51"/>
      <c r="M152" s="57"/>
      <c r="N152" s="28"/>
      <c r="O152" s="28"/>
      <c r="P152" s="16"/>
      <c r="Q152" s="16"/>
      <c r="R152" s="14"/>
      <c r="S152" s="50"/>
    </row>
    <row r="153" spans="1:19" ht="15.75">
      <c r="A153" s="14"/>
      <c r="B153" s="26"/>
      <c r="C153" s="305"/>
      <c r="D153" s="26"/>
      <c r="E153" s="30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14"/>
      <c r="Q153" s="14"/>
      <c r="R153" s="14"/>
      <c r="S153" s="50"/>
    </row>
    <row r="154" spans="1:19" ht="15.6">
      <c r="A154" s="44"/>
      <c r="B154" s="51"/>
      <c r="C154" s="132"/>
      <c r="D154" s="52"/>
      <c r="E154" s="132"/>
      <c r="F154" s="52"/>
      <c r="G154" s="52"/>
      <c r="H154" s="52"/>
      <c r="I154" s="51"/>
      <c r="J154" s="51"/>
      <c r="K154" s="51"/>
      <c r="L154" s="51"/>
      <c r="M154" s="51"/>
      <c r="N154" s="51"/>
      <c r="O154" s="51"/>
      <c r="P154" s="51"/>
      <c r="Q154" s="51"/>
      <c r="R154" s="14"/>
      <c r="S154" s="50"/>
    </row>
    <row r="155" spans="1:19" ht="15.6">
      <c r="A155" s="44"/>
      <c r="B155" s="51"/>
      <c r="C155" s="132"/>
      <c r="D155" s="52"/>
      <c r="E155" s="132"/>
      <c r="F155" s="52"/>
      <c r="G155" s="52"/>
      <c r="H155" s="52"/>
      <c r="I155" s="51"/>
      <c r="J155" s="51"/>
      <c r="K155" s="51"/>
      <c r="L155" s="51"/>
      <c r="M155" s="51"/>
      <c r="N155" s="51"/>
      <c r="O155" s="51"/>
      <c r="P155" s="51"/>
      <c r="Q155" s="51"/>
      <c r="R155" s="14"/>
      <c r="S155" s="50"/>
    </row>
    <row r="156" spans="1:19" ht="15.6">
      <c r="A156" s="44"/>
      <c r="B156" s="51"/>
      <c r="C156" s="132"/>
      <c r="D156" s="52"/>
      <c r="E156" s="132"/>
      <c r="F156" s="52"/>
      <c r="G156" s="52"/>
      <c r="H156" s="52"/>
      <c r="I156" s="51"/>
      <c r="J156" s="51"/>
      <c r="K156" s="51"/>
      <c r="L156" s="51"/>
      <c r="M156" s="51"/>
      <c r="N156" s="51"/>
      <c r="O156" s="51"/>
      <c r="P156" s="51"/>
      <c r="Q156" s="51"/>
      <c r="R156" s="14"/>
      <c r="S156" s="50"/>
    </row>
    <row r="157" spans="1:19" ht="15.6">
      <c r="A157" s="44"/>
      <c r="B157" s="51"/>
      <c r="C157" s="132"/>
      <c r="D157" s="52"/>
      <c r="E157" s="132"/>
      <c r="F157" s="52"/>
      <c r="G157" s="52"/>
      <c r="H157" s="52"/>
      <c r="I157" s="51"/>
      <c r="J157" s="51"/>
      <c r="K157" s="51"/>
      <c r="L157" s="51"/>
      <c r="M157" s="51"/>
      <c r="N157" s="51"/>
      <c r="O157" s="51"/>
      <c r="P157" s="51"/>
      <c r="Q157" s="51"/>
      <c r="R157" s="14"/>
      <c r="S157" s="50"/>
    </row>
    <row r="158" spans="1:19" ht="15.6">
      <c r="A158" s="44"/>
      <c r="B158" s="51"/>
      <c r="C158" s="132"/>
      <c r="D158" s="52"/>
      <c r="E158" s="132"/>
      <c r="F158" s="52"/>
      <c r="G158" s="52"/>
      <c r="H158" s="52"/>
      <c r="I158" s="51"/>
      <c r="J158" s="51"/>
      <c r="K158" s="51"/>
      <c r="L158" s="51"/>
      <c r="M158" s="51"/>
      <c r="N158" s="51"/>
      <c r="O158" s="51"/>
      <c r="P158" s="51"/>
      <c r="Q158" s="51"/>
      <c r="R158" s="14"/>
      <c r="S158" s="50"/>
    </row>
    <row r="159" spans="1:19" ht="15.6">
      <c r="A159" s="44"/>
      <c r="B159" s="51"/>
      <c r="C159" s="132"/>
      <c r="D159" s="52"/>
      <c r="E159" s="132"/>
      <c r="F159" s="52"/>
      <c r="G159" s="52"/>
      <c r="H159" s="52"/>
      <c r="I159" s="51"/>
      <c r="J159" s="51"/>
      <c r="K159" s="51"/>
      <c r="L159" s="51"/>
      <c r="M159" s="51"/>
      <c r="N159" s="51"/>
      <c r="O159" s="51"/>
      <c r="P159" s="51"/>
      <c r="Q159" s="51"/>
      <c r="R159" s="14"/>
      <c r="S159" s="50"/>
    </row>
    <row r="160" spans="1:19" ht="15.6">
      <c r="A160" s="44"/>
      <c r="B160" s="51"/>
      <c r="C160" s="132"/>
      <c r="D160" s="52"/>
      <c r="E160" s="132"/>
      <c r="F160" s="52"/>
      <c r="G160" s="52"/>
      <c r="H160" s="52"/>
      <c r="I160" s="51"/>
      <c r="J160" s="51"/>
      <c r="K160" s="51"/>
      <c r="L160" s="51"/>
      <c r="M160" s="51"/>
      <c r="N160" s="51"/>
      <c r="O160" s="51"/>
      <c r="P160" s="51"/>
      <c r="Q160" s="51"/>
      <c r="R160" s="14"/>
      <c r="S160" s="50"/>
    </row>
    <row r="161" spans="1:19" ht="15.6">
      <c r="A161" s="44"/>
      <c r="B161" s="51"/>
      <c r="C161" s="132"/>
      <c r="D161" s="52"/>
      <c r="E161" s="132"/>
      <c r="F161" s="52"/>
      <c r="G161" s="52"/>
      <c r="H161" s="52"/>
      <c r="I161" s="51"/>
      <c r="J161" s="51"/>
      <c r="K161" s="51"/>
      <c r="L161" s="51"/>
      <c r="M161" s="51"/>
      <c r="N161" s="51"/>
      <c r="O161" s="51"/>
      <c r="P161" s="51"/>
      <c r="Q161" s="51"/>
      <c r="R161" s="14"/>
      <c r="S161" s="50"/>
    </row>
    <row r="162" spans="1:19" ht="15.6">
      <c r="A162" s="44"/>
      <c r="B162" s="51"/>
      <c r="C162" s="132"/>
      <c r="D162" s="52"/>
      <c r="E162" s="132"/>
      <c r="F162" s="52"/>
      <c r="G162" s="52"/>
      <c r="H162" s="52"/>
      <c r="I162" s="51"/>
      <c r="J162" s="51"/>
      <c r="K162" s="51"/>
      <c r="L162" s="51"/>
      <c r="M162" s="51"/>
      <c r="N162" s="51"/>
      <c r="O162" s="51"/>
      <c r="P162" s="51"/>
      <c r="Q162" s="51"/>
      <c r="R162" s="14"/>
      <c r="S162" s="50"/>
    </row>
    <row r="163" spans="1:19" ht="15.6">
      <c r="A163" s="44"/>
      <c r="B163" s="51"/>
      <c r="C163" s="132"/>
      <c r="D163" s="52"/>
      <c r="E163" s="132"/>
      <c r="F163" s="52"/>
      <c r="G163" s="52"/>
      <c r="H163" s="52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0"/>
    </row>
    <row r="164" spans="1:19" ht="15.6">
      <c r="A164" s="44"/>
      <c r="B164" s="51"/>
      <c r="C164" s="132"/>
      <c r="D164" s="52"/>
      <c r="E164" s="132"/>
      <c r="F164" s="52"/>
      <c r="G164" s="52"/>
      <c r="H164" s="52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0"/>
    </row>
    <row r="165" spans="1:19" ht="15.6">
      <c r="A165" s="44"/>
      <c r="B165" s="51"/>
      <c r="C165" s="132"/>
      <c r="D165" s="52"/>
      <c r="E165" s="132"/>
      <c r="F165" s="52"/>
      <c r="G165" s="52"/>
      <c r="H165" s="52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0"/>
    </row>
    <row r="166" spans="1:19" ht="15.6">
      <c r="A166" s="44"/>
      <c r="B166" s="51"/>
      <c r="C166" s="132"/>
      <c r="D166" s="52"/>
      <c r="E166" s="132"/>
      <c r="F166" s="52"/>
      <c r="G166" s="52"/>
      <c r="H166" s="52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0"/>
    </row>
    <row r="167" spans="1:19" ht="15.6">
      <c r="A167" s="44"/>
      <c r="B167" s="51"/>
      <c r="C167" s="132"/>
      <c r="D167" s="52"/>
      <c r="E167" s="132"/>
      <c r="F167" s="52"/>
      <c r="G167" s="52"/>
      <c r="H167" s="52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0"/>
    </row>
    <row r="168" spans="1:19" ht="15.6">
      <c r="A168" s="44"/>
      <c r="B168" s="51"/>
      <c r="C168" s="132"/>
      <c r="D168" s="52"/>
      <c r="E168" s="132"/>
      <c r="F168" s="52"/>
      <c r="G168" s="52"/>
      <c r="H168" s="52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0"/>
    </row>
    <row r="169" spans="1:19" ht="15.6">
      <c r="A169" s="44"/>
      <c r="B169" s="51"/>
      <c r="C169" s="132"/>
      <c r="D169" s="52"/>
      <c r="E169" s="132"/>
      <c r="F169" s="52"/>
      <c r="G169" s="52"/>
      <c r="H169" s="52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0"/>
    </row>
    <row r="170" spans="1:19" ht="15.6">
      <c r="A170" s="44"/>
      <c r="B170" s="51"/>
      <c r="C170" s="132"/>
      <c r="D170" s="52"/>
      <c r="E170" s="132"/>
      <c r="F170" s="52"/>
      <c r="G170" s="52"/>
      <c r="H170" s="52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0"/>
    </row>
    <row r="171" spans="1:19" ht="15.6">
      <c r="A171" s="44"/>
      <c r="B171" s="51"/>
      <c r="C171" s="132"/>
      <c r="D171" s="52"/>
      <c r="E171" s="132"/>
      <c r="F171" s="52"/>
      <c r="G171" s="52"/>
      <c r="H171" s="52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0"/>
    </row>
    <row r="172" spans="1:19" ht="15.6">
      <c r="A172" s="44"/>
      <c r="B172" s="51"/>
      <c r="C172" s="132"/>
      <c r="D172" s="52"/>
      <c r="E172" s="132"/>
      <c r="F172" s="52"/>
      <c r="G172" s="52"/>
      <c r="H172" s="52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0"/>
    </row>
    <row r="173" spans="1:19" ht="15.6">
      <c r="A173" s="44"/>
      <c r="B173" s="51"/>
      <c r="C173" s="132"/>
      <c r="D173" s="52"/>
      <c r="E173" s="132"/>
      <c r="F173" s="52"/>
      <c r="G173" s="52"/>
      <c r="H173" s="52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0"/>
    </row>
    <row r="174" spans="1:19" ht="15.6">
      <c r="A174" s="44"/>
      <c r="B174" s="51"/>
      <c r="C174" s="132"/>
      <c r="D174" s="52"/>
      <c r="E174" s="132"/>
      <c r="F174" s="52"/>
      <c r="G174" s="52"/>
      <c r="H174" s="52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0"/>
    </row>
    <row r="175" spans="1:19" ht="15.6">
      <c r="A175" s="44"/>
      <c r="B175" s="51"/>
      <c r="C175" s="132"/>
      <c r="D175" s="52"/>
      <c r="E175" s="132"/>
      <c r="F175" s="52"/>
      <c r="G175" s="52"/>
      <c r="H175" s="52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0"/>
    </row>
    <row r="176" spans="1:19" ht="15.6">
      <c r="A176" s="44"/>
      <c r="B176" s="51"/>
      <c r="C176" s="132"/>
      <c r="D176" s="52"/>
      <c r="E176" s="132"/>
      <c r="F176" s="52"/>
      <c r="G176" s="52"/>
      <c r="H176" s="52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0"/>
    </row>
  </sheetData>
  <hyperlinks>
    <hyperlink ref="B7" r:id="rId1" xr:uid="{2011B7E7-2136-4AB3-B37C-0BEDF1C3A98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D582-47CD-E34B-90FE-811736AD6689}">
  <dimension ref="A1:W44"/>
  <sheetViews>
    <sheetView topLeftCell="A4" zoomScaleNormal="150" zoomScaleSheetLayoutView="100" workbookViewId="0">
      <selection activeCell="G13" sqref="G13"/>
    </sheetView>
  </sheetViews>
  <sheetFormatPr defaultColWidth="8.85546875" defaultRowHeight="14.45"/>
  <cols>
    <col min="1" max="1" width="37.42578125" style="326" customWidth="1"/>
    <col min="2" max="2" width="5.7109375" style="191" customWidth="1"/>
    <col min="3" max="3" width="5.7109375" style="293" customWidth="1"/>
    <col min="4" max="6" width="5.7109375" style="191" customWidth="1"/>
    <col min="7" max="7" width="7.7109375" style="191" customWidth="1"/>
    <col min="8" max="8" width="9.140625" style="191" customWidth="1"/>
    <col min="9" max="9" width="10.28515625" style="193" customWidth="1"/>
    <col min="10" max="10" width="9.42578125" style="191" bestFit="1" customWidth="1"/>
    <col min="11" max="11" width="23.140625" style="293" bestFit="1" customWidth="1"/>
    <col min="12" max="12" width="13.7109375" style="191" customWidth="1"/>
    <col min="13" max="14" width="9.140625" style="326"/>
    <col min="15" max="16384" width="8.85546875" style="326"/>
  </cols>
  <sheetData>
    <row r="1" spans="1:23" ht="25.9">
      <c r="A1" s="325" t="s">
        <v>190</v>
      </c>
    </row>
    <row r="2" spans="1:23" ht="25.9">
      <c r="A2" s="325"/>
    </row>
    <row r="4" spans="1:23" ht="15.6">
      <c r="A4" s="327"/>
      <c r="B4" s="196" t="s">
        <v>191</v>
      </c>
      <c r="C4" s="196" t="s">
        <v>192</v>
      </c>
      <c r="D4" s="196" t="s">
        <v>193</v>
      </c>
      <c r="E4" s="196" t="s">
        <v>194</v>
      </c>
      <c r="F4" s="196" t="s">
        <v>195</v>
      </c>
      <c r="G4" s="196" t="s">
        <v>196</v>
      </c>
      <c r="H4" s="196" t="s">
        <v>197</v>
      </c>
      <c r="I4" s="193" t="s">
        <v>67</v>
      </c>
      <c r="J4" s="193" t="s">
        <v>198</v>
      </c>
      <c r="K4" s="333"/>
      <c r="L4" s="197"/>
    </row>
    <row r="5" spans="1:23" s="329" customFormat="1" ht="15.6">
      <c r="A5" s="287" t="s">
        <v>199</v>
      </c>
      <c r="B5" s="191"/>
      <c r="C5" s="191"/>
      <c r="D5" s="191"/>
      <c r="E5" s="191"/>
      <c r="F5" s="191"/>
      <c r="G5" s="191"/>
      <c r="H5" s="191"/>
      <c r="I5" s="193"/>
      <c r="J5" s="191"/>
      <c r="K5" s="293"/>
      <c r="L5" s="194"/>
      <c r="M5" s="326"/>
      <c r="N5" s="326"/>
      <c r="O5" s="326"/>
      <c r="P5" s="326"/>
      <c r="Q5" s="326"/>
      <c r="R5" s="328"/>
      <c r="S5" s="328"/>
      <c r="T5" s="328"/>
      <c r="U5" s="328"/>
      <c r="V5" s="328"/>
      <c r="W5" s="328"/>
    </row>
    <row r="6" spans="1:23" s="329" customFormat="1" ht="15.6">
      <c r="A6" s="326" t="s">
        <v>200</v>
      </c>
      <c r="B6" s="191">
        <v>9</v>
      </c>
      <c r="C6" s="191">
        <v>9</v>
      </c>
      <c r="D6" s="191">
        <v>9</v>
      </c>
      <c r="E6" s="191">
        <v>9</v>
      </c>
      <c r="F6" s="191"/>
      <c r="G6" s="191">
        <f>SUM(B6:F6)</f>
        <v>36</v>
      </c>
      <c r="H6" s="191">
        <f t="shared" ref="H6:H11" si="0">G6/40</f>
        <v>0.9</v>
      </c>
      <c r="I6" s="193"/>
      <c r="J6" s="191"/>
      <c r="K6" s="293"/>
      <c r="L6" s="194"/>
      <c r="M6" s="326"/>
      <c r="N6" s="326"/>
      <c r="O6" s="326"/>
      <c r="P6" s="326"/>
      <c r="Q6" s="326"/>
      <c r="R6" s="328"/>
      <c r="S6" s="328"/>
      <c r="T6" s="328"/>
      <c r="U6" s="328"/>
      <c r="V6" s="328"/>
      <c r="W6" s="328"/>
    </row>
    <row r="7" spans="1:23" s="329" customFormat="1" ht="15.6">
      <c r="A7" s="326" t="s">
        <v>201</v>
      </c>
      <c r="B7" s="191">
        <v>9</v>
      </c>
      <c r="C7" s="191"/>
      <c r="D7" s="191"/>
      <c r="E7" s="191">
        <v>9</v>
      </c>
      <c r="F7" s="191"/>
      <c r="G7" s="191">
        <f t="shared" ref="G7:G11" si="1">SUM(B7:F7)</f>
        <v>18</v>
      </c>
      <c r="H7" s="191">
        <f t="shared" si="0"/>
        <v>0.45</v>
      </c>
      <c r="I7" s="193"/>
      <c r="J7" s="191"/>
      <c r="K7" s="293"/>
      <c r="L7" s="194"/>
      <c r="M7" s="326"/>
      <c r="N7" s="326"/>
      <c r="O7" s="326"/>
      <c r="P7" s="326"/>
      <c r="Q7" s="326"/>
      <c r="R7" s="328"/>
      <c r="S7" s="328"/>
      <c r="T7" s="328"/>
      <c r="U7" s="328"/>
      <c r="V7" s="328"/>
      <c r="W7" s="328"/>
    </row>
    <row r="8" spans="1:23" s="329" customFormat="1" ht="15.6">
      <c r="A8" s="326" t="s">
        <v>202</v>
      </c>
      <c r="B8" s="191"/>
      <c r="C8" s="191">
        <v>9</v>
      </c>
      <c r="D8" s="191">
        <v>9</v>
      </c>
      <c r="E8" s="191"/>
      <c r="F8" s="191"/>
      <c r="G8" s="191">
        <f t="shared" si="1"/>
        <v>18</v>
      </c>
      <c r="H8" s="191">
        <f t="shared" si="0"/>
        <v>0.45</v>
      </c>
      <c r="I8" s="193"/>
      <c r="J8" s="191"/>
      <c r="K8" s="293"/>
      <c r="L8" s="194"/>
      <c r="M8" s="326"/>
      <c r="N8" s="326"/>
      <c r="O8" s="326"/>
      <c r="P8" s="326"/>
      <c r="Q8" s="326"/>
      <c r="R8" s="328"/>
      <c r="S8" s="328"/>
      <c r="T8" s="328"/>
      <c r="U8" s="328"/>
      <c r="V8" s="328"/>
      <c r="W8" s="328"/>
    </row>
    <row r="9" spans="1:23" s="329" customFormat="1" ht="15.6">
      <c r="A9" s="326" t="s">
        <v>203</v>
      </c>
      <c r="B9" s="191"/>
      <c r="C9" s="191">
        <v>9</v>
      </c>
      <c r="D9" s="191"/>
      <c r="E9" s="191"/>
      <c r="F9" s="191">
        <v>9</v>
      </c>
      <c r="G9" s="191">
        <f t="shared" si="1"/>
        <v>18</v>
      </c>
      <c r="H9" s="191">
        <f t="shared" si="0"/>
        <v>0.45</v>
      </c>
      <c r="I9" s="193"/>
      <c r="J9" s="191"/>
      <c r="K9" s="293"/>
      <c r="L9" s="194"/>
      <c r="M9" s="326"/>
      <c r="N9" s="326"/>
      <c r="O9" s="326"/>
      <c r="P9" s="326"/>
      <c r="Q9" s="326"/>
      <c r="R9" s="328"/>
      <c r="S9" s="328"/>
      <c r="T9" s="328"/>
      <c r="U9" s="328"/>
      <c r="V9" s="328"/>
      <c r="W9" s="328"/>
    </row>
    <row r="10" spans="1:23" s="329" customFormat="1" ht="15.6">
      <c r="A10" s="326" t="s">
        <v>204</v>
      </c>
      <c r="B10" s="191"/>
      <c r="C10" s="191"/>
      <c r="D10" s="191"/>
      <c r="E10" s="191">
        <v>9</v>
      </c>
      <c r="F10" s="191">
        <v>9</v>
      </c>
      <c r="G10" s="191">
        <f t="shared" si="1"/>
        <v>18</v>
      </c>
      <c r="H10" s="191">
        <f t="shared" si="0"/>
        <v>0.45</v>
      </c>
      <c r="I10" s="193"/>
      <c r="J10" s="191"/>
      <c r="K10" s="293"/>
      <c r="L10" s="194"/>
      <c r="M10" s="326"/>
      <c r="N10" s="326"/>
      <c r="O10" s="326"/>
      <c r="P10" s="326"/>
      <c r="Q10" s="326"/>
      <c r="R10" s="328"/>
      <c r="S10" s="328"/>
      <c r="T10" s="328"/>
      <c r="U10" s="328"/>
      <c r="V10" s="328"/>
      <c r="W10" s="328"/>
    </row>
    <row r="11" spans="1:23" s="329" customFormat="1" ht="15.6">
      <c r="A11" s="326" t="s">
        <v>205</v>
      </c>
      <c r="B11" s="191"/>
      <c r="C11" s="191"/>
      <c r="D11" s="191">
        <v>9</v>
      </c>
      <c r="E11" s="191"/>
      <c r="F11" s="191">
        <v>9</v>
      </c>
      <c r="G11" s="191">
        <f t="shared" si="1"/>
        <v>18</v>
      </c>
      <c r="H11" s="191">
        <f t="shared" si="0"/>
        <v>0.45</v>
      </c>
      <c r="I11" s="193"/>
      <c r="J11" s="191"/>
      <c r="K11" s="293"/>
      <c r="L11" s="194"/>
      <c r="M11" s="326"/>
      <c r="N11" s="326"/>
      <c r="O11" s="326"/>
      <c r="P11" s="326"/>
      <c r="Q11" s="326"/>
      <c r="R11" s="328"/>
      <c r="S11" s="328"/>
      <c r="T11" s="328"/>
      <c r="U11" s="328"/>
      <c r="V11" s="328"/>
      <c r="W11" s="328"/>
    </row>
    <row r="12" spans="1:23">
      <c r="A12" s="287" t="s">
        <v>206</v>
      </c>
      <c r="B12" s="191">
        <f t="shared" ref="B12:G12" si="2">SUM(B6:B11)</f>
        <v>18</v>
      </c>
      <c r="C12" s="191">
        <f t="shared" si="2"/>
        <v>27</v>
      </c>
      <c r="D12" s="191">
        <f t="shared" si="2"/>
        <v>27</v>
      </c>
      <c r="E12" s="191">
        <f t="shared" si="2"/>
        <v>27</v>
      </c>
      <c r="F12" s="191">
        <f t="shared" si="2"/>
        <v>27</v>
      </c>
      <c r="G12" s="191">
        <f t="shared" si="2"/>
        <v>126</v>
      </c>
      <c r="H12" s="191">
        <f>G12/40</f>
        <v>3.15</v>
      </c>
      <c r="I12" s="192">
        <f>H12</f>
        <v>3.15</v>
      </c>
      <c r="J12" s="191">
        <v>2.5</v>
      </c>
      <c r="K12" s="330"/>
    </row>
    <row r="13" spans="1:23">
      <c r="C13" s="191"/>
      <c r="L13" s="194"/>
    </row>
    <row r="14" spans="1:23">
      <c r="A14" s="287" t="s">
        <v>207</v>
      </c>
      <c r="L14" s="194"/>
    </row>
    <row r="15" spans="1:23">
      <c r="A15" s="326" t="s">
        <v>208</v>
      </c>
      <c r="C15" s="191">
        <v>8.5</v>
      </c>
      <c r="D15" s="191">
        <v>8.5</v>
      </c>
      <c r="E15" s="191">
        <v>8.5</v>
      </c>
      <c r="G15" s="191">
        <f>SUM(B15:F15)</f>
        <v>25.5</v>
      </c>
      <c r="H15" s="194">
        <f>G15/38</f>
        <v>0.67105263157894735</v>
      </c>
    </row>
    <row r="16" spans="1:23">
      <c r="A16" s="326" t="s">
        <v>209</v>
      </c>
      <c r="C16" s="191"/>
      <c r="D16" s="191">
        <v>8</v>
      </c>
      <c r="F16" s="191">
        <v>8</v>
      </c>
      <c r="G16" s="191">
        <f>SUM(C16:F16)</f>
        <v>16</v>
      </c>
      <c r="H16" s="194">
        <f t="shared" ref="H16" si="3">G16/38</f>
        <v>0.42105263157894735</v>
      </c>
    </row>
    <row r="17" spans="1:22">
      <c r="A17" s="287" t="s">
        <v>149</v>
      </c>
      <c r="B17" s="193">
        <f t="shared" ref="B17:G17" si="4">SUM(B15:B16)</f>
        <v>0</v>
      </c>
      <c r="C17" s="330">
        <f t="shared" si="4"/>
        <v>8.5</v>
      </c>
      <c r="D17" s="193">
        <f t="shared" si="4"/>
        <v>16.5</v>
      </c>
      <c r="E17" s="193">
        <f t="shared" si="4"/>
        <v>8.5</v>
      </c>
      <c r="F17" s="193">
        <f t="shared" si="4"/>
        <v>8</v>
      </c>
      <c r="G17" s="193">
        <f t="shared" si="4"/>
        <v>41.5</v>
      </c>
      <c r="H17" s="291">
        <f>G17/38</f>
        <v>1.0921052631578947</v>
      </c>
      <c r="I17" s="195">
        <f>SUM(G17/38)</f>
        <v>1.0921052631578947</v>
      </c>
      <c r="J17" s="191">
        <v>1.6</v>
      </c>
      <c r="K17" s="293" t="s">
        <v>210</v>
      </c>
    </row>
    <row r="18" spans="1:22">
      <c r="L18" s="194"/>
    </row>
    <row r="19" spans="1:22">
      <c r="A19" s="287" t="s">
        <v>211</v>
      </c>
      <c r="L19" s="194"/>
    </row>
    <row r="20" spans="1:22">
      <c r="A20" s="326" t="s">
        <v>212</v>
      </c>
      <c r="B20" s="191">
        <v>9</v>
      </c>
      <c r="C20" s="293">
        <v>9</v>
      </c>
      <c r="G20" s="191">
        <f>SUM(B20:F20)</f>
        <v>18</v>
      </c>
      <c r="H20" s="194">
        <f>SUM(G20/38)</f>
        <v>0.47368421052631576</v>
      </c>
    </row>
    <row r="21" spans="1:22" s="287" customFormat="1">
      <c r="A21" s="287" t="s">
        <v>67</v>
      </c>
      <c r="B21" s="193">
        <f t="shared" ref="B21:H21" si="5">SUM(B20:B20)</f>
        <v>9</v>
      </c>
      <c r="C21" s="193">
        <f t="shared" si="5"/>
        <v>9</v>
      </c>
      <c r="D21" s="193">
        <f t="shared" si="5"/>
        <v>0</v>
      </c>
      <c r="E21" s="193">
        <f t="shared" si="5"/>
        <v>0</v>
      </c>
      <c r="F21" s="193">
        <f t="shared" si="5"/>
        <v>0</v>
      </c>
      <c r="G21" s="193">
        <f t="shared" si="5"/>
        <v>18</v>
      </c>
      <c r="H21" s="193">
        <f t="shared" si="5"/>
        <v>0.47368421052631576</v>
      </c>
      <c r="I21" s="195">
        <f>SUM(H20:H20)</f>
        <v>0.47368421052631576</v>
      </c>
      <c r="J21" s="191"/>
      <c r="K21" s="330"/>
      <c r="L21" s="191"/>
    </row>
    <row r="22" spans="1:22">
      <c r="L22" s="194"/>
    </row>
    <row r="23" spans="1:22">
      <c r="L23" s="194"/>
    </row>
    <row r="24" spans="1:22">
      <c r="A24" s="287" t="s">
        <v>213</v>
      </c>
      <c r="L24" s="287"/>
      <c r="M24" s="191"/>
      <c r="N24" s="293"/>
      <c r="O24" s="191"/>
      <c r="P24" s="191"/>
      <c r="Q24" s="191"/>
      <c r="R24" s="191"/>
      <c r="S24" s="191"/>
      <c r="T24" s="193"/>
      <c r="U24" s="191"/>
      <c r="V24" s="191"/>
    </row>
    <row r="25" spans="1:22">
      <c r="A25" s="326" t="s">
        <v>214</v>
      </c>
      <c r="B25" s="191">
        <v>9</v>
      </c>
      <c r="C25" s="293">
        <v>9</v>
      </c>
      <c r="D25" s="191">
        <v>9</v>
      </c>
      <c r="E25" s="191">
        <v>5.5</v>
      </c>
      <c r="G25" s="191">
        <f>SUM(B25:F25)</f>
        <v>32.5</v>
      </c>
      <c r="H25" s="194">
        <f>G25/38</f>
        <v>0.85526315789473684</v>
      </c>
      <c r="L25" s="326"/>
      <c r="M25" s="191"/>
      <c r="N25" s="293"/>
      <c r="O25" s="191"/>
      <c r="P25" s="191"/>
      <c r="Q25" s="191"/>
      <c r="R25" s="191"/>
      <c r="S25" s="194"/>
      <c r="T25" s="193"/>
      <c r="U25" s="191"/>
      <c r="V25" s="191"/>
    </row>
    <row r="26" spans="1:22">
      <c r="A26" s="326" t="s">
        <v>215</v>
      </c>
      <c r="C26" s="191">
        <v>9</v>
      </c>
      <c r="D26" s="191">
        <v>9</v>
      </c>
      <c r="E26" s="191">
        <v>9</v>
      </c>
      <c r="F26" s="191">
        <v>9</v>
      </c>
      <c r="G26" s="191">
        <f t="shared" ref="G26:G32" si="6">SUM(B26:F26)</f>
        <v>36</v>
      </c>
      <c r="H26" s="194">
        <f t="shared" ref="H26:H32" si="7">G26/38</f>
        <v>0.94736842105263153</v>
      </c>
      <c r="L26" s="326"/>
      <c r="M26" s="191"/>
      <c r="N26" s="293"/>
      <c r="O26" s="191"/>
      <c r="P26" s="191"/>
      <c r="Q26" s="191"/>
      <c r="R26" s="191"/>
      <c r="S26" s="194"/>
      <c r="T26" s="193"/>
      <c r="U26" s="191"/>
      <c r="V26" s="191"/>
    </row>
    <row r="27" spans="1:22">
      <c r="A27" s="326" t="s">
        <v>216</v>
      </c>
      <c r="B27" s="191">
        <v>9</v>
      </c>
      <c r="E27" s="191">
        <v>9</v>
      </c>
      <c r="F27" s="191">
        <v>9</v>
      </c>
      <c r="G27" s="191">
        <f t="shared" si="6"/>
        <v>27</v>
      </c>
      <c r="H27" s="194">
        <f t="shared" si="7"/>
        <v>0.71052631578947367</v>
      </c>
      <c r="K27" s="293" t="s">
        <v>217</v>
      </c>
      <c r="L27" s="326"/>
      <c r="M27" s="191"/>
      <c r="N27" s="293"/>
      <c r="O27" s="191"/>
      <c r="P27" s="191"/>
      <c r="Q27" s="191"/>
      <c r="R27" s="191"/>
      <c r="S27" s="194"/>
      <c r="T27" s="193"/>
      <c r="U27" s="191"/>
      <c r="V27" s="191"/>
    </row>
    <row r="28" spans="1:22">
      <c r="A28" s="326" t="s">
        <v>218</v>
      </c>
      <c r="B28" s="191">
        <v>2</v>
      </c>
      <c r="E28" s="191">
        <v>2</v>
      </c>
      <c r="G28" s="191">
        <f t="shared" si="6"/>
        <v>4</v>
      </c>
      <c r="H28" s="194">
        <f t="shared" si="7"/>
        <v>0.10526315789473684</v>
      </c>
      <c r="K28" s="293" t="s">
        <v>219</v>
      </c>
      <c r="L28" s="326"/>
      <c r="M28" s="191"/>
      <c r="N28" s="293"/>
      <c r="O28" s="191"/>
      <c r="P28" s="191"/>
      <c r="Q28" s="191"/>
      <c r="R28" s="191"/>
      <c r="S28" s="194"/>
      <c r="T28" s="193"/>
      <c r="U28" s="191"/>
      <c r="V28" s="191"/>
    </row>
    <row r="29" spans="1:22">
      <c r="A29" s="326" t="s">
        <v>220</v>
      </c>
      <c r="D29" s="191">
        <v>9</v>
      </c>
      <c r="F29" s="191">
        <v>9</v>
      </c>
      <c r="G29" s="191">
        <f t="shared" si="6"/>
        <v>18</v>
      </c>
      <c r="H29" s="194">
        <f t="shared" si="7"/>
        <v>0.47368421052631576</v>
      </c>
      <c r="K29" s="293" t="s">
        <v>221</v>
      </c>
      <c r="L29" s="326"/>
      <c r="M29" s="191"/>
      <c r="N29" s="293"/>
      <c r="O29" s="191"/>
      <c r="P29" s="191"/>
      <c r="Q29" s="191"/>
      <c r="R29" s="191"/>
      <c r="S29" s="194"/>
      <c r="T29" s="193"/>
      <c r="U29" s="191"/>
      <c r="V29" s="191"/>
    </row>
    <row r="30" spans="1:22">
      <c r="A30" s="326" t="s">
        <v>222</v>
      </c>
      <c r="G30" s="191">
        <f t="shared" si="6"/>
        <v>0</v>
      </c>
      <c r="H30" s="194">
        <f t="shared" si="7"/>
        <v>0</v>
      </c>
      <c r="K30" s="293" t="s">
        <v>223</v>
      </c>
      <c r="L30" s="326"/>
      <c r="M30" s="191"/>
      <c r="N30" s="293"/>
      <c r="O30" s="191"/>
      <c r="P30" s="191"/>
      <c r="Q30" s="191"/>
      <c r="R30" s="191"/>
      <c r="S30" s="194"/>
      <c r="T30" s="193"/>
      <c r="U30" s="191"/>
      <c r="V30" s="191"/>
    </row>
    <row r="31" spans="1:22">
      <c r="A31" s="326" t="s">
        <v>224</v>
      </c>
      <c r="G31" s="191">
        <f t="shared" si="6"/>
        <v>0</v>
      </c>
      <c r="H31" s="194">
        <f t="shared" si="7"/>
        <v>0</v>
      </c>
      <c r="K31" s="293" t="s">
        <v>225</v>
      </c>
      <c r="L31" s="326"/>
      <c r="M31" s="191"/>
      <c r="N31" s="293"/>
      <c r="O31" s="191"/>
      <c r="P31" s="191"/>
      <c r="Q31" s="191"/>
      <c r="R31" s="191"/>
      <c r="S31" s="194"/>
      <c r="T31" s="193"/>
      <c r="U31" s="191"/>
      <c r="V31" s="191"/>
    </row>
    <row r="32" spans="1:22">
      <c r="A32" s="326" t="s">
        <v>226</v>
      </c>
      <c r="G32" s="191">
        <f t="shared" si="6"/>
        <v>0</v>
      </c>
      <c r="H32" s="194">
        <f t="shared" si="7"/>
        <v>0</v>
      </c>
      <c r="L32" s="326"/>
      <c r="M32" s="191"/>
      <c r="N32" s="293"/>
      <c r="O32" s="191"/>
      <c r="P32" s="191"/>
      <c r="Q32" s="191"/>
      <c r="R32" s="191"/>
      <c r="S32" s="194"/>
      <c r="T32" s="193"/>
      <c r="U32" s="191"/>
      <c r="V32" s="191"/>
    </row>
    <row r="33" spans="1:22">
      <c r="A33" s="326" t="s">
        <v>227</v>
      </c>
      <c r="H33" s="194"/>
      <c r="T33" s="193"/>
      <c r="U33" s="191"/>
      <c r="V33" s="191"/>
    </row>
    <row r="34" spans="1:22" s="287" customFormat="1">
      <c r="A34" s="287" t="s">
        <v>206</v>
      </c>
      <c r="B34" s="193">
        <f t="shared" ref="B34:G34" si="8">SUM(B25:B32)</f>
        <v>20</v>
      </c>
      <c r="C34" s="193">
        <f t="shared" si="8"/>
        <v>18</v>
      </c>
      <c r="D34" s="193">
        <f t="shared" si="8"/>
        <v>27</v>
      </c>
      <c r="E34" s="193">
        <f t="shared" si="8"/>
        <v>25.5</v>
      </c>
      <c r="F34" s="193">
        <f t="shared" si="8"/>
        <v>27</v>
      </c>
      <c r="G34" s="193">
        <f t="shared" si="8"/>
        <v>117.5</v>
      </c>
      <c r="H34" s="193">
        <f>SUM(H25:H33)</f>
        <v>3.0921052631578947</v>
      </c>
      <c r="I34" s="192">
        <v>3</v>
      </c>
      <c r="J34" s="191"/>
      <c r="K34" s="330"/>
      <c r="M34" s="193"/>
      <c r="N34" s="193"/>
      <c r="O34" s="193"/>
      <c r="P34" s="193"/>
      <c r="Q34" s="193"/>
      <c r="R34" s="193"/>
      <c r="S34" s="193"/>
      <c r="T34" s="192"/>
      <c r="U34" s="191"/>
      <c r="V34" s="193"/>
    </row>
    <row r="35" spans="1:22">
      <c r="L35" s="194"/>
    </row>
    <row r="36" spans="1:22">
      <c r="A36" s="287" t="s">
        <v>228</v>
      </c>
    </row>
    <row r="37" spans="1:22">
      <c r="A37" s="326" t="s">
        <v>7</v>
      </c>
      <c r="C37" s="293">
        <v>4</v>
      </c>
      <c r="D37" s="191">
        <v>4</v>
      </c>
      <c r="E37" s="191">
        <v>4</v>
      </c>
      <c r="G37" s="191">
        <f>SUM(B37:F37)</f>
        <v>12</v>
      </c>
      <c r="H37" s="194">
        <f>G37/40</f>
        <v>0.3</v>
      </c>
    </row>
    <row r="38" spans="1:22">
      <c r="A38" s="326" t="s">
        <v>200</v>
      </c>
      <c r="E38" s="191">
        <v>1</v>
      </c>
      <c r="G38" s="191">
        <f t="shared" ref="G38:G41" si="9">SUM(B38:F38)</f>
        <v>1</v>
      </c>
      <c r="H38" s="194">
        <f t="shared" ref="H38:H41" si="10">G38/40</f>
        <v>2.5000000000000001E-2</v>
      </c>
    </row>
    <row r="39" spans="1:22">
      <c r="A39" s="326" t="s">
        <v>214</v>
      </c>
      <c r="C39" s="293">
        <v>9</v>
      </c>
      <c r="E39" s="191">
        <v>1</v>
      </c>
      <c r="G39" s="191">
        <f t="shared" si="9"/>
        <v>10</v>
      </c>
      <c r="H39" s="194">
        <f t="shared" si="10"/>
        <v>0.25</v>
      </c>
    </row>
    <row r="40" spans="1:22">
      <c r="G40" s="191">
        <f t="shared" si="9"/>
        <v>0</v>
      </c>
      <c r="H40" s="194">
        <f t="shared" si="10"/>
        <v>0</v>
      </c>
    </row>
    <row r="41" spans="1:22">
      <c r="G41" s="191">
        <f t="shared" si="9"/>
        <v>0</v>
      </c>
      <c r="H41" s="194">
        <f t="shared" si="10"/>
        <v>0</v>
      </c>
      <c r="L41" s="287"/>
      <c r="M41" s="287"/>
      <c r="N41" s="287"/>
      <c r="O41" s="287"/>
      <c r="P41" s="287"/>
      <c r="Q41" s="287"/>
      <c r="R41" s="287"/>
      <c r="S41" s="287"/>
    </row>
    <row r="42" spans="1:22" s="287" customFormat="1">
      <c r="B42" s="193">
        <f t="shared" ref="B42:F42" si="11">SUM(B37:B40)</f>
        <v>0</v>
      </c>
      <c r="C42" s="193">
        <f t="shared" si="11"/>
        <v>13</v>
      </c>
      <c r="D42" s="193">
        <f t="shared" si="11"/>
        <v>4</v>
      </c>
      <c r="E42" s="193">
        <f t="shared" si="11"/>
        <v>6</v>
      </c>
      <c r="F42" s="193">
        <f t="shared" si="11"/>
        <v>0</v>
      </c>
      <c r="G42" s="193">
        <f>SUM(G37:G41)</f>
        <v>23</v>
      </c>
      <c r="H42" s="287">
        <f>SUM(H37:H41)</f>
        <v>0.57499999999999996</v>
      </c>
      <c r="I42" s="192">
        <f>SUM(H37:H41)</f>
        <v>0.57499999999999996</v>
      </c>
      <c r="J42" s="191">
        <v>1</v>
      </c>
      <c r="K42" s="330"/>
      <c r="L42" s="191"/>
      <c r="M42" s="326"/>
      <c r="N42" s="326"/>
      <c r="O42" s="326"/>
      <c r="P42" s="326"/>
      <c r="Q42" s="326"/>
      <c r="R42" s="326"/>
      <c r="S42" s="326"/>
    </row>
    <row r="43" spans="1:22" ht="18">
      <c r="L43" s="198"/>
      <c r="M43" s="331"/>
      <c r="N43" s="331"/>
      <c r="O43" s="331"/>
      <c r="P43" s="331"/>
      <c r="Q43" s="331"/>
      <c r="R43" s="331"/>
      <c r="S43" s="331"/>
    </row>
    <row r="44" spans="1:22" s="331" customFormat="1" ht="18">
      <c r="A44" s="331" t="s">
        <v>229</v>
      </c>
      <c r="B44" s="198"/>
      <c r="C44" s="332"/>
      <c r="D44" s="198"/>
      <c r="E44" s="198"/>
      <c r="F44" s="198"/>
      <c r="G44" s="198"/>
      <c r="H44" s="198"/>
      <c r="I44" s="288" t="e">
        <f>SUM(I12+I17+#REF!+I21+I42,I34)</f>
        <v>#REF!</v>
      </c>
      <c r="J44" s="199"/>
      <c r="K44" s="332"/>
      <c r="L44" s="191"/>
      <c r="M44" s="326"/>
      <c r="N44" s="326"/>
      <c r="O44" s="326"/>
      <c r="P44" s="326"/>
      <c r="Q44" s="326"/>
      <c r="R44" s="326"/>
      <c r="S44" s="3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2533-15B9-4BC5-9387-A1ED6E6145D9}">
  <dimension ref="A1:AG18"/>
  <sheetViews>
    <sheetView topLeftCell="A6" workbookViewId="0">
      <selection activeCell="E11" sqref="E11"/>
    </sheetView>
  </sheetViews>
  <sheetFormatPr defaultColWidth="8.85546875" defaultRowHeight="15" customHeight="1"/>
  <cols>
    <col min="1" max="1" width="17.140625" bestFit="1" customWidth="1"/>
    <col min="2" max="2" width="15.7109375" customWidth="1"/>
    <col min="3" max="3" width="15.7109375" style="146" customWidth="1"/>
  </cols>
  <sheetData>
    <row r="1" spans="1:33">
      <c r="A1" s="385" t="s">
        <v>230</v>
      </c>
      <c r="B1" s="385"/>
      <c r="C1" s="386"/>
    </row>
    <row r="2" spans="1:33">
      <c r="A2" s="385"/>
      <c r="B2" s="385"/>
      <c r="C2" s="386"/>
    </row>
    <row r="3" spans="1:33" s="159" customFormat="1">
      <c r="A3" s="387"/>
      <c r="B3" s="388">
        <v>2023</v>
      </c>
      <c r="C3" s="389">
        <v>2024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</row>
    <row r="4" spans="1:33">
      <c r="A4" s="390" t="s">
        <v>231</v>
      </c>
      <c r="B4" s="390" t="s">
        <v>104</v>
      </c>
      <c r="C4" s="391">
        <v>21045</v>
      </c>
    </row>
    <row r="5" spans="1:33">
      <c r="A5" s="390" t="s">
        <v>56</v>
      </c>
      <c r="B5" s="390" t="s">
        <v>104</v>
      </c>
      <c r="C5" s="391">
        <v>26478</v>
      </c>
    </row>
    <row r="6" spans="1:33">
      <c r="A6" s="390" t="s">
        <v>57</v>
      </c>
      <c r="B6" s="390" t="s">
        <v>104</v>
      </c>
      <c r="C6" s="391">
        <v>28042</v>
      </c>
    </row>
    <row r="7" spans="1:33">
      <c r="A7" s="390" t="s">
        <v>58</v>
      </c>
      <c r="B7" s="390" t="s">
        <v>104</v>
      </c>
      <c r="C7" s="391">
        <v>32023</v>
      </c>
    </row>
    <row r="8" spans="1:33">
      <c r="A8" s="390" t="s">
        <v>59</v>
      </c>
      <c r="B8" s="390" t="s">
        <v>104</v>
      </c>
      <c r="C8" s="391">
        <v>31770</v>
      </c>
    </row>
    <row r="9" spans="1:33">
      <c r="A9" s="390" t="s">
        <v>60</v>
      </c>
      <c r="B9" s="390" t="s">
        <v>104</v>
      </c>
      <c r="C9" s="391">
        <v>28387</v>
      </c>
    </row>
    <row r="10" spans="1:33">
      <c r="A10" s="390" t="s">
        <v>61</v>
      </c>
      <c r="B10" s="390" t="s">
        <v>104</v>
      </c>
      <c r="C10" s="391">
        <v>30494</v>
      </c>
    </row>
    <row r="11" spans="1:33">
      <c r="A11" s="390" t="s">
        <v>62</v>
      </c>
      <c r="B11" s="390" t="s">
        <v>104</v>
      </c>
      <c r="C11" s="391">
        <v>23571</v>
      </c>
    </row>
    <row r="12" spans="1:33">
      <c r="A12" s="390" t="s">
        <v>63</v>
      </c>
      <c r="B12" s="390" t="s">
        <v>104</v>
      </c>
      <c r="C12" s="391"/>
    </row>
    <row r="13" spans="1:33">
      <c r="A13" s="390" t="s">
        <v>64</v>
      </c>
      <c r="B13" s="390" t="s">
        <v>104</v>
      </c>
      <c r="C13" s="391"/>
    </row>
    <row r="14" spans="1:33">
      <c r="A14" s="390" t="s">
        <v>232</v>
      </c>
      <c r="B14" s="391">
        <v>20304</v>
      </c>
      <c r="C14" s="391"/>
    </row>
    <row r="15" spans="1:33">
      <c r="A15" s="390" t="s">
        <v>233</v>
      </c>
      <c r="B15" s="391">
        <v>17891</v>
      </c>
      <c r="C15" s="391"/>
    </row>
    <row r="16" spans="1:33">
      <c r="A16" s="390"/>
      <c r="B16" s="390"/>
      <c r="C16" s="386"/>
    </row>
    <row r="17" spans="1:3">
      <c r="A17" s="390" t="s">
        <v>234</v>
      </c>
      <c r="B17" s="391">
        <v>13975</v>
      </c>
      <c r="C17" s="386"/>
    </row>
    <row r="18" spans="1: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AC4D-8D9E-4B8E-B36C-55161BCB6B1C}">
  <dimension ref="A1:DA49"/>
  <sheetViews>
    <sheetView tabSelected="1" workbookViewId="0">
      <pane xSplit="1" topLeftCell="B16" activePane="topRight" state="frozen"/>
      <selection pane="topRight" activeCell="B30" sqref="B30"/>
      <selection activeCell="B7" sqref="B7"/>
    </sheetView>
  </sheetViews>
  <sheetFormatPr defaultColWidth="8.85546875" defaultRowHeight="15.75" customHeight="1"/>
  <cols>
    <col min="1" max="1" width="21.42578125" style="167" bestFit="1" customWidth="1"/>
    <col min="2" max="2" width="22.140625" style="167" bestFit="1" customWidth="1"/>
    <col min="3" max="3" width="20.7109375" style="167" customWidth="1"/>
    <col min="4" max="4" width="9.28515625" style="18" bestFit="1" customWidth="1"/>
    <col min="5" max="5" width="11.5703125" style="146" customWidth="1"/>
    <col min="6" max="6" width="4.7109375" bestFit="1" customWidth="1"/>
    <col min="7" max="7" width="1.7109375" bestFit="1" customWidth="1"/>
    <col min="8" max="9" width="9.28515625" style="19" bestFit="1" customWidth="1"/>
    <col min="10" max="10" width="9.85546875" style="20" customWidth="1"/>
    <col min="11" max="12" width="9.28515625" style="19" bestFit="1" customWidth="1"/>
    <col min="13" max="13" width="8.85546875" style="20" customWidth="1"/>
    <col min="14" max="14" width="9.28515625" style="19" bestFit="1" customWidth="1"/>
    <col min="15" max="15" width="9.7109375" style="19" bestFit="1" customWidth="1"/>
    <col min="16" max="16" width="6.42578125" style="20" customWidth="1"/>
    <col min="17" max="18" width="9.28515625" style="3" bestFit="1" customWidth="1"/>
    <col min="19" max="19" width="8.42578125" style="3" customWidth="1"/>
  </cols>
  <sheetData>
    <row r="1" spans="1:105">
      <c r="A1" s="236"/>
      <c r="B1" s="236"/>
      <c r="C1" s="236"/>
      <c r="D1" s="62"/>
      <c r="E1" s="144"/>
      <c r="F1" s="62"/>
      <c r="G1" s="62"/>
      <c r="H1" s="62"/>
      <c r="I1" s="62"/>
      <c r="J1" s="62"/>
      <c r="K1" s="62"/>
      <c r="L1" s="62"/>
      <c r="M1" s="21"/>
      <c r="N1" s="62"/>
      <c r="O1" s="62"/>
      <c r="P1" s="62"/>
      <c r="Q1" s="62"/>
      <c r="R1" s="62"/>
      <c r="S1" s="62"/>
    </row>
    <row r="2" spans="1:105">
      <c r="A2" s="236"/>
      <c r="B2" s="236"/>
      <c r="C2" s="236"/>
      <c r="D2" s="62"/>
      <c r="E2" s="144"/>
      <c r="F2" s="62"/>
      <c r="G2" s="62"/>
      <c r="H2" s="62"/>
      <c r="I2" s="62"/>
      <c r="J2" s="62"/>
      <c r="K2" s="62"/>
      <c r="L2" s="62"/>
      <c r="M2" s="21"/>
      <c r="N2" s="62"/>
      <c r="O2" s="62"/>
      <c r="P2" s="62"/>
      <c r="Q2" s="62"/>
      <c r="R2" s="62"/>
      <c r="S2" s="62"/>
    </row>
    <row r="3" spans="1:105" s="1" customFormat="1" ht="16.5">
      <c r="A3" s="237" t="s">
        <v>235</v>
      </c>
      <c r="B3" s="237"/>
      <c r="C3" s="237"/>
      <c r="D3" s="150" t="s">
        <v>236</v>
      </c>
      <c r="E3" s="151"/>
      <c r="F3" s="152"/>
      <c r="G3" s="375" t="s">
        <v>23</v>
      </c>
      <c r="H3" s="150" t="s">
        <v>237</v>
      </c>
      <c r="I3" s="151"/>
      <c r="J3" s="152"/>
      <c r="K3" s="375" t="s">
        <v>238</v>
      </c>
      <c r="L3" s="375"/>
      <c r="M3" s="375"/>
      <c r="N3" s="150" t="s">
        <v>239</v>
      </c>
      <c r="O3" s="151"/>
      <c r="P3" s="152"/>
      <c r="Q3" s="375" t="s">
        <v>240</v>
      </c>
      <c r="R3" s="375"/>
      <c r="S3" s="375"/>
    </row>
    <row r="4" spans="1:105" s="3" customFormat="1" ht="16.5">
      <c r="A4" s="238"/>
      <c r="B4" s="238" t="s">
        <v>241</v>
      </c>
      <c r="C4" s="238"/>
      <c r="D4" s="160" t="s">
        <v>242</v>
      </c>
      <c r="E4" s="161" t="s">
        <v>243</v>
      </c>
      <c r="F4" s="162" t="s">
        <v>244</v>
      </c>
      <c r="G4" s="163"/>
      <c r="H4" s="160" t="s">
        <v>242</v>
      </c>
      <c r="I4" s="163" t="s">
        <v>243</v>
      </c>
      <c r="J4" s="162" t="s">
        <v>244</v>
      </c>
      <c r="K4" s="163" t="s">
        <v>242</v>
      </c>
      <c r="L4" s="163" t="s">
        <v>243</v>
      </c>
      <c r="M4" s="164" t="s">
        <v>244</v>
      </c>
      <c r="N4" s="160" t="s">
        <v>242</v>
      </c>
      <c r="O4" s="163" t="s">
        <v>243</v>
      </c>
      <c r="P4" s="162" t="s">
        <v>244</v>
      </c>
      <c r="Q4" s="163" t="s">
        <v>245</v>
      </c>
      <c r="R4" s="163" t="s">
        <v>246</v>
      </c>
      <c r="S4" s="163" t="s">
        <v>244</v>
      </c>
    </row>
    <row r="5" spans="1:105" ht="16.5">
      <c r="A5" s="213" t="s">
        <v>247</v>
      </c>
      <c r="B5" s="377"/>
      <c r="C5" s="378"/>
      <c r="D5" s="157" t="s">
        <v>23</v>
      </c>
      <c r="E5" s="155" t="s">
        <v>23</v>
      </c>
      <c r="F5" s="156" t="s">
        <v>23</v>
      </c>
      <c r="G5" s="131" t="s">
        <v>23</v>
      </c>
      <c r="H5" s="154" t="s">
        <v>23</v>
      </c>
      <c r="I5" s="157" t="s">
        <v>23</v>
      </c>
      <c r="J5" s="156" t="s">
        <v>23</v>
      </c>
      <c r="K5" s="154" t="s">
        <v>23</v>
      </c>
      <c r="L5" s="157" t="s">
        <v>23</v>
      </c>
      <c r="M5" s="158" t="s">
        <v>23</v>
      </c>
      <c r="N5" s="131" t="s">
        <v>23</v>
      </c>
      <c r="O5" s="131" t="s">
        <v>23</v>
      </c>
      <c r="P5" s="131" t="s">
        <v>23</v>
      </c>
      <c r="Q5" s="154" t="s">
        <v>23</v>
      </c>
      <c r="R5" s="157" t="s">
        <v>23</v>
      </c>
      <c r="S5" s="157" t="s">
        <v>23</v>
      </c>
    </row>
    <row r="6" spans="1:105" ht="32.25">
      <c r="A6" s="239"/>
      <c r="B6" s="146" t="s">
        <v>248</v>
      </c>
      <c r="C6" s="379" t="s">
        <v>249</v>
      </c>
      <c r="D6" s="380"/>
      <c r="E6" s="146">
        <f>I6+L6+O6+R6</f>
        <v>5010.17</v>
      </c>
      <c r="F6" s="240"/>
      <c r="G6" s="14"/>
      <c r="H6" s="200"/>
      <c r="I6" s="202">
        <v>2539.17</v>
      </c>
      <c r="J6" s="171"/>
      <c r="K6" s="204"/>
      <c r="L6" s="202">
        <v>853</v>
      </c>
      <c r="M6" s="171"/>
      <c r="N6" s="176"/>
      <c r="O6" s="202">
        <v>1618</v>
      </c>
      <c r="P6" s="210"/>
      <c r="Q6" s="170"/>
      <c r="R6" s="144"/>
      <c r="S6" s="14"/>
    </row>
    <row r="7" spans="1:105" ht="16.5">
      <c r="A7" s="239"/>
      <c r="B7" s="146" t="s">
        <v>250</v>
      </c>
      <c r="C7" s="379" t="s">
        <v>251</v>
      </c>
      <c r="D7" s="381"/>
      <c r="E7" s="146">
        <f>I7+L7+O7+R7</f>
        <v>1042.26</v>
      </c>
      <c r="F7" s="241"/>
      <c r="G7" s="62"/>
      <c r="H7" s="201"/>
      <c r="I7" s="202">
        <v>5.26</v>
      </c>
      <c r="J7" s="171"/>
      <c r="K7" s="205"/>
      <c r="L7" s="202"/>
      <c r="M7" s="171"/>
      <c r="N7" s="202"/>
      <c r="O7" s="202">
        <v>1037</v>
      </c>
      <c r="P7" s="211"/>
      <c r="Q7" s="289"/>
      <c r="R7" s="242"/>
      <c r="S7" s="374"/>
    </row>
    <row r="8" spans="1:105" ht="16.5">
      <c r="A8" s="239" t="s">
        <v>252</v>
      </c>
      <c r="B8" s="146" t="s">
        <v>253</v>
      </c>
      <c r="C8" s="379" t="s">
        <v>254</v>
      </c>
      <c r="D8" s="381"/>
      <c r="E8" s="146">
        <f t="shared" ref="E7:E34" si="0">I8+L8+O8+R8</f>
        <v>21868.02</v>
      </c>
      <c r="F8" s="241"/>
      <c r="G8" s="62"/>
      <c r="H8" s="203"/>
      <c r="I8" s="202">
        <v>9980.02</v>
      </c>
      <c r="J8" s="171"/>
      <c r="K8" s="206"/>
      <c r="L8" s="202">
        <v>6333</v>
      </c>
      <c r="M8" s="171"/>
      <c r="N8" s="212"/>
      <c r="O8" s="202">
        <v>5555</v>
      </c>
      <c r="P8" s="211"/>
      <c r="Q8" s="290"/>
      <c r="R8" s="242"/>
      <c r="S8" s="374"/>
    </row>
    <row r="9" spans="1:105" ht="16.5">
      <c r="A9" s="392" t="s">
        <v>255</v>
      </c>
      <c r="B9" s="146" t="s">
        <v>256</v>
      </c>
      <c r="C9" s="379" t="s">
        <v>257</v>
      </c>
      <c r="D9" s="381"/>
      <c r="E9" s="146">
        <f t="shared" si="0"/>
        <v>31813</v>
      </c>
      <c r="F9" s="241"/>
      <c r="G9" s="62"/>
      <c r="H9" s="203"/>
      <c r="I9" s="202">
        <v>12540</v>
      </c>
      <c r="J9" s="171"/>
      <c r="K9" s="206"/>
      <c r="L9" s="202">
        <v>11741</v>
      </c>
      <c r="M9" s="171"/>
      <c r="N9" s="212"/>
      <c r="O9" s="202">
        <v>7532</v>
      </c>
      <c r="P9" s="211"/>
      <c r="Q9" s="290"/>
      <c r="R9" s="242"/>
      <c r="S9" s="374"/>
    </row>
    <row r="10" spans="1:105" ht="16.5">
      <c r="A10" s="239" t="s">
        <v>252</v>
      </c>
      <c r="B10" s="146" t="s">
        <v>258</v>
      </c>
      <c r="C10" s="379" t="s">
        <v>259</v>
      </c>
      <c r="D10" s="381"/>
      <c r="E10" s="146">
        <f t="shared" si="0"/>
        <v>20642</v>
      </c>
      <c r="F10" s="241"/>
      <c r="G10" s="62"/>
      <c r="H10" s="203"/>
      <c r="I10" s="202">
        <v>7860</v>
      </c>
      <c r="J10" s="171"/>
      <c r="K10" s="207"/>
      <c r="L10" s="202">
        <v>7243</v>
      </c>
      <c r="M10" s="171"/>
      <c r="N10" s="212"/>
      <c r="O10" s="202">
        <v>5539</v>
      </c>
      <c r="P10" s="211"/>
      <c r="Q10" s="290"/>
      <c r="R10" s="242"/>
      <c r="S10" s="374"/>
    </row>
    <row r="11" spans="1:105" s="11" customFormat="1" ht="15" customHeight="1">
      <c r="A11" s="392" t="s">
        <v>255</v>
      </c>
      <c r="B11" s="146" t="s">
        <v>260</v>
      </c>
      <c r="C11" s="379" t="s">
        <v>261</v>
      </c>
      <c r="D11" s="381"/>
      <c r="E11" s="146">
        <f t="shared" si="0"/>
        <v>1353</v>
      </c>
      <c r="F11" s="241"/>
      <c r="G11" s="62"/>
      <c r="H11" s="200"/>
      <c r="I11" s="202">
        <v>1353</v>
      </c>
      <c r="J11" s="171"/>
      <c r="K11" s="207"/>
      <c r="L11" s="202"/>
      <c r="M11" s="171"/>
      <c r="N11" s="212"/>
      <c r="O11" s="202"/>
      <c r="P11" s="211"/>
      <c r="Q11" s="290"/>
      <c r="R11" s="242"/>
      <c r="S11" s="374"/>
    </row>
    <row r="12" spans="1:105" ht="15.75" customHeight="1">
      <c r="A12" s="239" t="s">
        <v>262</v>
      </c>
      <c r="B12" s="146" t="s">
        <v>263</v>
      </c>
      <c r="C12" s="379" t="s">
        <v>264</v>
      </c>
      <c r="D12" s="381"/>
      <c r="E12" s="146">
        <f t="shared" si="0"/>
        <v>25963</v>
      </c>
      <c r="F12" s="241"/>
      <c r="G12" s="23"/>
      <c r="H12" s="203"/>
      <c r="I12" s="202">
        <v>9968</v>
      </c>
      <c r="J12" s="171"/>
      <c r="K12" s="207"/>
      <c r="L12" s="202">
        <v>9762</v>
      </c>
      <c r="M12" s="171"/>
      <c r="N12" s="212"/>
      <c r="O12" s="202">
        <v>6233</v>
      </c>
      <c r="P12" s="211"/>
      <c r="Q12" s="290"/>
      <c r="R12" s="243"/>
      <c r="S12" s="374"/>
    </row>
    <row r="13" spans="1:105" s="373" customFormat="1" ht="15" customHeight="1">
      <c r="A13" s="239" t="s">
        <v>262</v>
      </c>
      <c r="B13" s="146" t="s">
        <v>265</v>
      </c>
      <c r="C13" s="379" t="s">
        <v>266</v>
      </c>
      <c r="D13" s="381"/>
      <c r="E13" s="146">
        <f t="shared" si="0"/>
        <v>1160</v>
      </c>
      <c r="F13" s="241"/>
      <c r="G13" s="62"/>
      <c r="H13" s="203"/>
      <c r="I13" s="202">
        <v>1160</v>
      </c>
      <c r="J13" s="171"/>
      <c r="K13" s="207"/>
      <c r="L13" s="202"/>
      <c r="M13" s="171"/>
      <c r="N13" s="212"/>
      <c r="O13" s="202"/>
      <c r="P13" s="211"/>
      <c r="Q13" s="290"/>
      <c r="R13" s="242"/>
      <c r="S13" s="37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</row>
    <row r="14" spans="1:105" s="373" customFormat="1" ht="15" customHeight="1">
      <c r="A14" s="239" t="s">
        <v>252</v>
      </c>
      <c r="B14" s="146" t="s">
        <v>267</v>
      </c>
      <c r="C14" s="379" t="s">
        <v>268</v>
      </c>
      <c r="D14" s="381"/>
      <c r="E14" s="146">
        <f t="shared" si="0"/>
        <v>9285</v>
      </c>
      <c r="F14" s="241"/>
      <c r="G14" s="62"/>
      <c r="H14" s="203"/>
      <c r="I14" s="202">
        <v>1825</v>
      </c>
      <c r="J14" s="171"/>
      <c r="K14" s="207"/>
      <c r="L14" s="202">
        <v>4541</v>
      </c>
      <c r="M14" s="171"/>
      <c r="N14" s="212"/>
      <c r="O14" s="202">
        <v>2919</v>
      </c>
      <c r="P14" s="211"/>
      <c r="Q14" s="290"/>
      <c r="R14" s="242"/>
      <c r="S14" s="37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</row>
    <row r="15" spans="1:105" s="373" customFormat="1" ht="15" customHeight="1">
      <c r="A15" s="392" t="s">
        <v>255</v>
      </c>
      <c r="B15" s="146" t="s">
        <v>269</v>
      </c>
      <c r="C15" s="379" t="s">
        <v>270</v>
      </c>
      <c r="D15" s="381"/>
      <c r="E15" s="146">
        <f t="shared" si="0"/>
        <v>15642</v>
      </c>
      <c r="F15" s="241"/>
      <c r="G15" s="62"/>
      <c r="H15" s="203"/>
      <c r="I15" s="202">
        <v>5400</v>
      </c>
      <c r="J15" s="171"/>
      <c r="K15" s="208"/>
      <c r="L15" s="202">
        <v>5344</v>
      </c>
      <c r="M15" s="171"/>
      <c r="N15" s="209"/>
      <c r="O15" s="202">
        <v>4898</v>
      </c>
      <c r="P15" s="211"/>
      <c r="Q15" s="290"/>
      <c r="R15" s="242"/>
      <c r="S15" s="37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</row>
    <row r="16" spans="1:105" s="373" customFormat="1" ht="15" customHeight="1">
      <c r="A16" s="5" t="s">
        <v>252</v>
      </c>
      <c r="B16" s="146" t="s">
        <v>271</v>
      </c>
      <c r="C16" s="379" t="s">
        <v>272</v>
      </c>
      <c r="D16" s="5"/>
      <c r="E16" s="146">
        <f t="shared" si="0"/>
        <v>3613</v>
      </c>
      <c r="F16" s="5"/>
      <c r="G16" s="5"/>
      <c r="H16" s="5"/>
      <c r="I16" s="202">
        <v>1649</v>
      </c>
      <c r="J16" s="171"/>
      <c r="K16" s="5"/>
      <c r="L16" s="202">
        <v>1428</v>
      </c>
      <c r="M16" s="5"/>
      <c r="N16" s="5"/>
      <c r="O16" s="202">
        <v>536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</row>
    <row r="17" spans="1:105" s="373" customFormat="1" ht="15" customHeight="1">
      <c r="A17" s="5" t="s">
        <v>252</v>
      </c>
      <c r="B17" s="146" t="s">
        <v>273</v>
      </c>
      <c r="C17" s="379" t="s">
        <v>274</v>
      </c>
      <c r="D17" s="5"/>
      <c r="E17" s="146">
        <f t="shared" si="0"/>
        <v>1475</v>
      </c>
      <c r="F17" s="5"/>
      <c r="G17" s="5"/>
      <c r="H17" s="5"/>
      <c r="I17" s="202">
        <v>653</v>
      </c>
      <c r="J17" s="171"/>
      <c r="K17" s="5"/>
      <c r="L17" s="202">
        <v>151</v>
      </c>
      <c r="M17" s="5"/>
      <c r="N17" s="5"/>
      <c r="O17" s="202">
        <v>671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</row>
    <row r="18" spans="1:105" s="373" customFormat="1" ht="15" customHeight="1">
      <c r="A18" s="5" t="s">
        <v>252</v>
      </c>
      <c r="B18" s="146" t="s">
        <v>275</v>
      </c>
      <c r="C18" s="379" t="s">
        <v>276</v>
      </c>
      <c r="D18" s="5"/>
      <c r="E18" s="146">
        <f t="shared" si="0"/>
        <v>21942</v>
      </c>
      <c r="F18" s="5"/>
      <c r="G18" s="5"/>
      <c r="H18" s="5"/>
      <c r="I18" s="202">
        <v>9011</v>
      </c>
      <c r="J18" s="171"/>
      <c r="K18" s="5"/>
      <c r="L18" s="202">
        <v>6194</v>
      </c>
      <c r="M18" s="5"/>
      <c r="N18" s="5"/>
      <c r="O18" s="202">
        <v>6737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</row>
    <row r="19" spans="1:105" s="1" customFormat="1" ht="16.5">
      <c r="A19" t="s">
        <v>252</v>
      </c>
      <c r="B19" s="146" t="s">
        <v>277</v>
      </c>
      <c r="C19" s="379" t="s">
        <v>278</v>
      </c>
      <c r="E19" s="146">
        <f t="shared" si="0"/>
        <v>4914</v>
      </c>
      <c r="I19" s="202">
        <v>2413</v>
      </c>
      <c r="J19" s="171"/>
      <c r="L19" s="202">
        <v>954</v>
      </c>
      <c r="O19" s="202">
        <v>1547</v>
      </c>
    </row>
    <row r="20" spans="1:105" s="1" customFormat="1" ht="16.5">
      <c r="A20" t="s">
        <v>252</v>
      </c>
      <c r="B20" s="146" t="s">
        <v>279</v>
      </c>
      <c r="C20" s="379" t="s">
        <v>280</v>
      </c>
      <c r="E20" s="146">
        <f t="shared" si="0"/>
        <v>1388</v>
      </c>
      <c r="I20" s="202">
        <v>489</v>
      </c>
      <c r="J20" s="171"/>
      <c r="L20" s="202">
        <v>100</v>
      </c>
      <c r="O20" s="202">
        <v>799</v>
      </c>
    </row>
    <row r="21" spans="1:105" s="146" customFormat="1" ht="16.5">
      <c r="A21" s="393" t="s">
        <v>281</v>
      </c>
      <c r="B21" s="146" t="s">
        <v>282</v>
      </c>
      <c r="C21" s="379" t="s">
        <v>283</v>
      </c>
      <c r="E21" s="146">
        <f t="shared" si="0"/>
        <v>13983</v>
      </c>
      <c r="I21" s="202">
        <v>5073</v>
      </c>
      <c r="J21" s="171"/>
      <c r="L21" s="202">
        <v>4538</v>
      </c>
      <c r="O21" s="202">
        <v>4372</v>
      </c>
    </row>
    <row r="22" spans="1:105" s="146" customFormat="1" ht="16.5">
      <c r="A22" s="146" t="s">
        <v>252</v>
      </c>
      <c r="B22" s="146" t="s">
        <v>284</v>
      </c>
      <c r="C22" s="379" t="s">
        <v>285</v>
      </c>
      <c r="E22" s="146">
        <f t="shared" si="0"/>
        <v>16408</v>
      </c>
      <c r="I22" s="202">
        <v>5517</v>
      </c>
      <c r="J22" s="171"/>
      <c r="L22" s="202">
        <v>6454</v>
      </c>
      <c r="O22" s="202">
        <v>4437</v>
      </c>
    </row>
    <row r="23" spans="1:105" s="1" customFormat="1" ht="16.5">
      <c r="A23" s="394" t="s">
        <v>281</v>
      </c>
      <c r="B23" s="146" t="s">
        <v>286</v>
      </c>
      <c r="C23" s="379" t="s">
        <v>287</v>
      </c>
      <c r="E23" s="146">
        <f t="shared" si="0"/>
        <v>16660</v>
      </c>
      <c r="I23" s="202">
        <v>3540</v>
      </c>
      <c r="J23" s="171"/>
      <c r="L23" s="202">
        <v>7850</v>
      </c>
      <c r="O23" s="202">
        <v>5270</v>
      </c>
    </row>
    <row r="24" spans="1:105" s="146" customFormat="1" ht="16.5">
      <c r="A24" s="146" t="s">
        <v>288</v>
      </c>
      <c r="B24" s="146" t="s">
        <v>289</v>
      </c>
      <c r="C24" s="379" t="s">
        <v>290</v>
      </c>
      <c r="E24" s="146">
        <f t="shared" si="0"/>
        <v>189</v>
      </c>
      <c r="I24" s="202">
        <v>189</v>
      </c>
      <c r="J24" s="171"/>
      <c r="L24" s="202"/>
      <c r="O24" s="202"/>
    </row>
    <row r="25" spans="1:105" s="146" customFormat="1" ht="16.5">
      <c r="A25" s="393" t="s">
        <v>281</v>
      </c>
      <c r="B25" s="146" t="s">
        <v>291</v>
      </c>
      <c r="C25" s="379" t="s">
        <v>292</v>
      </c>
      <c r="E25" s="146">
        <f t="shared" si="0"/>
        <v>3187</v>
      </c>
      <c r="I25" s="202">
        <v>1466</v>
      </c>
      <c r="J25" s="171"/>
      <c r="L25" s="202">
        <v>579</v>
      </c>
      <c r="O25" s="202">
        <v>1142</v>
      </c>
    </row>
    <row r="26" spans="1:105" s="1" customFormat="1" ht="16.5">
      <c r="A26" s="394" t="s">
        <v>281</v>
      </c>
      <c r="B26" s="146" t="s">
        <v>293</v>
      </c>
      <c r="C26" s="379" t="s">
        <v>294</v>
      </c>
      <c r="E26" s="146">
        <f>I26+L26+O26+R26</f>
        <v>4839</v>
      </c>
      <c r="I26" s="202">
        <v>3195</v>
      </c>
      <c r="J26" s="171"/>
      <c r="L26" s="202">
        <v>1644</v>
      </c>
      <c r="O26" s="202"/>
    </row>
    <row r="27" spans="1:105" s="146" customFormat="1" ht="16.5">
      <c r="A27" s="146" t="s">
        <v>262</v>
      </c>
      <c r="B27" s="146" t="s">
        <v>295</v>
      </c>
      <c r="C27" s="379" t="s">
        <v>296</v>
      </c>
      <c r="E27" s="146">
        <f t="shared" si="0"/>
        <v>13442</v>
      </c>
      <c r="I27" s="202">
        <v>2653</v>
      </c>
      <c r="J27" s="171"/>
      <c r="L27" s="202">
        <v>9256</v>
      </c>
      <c r="O27" s="202">
        <v>1533</v>
      </c>
    </row>
    <row r="28" spans="1:105" s="146" customFormat="1" ht="16.5">
      <c r="A28" s="146" t="s">
        <v>252</v>
      </c>
      <c r="B28" s="146" t="s">
        <v>297</v>
      </c>
      <c r="C28" s="379" t="s">
        <v>298</v>
      </c>
      <c r="E28" s="146">
        <f t="shared" si="0"/>
        <v>1209.1100000000001</v>
      </c>
      <c r="I28" s="202">
        <v>6.11</v>
      </c>
      <c r="J28" s="171"/>
      <c r="L28" s="202">
        <v>438</v>
      </c>
      <c r="O28" s="202">
        <v>765</v>
      </c>
    </row>
    <row r="29" spans="1:105" s="146" customFormat="1" ht="16.5">
      <c r="A29" s="146" t="s">
        <v>252</v>
      </c>
      <c r="B29" s="146" t="s">
        <v>299</v>
      </c>
      <c r="C29" s="379" t="s">
        <v>300</v>
      </c>
      <c r="E29" s="146">
        <f t="shared" si="0"/>
        <v>47.91</v>
      </c>
      <c r="I29" s="202">
        <v>35.909999999999997</v>
      </c>
      <c r="J29" s="171"/>
      <c r="L29" s="202">
        <v>0</v>
      </c>
      <c r="O29" s="202">
        <v>12</v>
      </c>
    </row>
    <row r="30" spans="1:105" s="146" customFormat="1" ht="16.5">
      <c r="A30" s="146" t="s">
        <v>252</v>
      </c>
      <c r="B30" s="146" t="s">
        <v>301</v>
      </c>
      <c r="C30" s="379" t="s">
        <v>302</v>
      </c>
      <c r="E30" s="146">
        <f t="shared" si="0"/>
        <v>8458</v>
      </c>
      <c r="I30" s="383"/>
      <c r="J30" s="171"/>
      <c r="L30" s="202">
        <v>3365</v>
      </c>
      <c r="O30" s="202">
        <v>5093</v>
      </c>
    </row>
    <row r="31" spans="1:105" s="146" customFormat="1" ht="16.5">
      <c r="B31" s="146" t="s">
        <v>303</v>
      </c>
      <c r="C31" s="379" t="s">
        <v>304</v>
      </c>
      <c r="E31" s="146">
        <f t="shared" si="0"/>
        <v>15366</v>
      </c>
      <c r="I31" s="383"/>
      <c r="J31" s="171"/>
      <c r="L31" s="202">
        <v>5263</v>
      </c>
      <c r="O31" s="202">
        <v>10103</v>
      </c>
    </row>
    <row r="32" spans="1:105" s="146" customFormat="1" ht="16.5">
      <c r="A32" s="393" t="s">
        <v>262</v>
      </c>
      <c r="B32" s="146" t="s">
        <v>305</v>
      </c>
      <c r="C32" s="379" t="s">
        <v>306</v>
      </c>
      <c r="E32" s="146">
        <f t="shared" si="0"/>
        <v>910</v>
      </c>
      <c r="I32" s="383"/>
      <c r="J32" s="171"/>
      <c r="L32" s="202">
        <v>513</v>
      </c>
      <c r="O32" s="202">
        <v>397</v>
      </c>
    </row>
    <row r="33" spans="1:19" s="146" customFormat="1" ht="16.5">
      <c r="A33" s="393" t="s">
        <v>281</v>
      </c>
      <c r="B33" s="146" t="s">
        <v>307</v>
      </c>
      <c r="C33" s="379" t="s">
        <v>308</v>
      </c>
      <c r="E33" s="146">
        <f t="shared" si="0"/>
        <v>3074</v>
      </c>
      <c r="I33" s="383"/>
      <c r="J33" s="171"/>
      <c r="L33" s="202">
        <v>887</v>
      </c>
      <c r="O33" s="202">
        <v>2187</v>
      </c>
    </row>
    <row r="34" spans="1:19" s="146" customFormat="1" ht="15">
      <c r="E34" s="146">
        <f>I34+L34+O34+R34</f>
        <v>0</v>
      </c>
      <c r="I34" s="383"/>
      <c r="J34" s="171"/>
      <c r="O34" s="202"/>
    </row>
    <row r="35" spans="1:19" ht="15.75" customHeight="1">
      <c r="A35" s="382" t="s">
        <v>67</v>
      </c>
      <c r="B35" s="382"/>
      <c r="C35" s="382"/>
      <c r="D35" s="376">
        <f>SUM(D7:D29)</f>
        <v>0</v>
      </c>
      <c r="E35" s="172">
        <f>SUM(E6:E34)</f>
        <v>264883.46999999997</v>
      </c>
      <c r="F35" s="244">
        <f>SUM(F7:F13)/6</f>
        <v>0</v>
      </c>
      <c r="G35" s="245"/>
      <c r="H35" s="246">
        <f>SUM(H7:H29)</f>
        <v>0</v>
      </c>
      <c r="I35" s="172">
        <f>SUM(L6:L33)</f>
        <v>95431</v>
      </c>
      <c r="J35" s="189" t="e">
        <f>I35/H35</f>
        <v>#DIV/0!</v>
      </c>
      <c r="K35" s="247">
        <f>SUM(K6:K29)</f>
        <v>0</v>
      </c>
      <c r="L35" s="247" t="e">
        <f>SUM(#REF!)</f>
        <v>#REF!</v>
      </c>
      <c r="M35" s="244" t="e">
        <f>L35/K35</f>
        <v>#REF!</v>
      </c>
      <c r="N35" s="247">
        <f>SUM(N6:N29)</f>
        <v>0</v>
      </c>
      <c r="O35" s="172">
        <f>SUM(O6:O33)</f>
        <v>80932</v>
      </c>
      <c r="P35" s="244" t="e">
        <f>O35/N35</f>
        <v>#DIV/0!</v>
      </c>
      <c r="Q35" s="247">
        <f>SUM(Q6:Q29)</f>
        <v>0</v>
      </c>
      <c r="R35" s="247">
        <f>SUM(R6:R29)</f>
        <v>0</v>
      </c>
      <c r="S35" s="244" t="e">
        <f>R35/Q35</f>
        <v>#DIV/0!</v>
      </c>
    </row>
    <row r="36" spans="1:19" ht="15.75" customHeight="1">
      <c r="A36" s="236"/>
      <c r="B36" s="236"/>
      <c r="C36" s="236"/>
      <c r="D36" s="147"/>
      <c r="E36" s="147"/>
      <c r="F36" s="83"/>
      <c r="G36" s="22"/>
      <c r="H36" s="248"/>
      <c r="I36" s="147"/>
      <c r="J36" s="83"/>
      <c r="K36" s="25"/>
      <c r="L36" s="25"/>
      <c r="M36" s="83"/>
      <c r="N36" s="25"/>
      <c r="O36" s="147"/>
      <c r="P36" s="83"/>
      <c r="Q36" s="25"/>
      <c r="R36" s="25"/>
      <c r="S36" s="25"/>
    </row>
    <row r="37" spans="1:19" ht="15.75" customHeight="1">
      <c r="A37" s="180"/>
      <c r="B37" s="180"/>
      <c r="C37" s="180"/>
      <c r="D37" s="181"/>
      <c r="E37" s="147"/>
      <c r="F37" s="22"/>
      <c r="G37" s="22"/>
      <c r="H37" s="147"/>
      <c r="I37" s="181"/>
      <c r="J37" s="147"/>
      <c r="K37" s="181"/>
      <c r="L37" s="181"/>
      <c r="M37" s="147"/>
      <c r="N37" s="147"/>
      <c r="O37" s="147"/>
      <c r="P37" s="22"/>
      <c r="Q37" s="22"/>
      <c r="R37" s="22"/>
      <c r="S37" s="22"/>
    </row>
    <row r="38" spans="1:19" ht="15.75" customHeight="1">
      <c r="A38" s="218" t="s">
        <v>309</v>
      </c>
      <c r="B38" s="322"/>
      <c r="C38" s="322"/>
      <c r="D38" s="219"/>
      <c r="E38" s="219"/>
      <c r="F38" s="220"/>
      <c r="G38" s="215"/>
      <c r="H38" s="219"/>
      <c r="I38" s="217"/>
      <c r="J38" s="219"/>
      <c r="K38" s="219"/>
      <c r="L38" s="219"/>
      <c r="M38" s="219"/>
      <c r="N38" s="219"/>
      <c r="O38" s="219"/>
      <c r="P38" s="220"/>
      <c r="Q38" s="220"/>
      <c r="R38" s="220"/>
      <c r="S38" s="220"/>
    </row>
    <row r="39" spans="1:19" ht="15.75" customHeight="1">
      <c r="A39" s="179" t="s">
        <v>67</v>
      </c>
      <c r="B39" s="179"/>
      <c r="C39" s="179"/>
      <c r="D39" s="214" t="e">
        <f>SUM(#REF!)</f>
        <v>#REF!</v>
      </c>
      <c r="E39" s="214" t="e">
        <f>SUM(#REF!)</f>
        <v>#REF!</v>
      </c>
      <c r="F39" s="186"/>
      <c r="G39" s="216"/>
      <c r="H39" s="175" t="e">
        <f>#REF!+#REF!+#REF!</f>
        <v>#REF!</v>
      </c>
      <c r="I39" s="190" t="e">
        <f>#REF!+#REF!+#REF!</f>
        <v>#REF!</v>
      </c>
      <c r="J39" s="186"/>
      <c r="K39" s="175" t="e">
        <f>#REF!+#REF!+#REF!</f>
        <v>#REF!</v>
      </c>
      <c r="L39" s="175" t="e">
        <f>#REF!+#REF!+#REF!</f>
        <v>#REF!</v>
      </c>
      <c r="M39" s="175"/>
      <c r="N39" s="175" t="e">
        <f>#REF!+#REF!+#REF!</f>
        <v>#REF!</v>
      </c>
      <c r="O39" s="175" t="e">
        <f>#REF!+#REF!+#REF!</f>
        <v>#REF!</v>
      </c>
      <c r="P39" s="175"/>
      <c r="Q39" s="175" t="e">
        <f>#REF!+#REF!+#REF!</f>
        <v>#REF!</v>
      </c>
      <c r="R39" s="175" t="e">
        <f>#REF!+#REF!+#REF!</f>
        <v>#REF!</v>
      </c>
      <c r="S39" s="175"/>
    </row>
    <row r="40" spans="1:19" ht="15.75" customHeight="1">
      <c r="A40" s="178"/>
      <c r="B40" s="178"/>
      <c r="C40" s="178"/>
      <c r="D40" s="184"/>
      <c r="E40" s="176"/>
      <c r="F40" s="176"/>
      <c r="G40" s="176"/>
      <c r="H40" s="176"/>
      <c r="I40" s="165"/>
      <c r="J40" s="176"/>
      <c r="K40" s="176"/>
      <c r="L40" s="176"/>
      <c r="M40" s="176"/>
      <c r="N40" s="176"/>
      <c r="O40" s="176"/>
      <c r="P40" s="176"/>
      <c r="Q40" s="176"/>
      <c r="R40" s="176"/>
      <c r="S40" s="176"/>
    </row>
    <row r="41" spans="1:19" ht="15.75" customHeight="1">
      <c r="A41" s="218" t="s">
        <v>310</v>
      </c>
      <c r="B41" s="322"/>
      <c r="C41" s="322"/>
      <c r="D41" s="219"/>
      <c r="E41" s="219"/>
      <c r="F41" s="220"/>
      <c r="G41" s="215"/>
      <c r="H41" s="219"/>
      <c r="I41" s="217"/>
      <c r="J41" s="219"/>
      <c r="K41" s="219"/>
      <c r="L41" s="219"/>
      <c r="M41" s="219"/>
      <c r="N41" s="219"/>
      <c r="O41" s="219"/>
      <c r="P41" s="220"/>
      <c r="Q41" s="220"/>
      <c r="R41" s="220"/>
      <c r="S41" s="220"/>
    </row>
    <row r="42" spans="1:19" ht="15.75" customHeight="1">
      <c r="A42" s="179" t="s">
        <v>67</v>
      </c>
      <c r="B42" s="179"/>
      <c r="C42" s="179"/>
      <c r="D42" s="214" t="e">
        <f>SUM(#REF!)</f>
        <v>#REF!</v>
      </c>
      <c r="E42" s="214" t="e">
        <f>SUM(#REF!)</f>
        <v>#REF!</v>
      </c>
      <c r="F42" s="186"/>
      <c r="G42" s="216"/>
      <c r="H42" s="175" t="e">
        <f>SUM(#REF!)</f>
        <v>#REF!</v>
      </c>
      <c r="I42" s="190" t="e">
        <f>#REF!+#REF!+#REF!+#REF!+#REF!</f>
        <v>#REF!</v>
      </c>
      <c r="J42" s="186"/>
      <c r="K42" s="175" t="e">
        <f>#REF!+#REF!+#REF!+#REF!+#REF!</f>
        <v>#REF!</v>
      </c>
      <c r="L42" s="175" t="e">
        <f>#REF!+#REF!+#REF!+#REF!+#REF!</f>
        <v>#REF!</v>
      </c>
      <c r="M42" s="175"/>
      <c r="N42" s="175" t="e">
        <f>#REF!+#REF!+#REF!+#REF!+#REF!</f>
        <v>#REF!</v>
      </c>
      <c r="O42" s="175" t="e">
        <f>#REF!+#REF!+#REF!+#REF!+#REF!</f>
        <v>#REF!</v>
      </c>
      <c r="P42" s="175"/>
      <c r="Q42" s="175" t="e">
        <f>#REF!+#REF!+#REF!+#REF!+#REF!</f>
        <v>#REF!</v>
      </c>
      <c r="R42" s="175" t="e">
        <f>#REF!+#REF!+#REF!+#REF!+#REF!</f>
        <v>#REF!</v>
      </c>
      <c r="S42" s="175"/>
    </row>
    <row r="43" spans="1:19" ht="15.75" customHeight="1">
      <c r="A43" s="178"/>
      <c r="B43" s="178"/>
      <c r="C43" s="178"/>
      <c r="D43" s="184"/>
      <c r="E43" s="176"/>
      <c r="F43" s="176"/>
      <c r="G43" s="176"/>
      <c r="H43" s="176"/>
      <c r="I43" s="177"/>
      <c r="J43" s="176"/>
      <c r="K43" s="174"/>
      <c r="L43" s="173"/>
      <c r="M43" s="176"/>
      <c r="N43" s="176"/>
      <c r="O43" s="176"/>
      <c r="P43" s="176"/>
      <c r="Q43" s="176"/>
      <c r="R43" s="176"/>
      <c r="S43" s="176"/>
    </row>
    <row r="44" spans="1:19" ht="15.75" customHeight="1">
      <c r="A44" s="218" t="s">
        <v>311</v>
      </c>
      <c r="B44" s="322"/>
      <c r="C44" s="322"/>
      <c r="D44" s="286"/>
      <c r="E44" s="219"/>
      <c r="F44" s="284"/>
      <c r="G44" s="220"/>
      <c r="H44" s="283"/>
      <c r="I44" s="221"/>
      <c r="J44" s="284"/>
      <c r="K44" s="222"/>
      <c r="L44" s="223"/>
      <c r="M44" s="285"/>
      <c r="N44" s="220"/>
      <c r="O44" s="220"/>
      <c r="P44" s="284"/>
      <c r="Q44" s="220"/>
      <c r="R44" s="220"/>
      <c r="S44" s="220"/>
    </row>
    <row r="45" spans="1:19" ht="15.75" customHeight="1">
      <c r="A45" s="179" t="s">
        <v>67</v>
      </c>
      <c r="B45" s="179"/>
      <c r="C45" s="179"/>
      <c r="D45" s="214" t="e">
        <f>SUM(#REF!)</f>
        <v>#REF!</v>
      </c>
      <c r="E45" s="175" t="e">
        <f>SUM(#REF!)</f>
        <v>#REF!</v>
      </c>
      <c r="F45" s="175"/>
      <c r="G45" s="175"/>
      <c r="H45" s="175" t="e">
        <f>SUM(#REF!)</f>
        <v>#REF!</v>
      </c>
      <c r="I45" s="175" t="e">
        <f>SUM(#REF!)</f>
        <v>#REF!</v>
      </c>
      <c r="J45" s="175" t="e">
        <f>SUM(#REF!)</f>
        <v>#REF!</v>
      </c>
      <c r="K45" s="175" t="e">
        <f>SUM(#REF!)</f>
        <v>#REF!</v>
      </c>
      <c r="L45" s="175" t="e">
        <f>SUM(#REF!)</f>
        <v>#REF!</v>
      </c>
      <c r="M45" s="175" t="e">
        <f>SUM(#REF!)</f>
        <v>#REF!</v>
      </c>
      <c r="N45" s="175" t="e">
        <f>SUM(#REF!)</f>
        <v>#REF!</v>
      </c>
      <c r="O45" s="175" t="e">
        <f>SUM(#REF!)</f>
        <v>#REF!</v>
      </c>
      <c r="P45" s="175"/>
      <c r="Q45" s="175" t="e">
        <f>SUM(#REF!)</f>
        <v>#REF!</v>
      </c>
      <c r="R45" s="175" t="e">
        <f>SUM(#REF!)</f>
        <v>#REF!</v>
      </c>
      <c r="S45" s="175"/>
    </row>
    <row r="46" spans="1:19" ht="15.75" customHeight="1">
      <c r="A46" s="178"/>
      <c r="B46" s="178"/>
      <c r="C46" s="178"/>
      <c r="D46" s="184"/>
      <c r="E46" s="176"/>
      <c r="F46" s="176"/>
      <c r="G46" s="176"/>
      <c r="H46" s="176"/>
      <c r="I46" s="177"/>
      <c r="J46" s="176"/>
      <c r="K46" s="174"/>
      <c r="L46" s="173"/>
      <c r="M46" s="176"/>
      <c r="N46" s="176"/>
      <c r="O46" s="176"/>
      <c r="P46" s="176"/>
      <c r="Q46" s="176"/>
      <c r="R46" s="176"/>
      <c r="S46" s="176"/>
    </row>
    <row r="47" spans="1:19" ht="15.75" customHeight="1">
      <c r="A47" s="178"/>
      <c r="B47" s="178"/>
      <c r="C47" s="178"/>
      <c r="D47" s="184"/>
      <c r="E47" s="176"/>
      <c r="F47" s="176"/>
      <c r="G47" s="176"/>
      <c r="H47" s="176"/>
      <c r="I47" s="177"/>
      <c r="J47" s="176"/>
      <c r="K47" s="174"/>
      <c r="L47" s="173"/>
      <c r="M47" s="176"/>
      <c r="N47" s="176"/>
      <c r="O47" s="176"/>
      <c r="P47" s="176"/>
      <c r="Q47" s="176"/>
      <c r="R47" s="176"/>
      <c r="S47" s="176"/>
    </row>
    <row r="48" spans="1:19" ht="15.75" customHeight="1">
      <c r="A48" s="180" t="s">
        <v>67</v>
      </c>
      <c r="B48" s="180"/>
      <c r="C48" s="180"/>
      <c r="D48" s="181"/>
      <c r="E48" s="181"/>
      <c r="F48" s="185"/>
      <c r="G48" s="185"/>
      <c r="H48" s="187"/>
      <c r="I48" s="182"/>
      <c r="J48" s="185"/>
      <c r="K48" s="183"/>
      <c r="L48" s="182"/>
      <c r="M48" s="188"/>
      <c r="N48" s="188"/>
      <c r="O48" s="188"/>
      <c r="P48" s="185"/>
      <c r="Q48" s="185"/>
      <c r="R48" s="185"/>
      <c r="S48" s="185"/>
    </row>
    <row r="49" spans="1:19" ht="15.75" customHeight="1">
      <c r="A49" s="250"/>
      <c r="B49" s="250"/>
      <c r="C49" s="250"/>
      <c r="D49" s="166"/>
      <c r="E49" s="144"/>
      <c r="F49" s="144"/>
      <c r="G49" s="144"/>
      <c r="H49" s="144"/>
      <c r="I49" s="165"/>
      <c r="J49" s="144"/>
      <c r="K49" s="144"/>
      <c r="L49" s="144"/>
      <c r="M49" s="144"/>
      <c r="N49" s="144"/>
      <c r="O49" s="144"/>
      <c r="P49" s="144"/>
      <c r="Q49" s="144"/>
      <c r="R49" s="144"/>
      <c r="S49" s="14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4B19-DE26-4704-A10D-44A3F285701A}">
  <dimension ref="A1:BZ192"/>
  <sheetViews>
    <sheetView workbookViewId="0">
      <pane ySplit="3" topLeftCell="A4" activePane="bottomLeft" state="frozen"/>
      <selection pane="bottomLeft" activeCell="A5" sqref="A5"/>
      <selection activeCell="A13" sqref="A13"/>
    </sheetView>
  </sheetViews>
  <sheetFormatPr defaultColWidth="8.85546875" defaultRowHeight="14.45"/>
  <cols>
    <col min="1" max="1" width="16.42578125" style="2" customWidth="1"/>
    <col min="2" max="2" width="11.42578125" style="3" customWidth="1"/>
    <col min="3" max="3" width="12.42578125" style="60" customWidth="1"/>
    <col min="4" max="7" width="9.140625" style="60"/>
    <col min="8" max="8" width="8.42578125" style="60"/>
    <col min="9" max="9" width="12.42578125" style="60" customWidth="1"/>
    <col min="10" max="11" width="9.140625" style="60"/>
    <col min="12" max="15" width="9.140625" style="60" bestFit="1" customWidth="1"/>
    <col min="16" max="17" width="9.140625" style="60"/>
    <col min="18" max="18" width="12.140625" style="60" customWidth="1"/>
    <col min="19" max="20" width="9.140625" style="149"/>
    <col min="21" max="21" width="13.28515625" style="60" customWidth="1"/>
    <col min="22" max="22" width="9.140625" style="60"/>
    <col min="23" max="27" width="8.42578125" style="60"/>
    <col min="28" max="37" width="9.140625" style="60"/>
    <col min="38" max="39" width="8.42578125" style="60"/>
    <col min="40" max="40" width="12.28515625" style="60" bestFit="1" customWidth="1"/>
    <col min="41" max="41" width="8.42578125" style="60"/>
    <col min="42" max="44" width="9.140625" style="60"/>
    <col min="45" max="48" width="8.42578125" style="60"/>
    <col min="49" max="50" width="9.140625" style="60"/>
    <col min="51" max="51" width="8.42578125" style="60"/>
    <col min="52" max="57" width="9.140625" style="60" bestFit="1" customWidth="1"/>
    <col min="58" max="58" width="9.140625" style="60"/>
    <col min="59" max="59" width="8.42578125" style="60" customWidth="1"/>
    <col min="60" max="62" width="8.42578125" style="60"/>
    <col min="63" max="65" width="9.140625" style="60"/>
    <col min="66" max="69" width="9.140625" style="61"/>
    <col min="70" max="72" width="9.140625" style="60"/>
    <col min="73" max="76" width="9.140625" style="61"/>
    <col min="77" max="78" width="9.140625" style="60"/>
  </cols>
  <sheetData>
    <row r="1" spans="1:78" ht="23.45">
      <c r="A1" s="256">
        <v>2024</v>
      </c>
      <c r="B1" s="257"/>
      <c r="C1" s="269" t="s">
        <v>312</v>
      </c>
      <c r="D1" s="266" t="s">
        <v>23</v>
      </c>
      <c r="E1" s="266" t="s">
        <v>23</v>
      </c>
      <c r="F1" s="272" t="s">
        <v>23</v>
      </c>
      <c r="G1" s="265" t="s">
        <v>313</v>
      </c>
      <c r="H1" s="266" t="s">
        <v>23</v>
      </c>
      <c r="I1" s="266" t="s">
        <v>23</v>
      </c>
      <c r="J1" s="266" t="s">
        <v>23</v>
      </c>
      <c r="K1" s="266" t="s">
        <v>23</v>
      </c>
      <c r="L1" s="272" t="s">
        <v>23</v>
      </c>
      <c r="M1" s="265" t="s">
        <v>314</v>
      </c>
      <c r="N1" s="266" t="s">
        <v>23</v>
      </c>
      <c r="O1" s="266" t="s">
        <v>23</v>
      </c>
      <c r="P1" s="266" t="s">
        <v>23</v>
      </c>
      <c r="Q1" s="266" t="s">
        <v>23</v>
      </c>
      <c r="R1" s="266" t="s">
        <v>23</v>
      </c>
      <c r="S1" s="266" t="s">
        <v>23</v>
      </c>
      <c r="T1" s="266" t="s">
        <v>23</v>
      </c>
      <c r="U1" s="266" t="s">
        <v>23</v>
      </c>
      <c r="V1" s="266" t="s">
        <v>23</v>
      </c>
      <c r="W1" s="266" t="s">
        <v>23</v>
      </c>
      <c r="X1" s="266" t="s">
        <v>23</v>
      </c>
      <c r="Y1" s="266" t="s">
        <v>23</v>
      </c>
      <c r="Z1" s="266" t="s">
        <v>23</v>
      </c>
      <c r="AA1" s="272" t="s">
        <v>23</v>
      </c>
      <c r="AB1" s="257"/>
      <c r="AC1" s="257"/>
      <c r="AD1" s="263"/>
      <c r="AE1" s="263"/>
      <c r="AF1" s="26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5"/>
      <c r="BO1" s="5"/>
      <c r="BP1" s="5"/>
      <c r="BQ1" s="5"/>
      <c r="BR1" s="4"/>
      <c r="BS1" s="4"/>
      <c r="BT1" s="4"/>
      <c r="BU1" s="5"/>
      <c r="BV1" s="5"/>
      <c r="BW1" s="5"/>
      <c r="BX1" s="5"/>
      <c r="BY1" s="4"/>
      <c r="BZ1" s="4"/>
    </row>
    <row r="2" spans="1:78" ht="24.6">
      <c r="A2" s="257"/>
      <c r="B2" s="257"/>
      <c r="C2" s="270" t="s">
        <v>315</v>
      </c>
      <c r="D2" s="267" t="s">
        <v>316</v>
      </c>
      <c r="E2" s="267" t="s">
        <v>317</v>
      </c>
      <c r="F2" s="273" t="s">
        <v>67</v>
      </c>
      <c r="G2" s="267" t="s">
        <v>318</v>
      </c>
      <c r="H2" s="267" t="s">
        <v>317</v>
      </c>
      <c r="I2" s="267" t="s">
        <v>319</v>
      </c>
      <c r="J2" s="267" t="s">
        <v>313</v>
      </c>
      <c r="K2" s="267" t="s">
        <v>320</v>
      </c>
      <c r="L2" s="273" t="s">
        <v>67</v>
      </c>
      <c r="M2" s="267" t="s">
        <v>321</v>
      </c>
      <c r="N2" s="267" t="s">
        <v>110</v>
      </c>
      <c r="O2" s="267" t="s">
        <v>322</v>
      </c>
      <c r="P2" s="271" t="s">
        <v>323</v>
      </c>
      <c r="Q2" s="271" t="s">
        <v>122</v>
      </c>
      <c r="R2" s="267" t="s">
        <v>324</v>
      </c>
      <c r="S2" s="267" t="s">
        <v>325</v>
      </c>
      <c r="T2" s="271" t="s">
        <v>326</v>
      </c>
      <c r="U2" s="267" t="s">
        <v>327</v>
      </c>
      <c r="V2" s="271" t="s">
        <v>328</v>
      </c>
      <c r="W2" s="271" t="s">
        <v>329</v>
      </c>
      <c r="X2" s="271" t="s">
        <v>330</v>
      </c>
      <c r="Y2" s="271" t="s">
        <v>125</v>
      </c>
      <c r="Z2" s="271" t="s">
        <v>331</v>
      </c>
      <c r="AA2" s="274" t="s">
        <v>67</v>
      </c>
      <c r="AB2" s="252" t="s">
        <v>332</v>
      </c>
      <c r="AC2" s="251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5"/>
      <c r="BO2" s="5"/>
      <c r="BP2" s="5"/>
      <c r="BQ2" s="5"/>
      <c r="BR2" s="4"/>
      <c r="BS2" s="4"/>
      <c r="BT2" s="4"/>
      <c r="BU2" s="5"/>
      <c r="BV2" s="5"/>
      <c r="BW2" s="5"/>
      <c r="BX2" s="5"/>
      <c r="BY2" s="4"/>
      <c r="BZ2" s="4"/>
    </row>
    <row r="3" spans="1:78">
      <c r="A3" s="397" t="s">
        <v>333</v>
      </c>
      <c r="B3" s="398"/>
      <c r="C3" s="268" t="e">
        <f>#REF!+#REF!+#REF!+#REF!+#REF!+#REF!+#REF!+#REF!+#REF!+#REF!+#REF!+#REF!+#REF!+#REF!+#REF!+#REF!</f>
        <v>#REF!</v>
      </c>
      <c r="D3" s="268" t="e">
        <f>#REF!+#REF!+#REF!+#REF!+#REF!+#REF!+#REF!+#REF!+#REF!+#REF!+#REF!+#REF!+#REF!+#REF!+#REF!+#REF!</f>
        <v>#REF!</v>
      </c>
      <c r="E3" s="268" t="e">
        <f>#REF!+#REF!+#REF!+#REF!+#REF!+#REF!+#REF!+#REF!+#REF!+#REF!+#REF!+#REF!+#REF!+#REF!+#REF!+#REF!</f>
        <v>#REF!</v>
      </c>
      <c r="F3" s="268" t="e">
        <f>#REF!+#REF!+#REF!+#REF!+#REF!+#REF!+#REF!+#REF!+#REF!+#REF!+#REF!+#REF!+#REF!+#REF!+#REF!+#REF!</f>
        <v>#REF!</v>
      </c>
      <c r="G3" s="268" t="e">
        <f>#REF!+#REF!+#REF!+#REF!+#REF!+#REF!+#REF!+#REF!+#REF!+#REF!+#REF!+#REF!+#REF!+#REF!+#REF!+#REF!</f>
        <v>#REF!</v>
      </c>
      <c r="H3" s="268" t="e">
        <f>#REF!+#REF!+#REF!+#REF!+#REF!+#REF!+#REF!+#REF!+#REF!+#REF!+#REF!+#REF!+#REF!+#REF!+#REF!+#REF!</f>
        <v>#REF!</v>
      </c>
      <c r="I3" s="268" t="e">
        <f>#REF!+#REF!+#REF!+#REF!+#REF!+#REF!+#REF!+#REF!+#REF!+#REF!+#REF!+#REF!+#REF!+#REF!+#REF!+#REF!</f>
        <v>#REF!</v>
      </c>
      <c r="J3" s="268" t="e">
        <f>#REF!+#REF!+#REF!+#REF!+#REF!+#REF!+#REF!+#REF!+#REF!+#REF!+#REF!+#REF!+#REF!+#REF!+#REF!+#REF!</f>
        <v>#REF!</v>
      </c>
      <c r="K3" s="268" t="e">
        <f>#REF!+#REF!+#REF!+#REF!+#REF!+#REF!+#REF!+#REF!+#REF!+#REF!+#REF!+#REF!+#REF!+#REF!+#REF!+#REF!</f>
        <v>#REF!</v>
      </c>
      <c r="L3" s="268" t="e">
        <f>#REF!+#REF!+#REF!+#REF!+#REF!+#REF!+#REF!+#REF!+#REF!+#REF!+#REF!+#REF!+#REF!+#REF!+#REF!+#REF!</f>
        <v>#REF!</v>
      </c>
      <c r="M3" s="268" t="e">
        <f>#REF!+#REF!+#REF!+#REF!+#REF!+#REF!+#REF!+#REF!+#REF!+#REF!+#REF!+#REF!+#REF!+#REF!+#REF!+#REF!</f>
        <v>#REF!</v>
      </c>
      <c r="N3" s="268" t="e">
        <f>#REF!+#REF!+#REF!+#REF!+#REF!+#REF!+#REF!+#REF!+#REF!+#REF!+#REF!+#REF!+#REF!+#REF!+#REF!+#REF!</f>
        <v>#REF!</v>
      </c>
      <c r="O3" s="268" t="e">
        <f>#REF!+#REF!+#REF!+#REF!+#REF!+#REF!+#REF!+#REF!+#REF!+#REF!+#REF!+#REF!+#REF!+#REF!+#REF!+#REF!</f>
        <v>#REF!</v>
      </c>
      <c r="P3" s="268" t="e">
        <f>#REF!+#REF!+#REF!+#REF!+#REF!+#REF!+#REF!+#REF!+#REF!+#REF!+#REF!+#REF!+#REF!+#REF!+#REF!+#REF!</f>
        <v>#REF!</v>
      </c>
      <c r="Q3" s="268" t="e">
        <f>#REF!+#REF!+#REF!+#REF!+#REF!+#REF!+#REF!+#REF!+#REF!+#REF!+#REF!+#REF!+#REF!+#REF!+#REF!+#REF!</f>
        <v>#REF!</v>
      </c>
      <c r="R3" s="268" t="e">
        <f>#REF!+#REF!+#REF!+#REF!+#REF!+#REF!+#REF!+#REF!+#REF!+#REF!+#REF!+#REF!+#REF!+#REF!+#REF!+#REF!</f>
        <v>#REF!</v>
      </c>
      <c r="S3" s="268" t="e">
        <f>#REF!+#REF!+#REF!+#REF!+#REF!+#REF!+#REF!+#REF!+#REF!+#REF!+#REF!+#REF!+#REF!+#REF!+#REF!+#REF!</f>
        <v>#REF!</v>
      </c>
      <c r="T3" s="268" t="e">
        <f>#REF!+#REF!+#REF!+#REF!+#REF!+#REF!+#REF!+#REF!+#REF!+#REF!+#REF!+#REF!+#REF!+#REF!+#REF!+#REF!</f>
        <v>#REF!</v>
      </c>
      <c r="U3" s="268" t="e">
        <f>#REF!+#REF!+#REF!+#REF!+#REF!+#REF!+#REF!+#REF!+#REF!+#REF!+#REF!+#REF!+#REF!+#REF!+#REF!+#REF!</f>
        <v>#REF!</v>
      </c>
      <c r="V3" s="268" t="e">
        <f>#REF!+#REF!+#REF!+#REF!+#REF!+#REF!+#REF!+#REF!+#REF!+#REF!+#REF!+#REF!+#REF!+#REF!+#REF!+#REF!</f>
        <v>#REF!</v>
      </c>
      <c r="W3" s="268" t="e">
        <f>#REF!+#REF!+#REF!+#REF!+#REF!+#REF!+#REF!+#REF!+#REF!+#REF!+#REF!+#REF!+#REF!+#REF!+#REF!+#REF!</f>
        <v>#REF!</v>
      </c>
      <c r="X3" s="268" t="e">
        <f>#REF!+#REF!+#REF!+#REF!+#REF!+#REF!+#REF!+#REF!+#REF!+#REF!+#REF!+#REF!+#REF!+#REF!+#REF!+#REF!</f>
        <v>#REF!</v>
      </c>
      <c r="Y3" s="268" t="e">
        <f>#REF!+#REF!+#REF!+#REF!+#REF!+#REF!+#REF!+#REF!+#REF!+#REF!+#REF!+#REF!+#REF!+#REF!+#REF!+#REF!</f>
        <v>#REF!</v>
      </c>
      <c r="Z3" s="268" t="e">
        <f>#REF!+#REF!+#REF!+#REF!+#REF!+#REF!+#REF!+#REF!+#REF!+#REF!+#REF!+#REF!+#REF!+#REF!+#REF!+#REF!</f>
        <v>#REF!</v>
      </c>
      <c r="AA3" s="268" t="e">
        <f>#REF!+#REF!+#REF!+#REF!+#REF!+#REF!+#REF!+#REF!+#REF!+#REF!+#REF!+#REF!+#REF!+#REF!+#REF!+#REF!</f>
        <v>#REF!</v>
      </c>
      <c r="AB3" s="255" t="e">
        <f>F3+L3+AA3</f>
        <v>#REF!</v>
      </c>
      <c r="AC3" s="251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5"/>
      <c r="BO3" s="5"/>
      <c r="BP3" s="5"/>
      <c r="BQ3" s="5"/>
      <c r="BR3" s="4"/>
      <c r="BS3" s="4"/>
      <c r="BT3" s="4"/>
      <c r="BU3" s="5"/>
      <c r="BV3" s="5"/>
      <c r="BW3" s="5"/>
      <c r="BX3" s="5"/>
      <c r="BY3" s="4"/>
      <c r="BZ3" s="4"/>
    </row>
    <row r="4" spans="1:78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5"/>
      <c r="BO4" s="5"/>
      <c r="BP4" s="5"/>
      <c r="BQ4" s="5"/>
      <c r="BR4" s="4"/>
      <c r="BS4" s="4"/>
      <c r="BT4" s="4"/>
      <c r="BU4" s="5"/>
      <c r="BV4" s="5"/>
      <c r="BW4" s="5"/>
      <c r="BX4" s="5"/>
      <c r="BY4" s="4"/>
      <c r="BZ4" s="4"/>
    </row>
    <row r="5" spans="1:78">
      <c r="A5" s="260" t="s">
        <v>293</v>
      </c>
      <c r="B5" s="344" t="s">
        <v>237</v>
      </c>
      <c r="C5" s="345">
        <v>8</v>
      </c>
      <c r="D5" s="345">
        <v>4</v>
      </c>
      <c r="E5" s="345">
        <v>126</v>
      </c>
      <c r="F5" s="346">
        <f>SUM(C5:E5)</f>
        <v>138</v>
      </c>
      <c r="G5" s="345">
        <v>0</v>
      </c>
      <c r="H5" s="345">
        <v>0</v>
      </c>
      <c r="I5" s="345">
        <v>0</v>
      </c>
      <c r="J5" s="345">
        <v>0</v>
      </c>
      <c r="K5" s="345">
        <v>0</v>
      </c>
      <c r="L5" s="346">
        <f>SUM(G5:K5)</f>
        <v>0</v>
      </c>
      <c r="M5" s="345">
        <v>0</v>
      </c>
      <c r="N5" s="345">
        <v>0</v>
      </c>
      <c r="O5" s="345">
        <v>4</v>
      </c>
      <c r="P5" s="345">
        <v>0</v>
      </c>
      <c r="Q5" s="345">
        <v>0</v>
      </c>
      <c r="R5" s="345">
        <v>0</v>
      </c>
      <c r="S5" s="345">
        <v>0</v>
      </c>
      <c r="T5" s="345">
        <v>0</v>
      </c>
      <c r="U5" s="345">
        <v>0</v>
      </c>
      <c r="V5" s="345">
        <v>0</v>
      </c>
      <c r="W5" s="345">
        <v>0</v>
      </c>
      <c r="X5" s="345">
        <v>0</v>
      </c>
      <c r="Y5" s="345">
        <v>0</v>
      </c>
      <c r="Z5" s="345">
        <v>0</v>
      </c>
      <c r="AA5" s="346">
        <f>SUM(M5:Z5)</f>
        <v>4</v>
      </c>
      <c r="AB5" s="249">
        <f>F5+L5+AA5</f>
        <v>142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5"/>
      <c r="BO5" s="5"/>
      <c r="BP5" s="5"/>
      <c r="BQ5" s="5"/>
      <c r="BR5" s="4"/>
      <c r="BS5" s="4"/>
      <c r="BT5" s="4"/>
      <c r="BU5" s="5"/>
      <c r="BV5" s="5"/>
      <c r="BW5" s="5"/>
      <c r="BX5" s="5"/>
      <c r="BY5" s="4"/>
      <c r="BZ5" s="4"/>
    </row>
    <row r="6" spans="1:78">
      <c r="A6" s="257"/>
      <c r="B6" s="347" t="s">
        <v>238</v>
      </c>
      <c r="C6" s="348">
        <v>10</v>
      </c>
      <c r="D6" s="348">
        <v>23</v>
      </c>
      <c r="E6" s="348">
        <v>48</v>
      </c>
      <c r="F6" s="349">
        <f>SUM(C6:E6)</f>
        <v>81</v>
      </c>
      <c r="G6" s="348" t="s">
        <v>23</v>
      </c>
      <c r="H6" s="348"/>
      <c r="I6" s="348" t="s">
        <v>23</v>
      </c>
      <c r="J6" s="348" t="s">
        <v>23</v>
      </c>
      <c r="K6" s="348" t="s">
        <v>23</v>
      </c>
      <c r="L6" s="349">
        <f>SUM(G6:K6)</f>
        <v>0</v>
      </c>
      <c r="M6" s="348" t="s">
        <v>23</v>
      </c>
      <c r="N6" s="348"/>
      <c r="O6" s="348">
        <v>4</v>
      </c>
      <c r="P6" s="348">
        <v>1</v>
      </c>
      <c r="Q6" s="348" t="s">
        <v>23</v>
      </c>
      <c r="R6" s="348" t="s">
        <v>23</v>
      </c>
      <c r="S6" s="348" t="s">
        <v>23</v>
      </c>
      <c r="T6" s="348"/>
      <c r="U6" s="348" t="s">
        <v>23</v>
      </c>
      <c r="V6" s="348" t="s">
        <v>23</v>
      </c>
      <c r="W6" s="348"/>
      <c r="X6" s="348" t="s">
        <v>23</v>
      </c>
      <c r="Y6" s="348"/>
      <c r="Z6" s="348" t="s">
        <v>23</v>
      </c>
      <c r="AA6" s="346">
        <f>SUM(M6:Z6)</f>
        <v>5</v>
      </c>
      <c r="AB6" s="249">
        <f>F6+L6+AA6</f>
        <v>86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5"/>
      <c r="BO6" s="5"/>
      <c r="BP6" s="5"/>
      <c r="BQ6" s="5"/>
      <c r="BR6" s="4"/>
      <c r="BS6" s="4"/>
      <c r="BT6" s="4"/>
      <c r="BU6" s="5"/>
      <c r="BV6" s="5"/>
      <c r="BW6" s="5"/>
      <c r="BX6" s="5"/>
      <c r="BY6" s="4"/>
      <c r="BZ6" s="4"/>
    </row>
    <row r="7" spans="1:78">
      <c r="A7" s="257"/>
      <c r="B7" s="347" t="s">
        <v>239</v>
      </c>
      <c r="C7" s="348"/>
      <c r="D7" s="348"/>
      <c r="E7" s="348"/>
      <c r="F7" s="349">
        <f>SUM(C7:E7)</f>
        <v>0</v>
      </c>
      <c r="G7" s="348" t="s">
        <v>23</v>
      </c>
      <c r="H7" s="348"/>
      <c r="I7" s="348" t="s">
        <v>23</v>
      </c>
      <c r="J7" s="348"/>
      <c r="K7" s="348"/>
      <c r="L7" s="349">
        <f>SUM(G7:K7)</f>
        <v>0</v>
      </c>
      <c r="M7" s="348" t="s">
        <v>23</v>
      </c>
      <c r="N7" s="348"/>
      <c r="O7" s="348"/>
      <c r="P7" s="348"/>
      <c r="Q7" s="348" t="s">
        <v>23</v>
      </c>
      <c r="R7" s="348" t="s">
        <v>23</v>
      </c>
      <c r="S7" s="348" t="s">
        <v>23</v>
      </c>
      <c r="T7" s="348" t="s">
        <v>23</v>
      </c>
      <c r="U7" s="348" t="s">
        <v>23</v>
      </c>
      <c r="V7" s="348">
        <v>1</v>
      </c>
      <c r="W7" s="348"/>
      <c r="X7" s="348"/>
      <c r="Y7" s="348"/>
      <c r="Z7" s="348" t="s">
        <v>23</v>
      </c>
      <c r="AA7" s="346">
        <f>SUM(M7:Z7)</f>
        <v>1</v>
      </c>
      <c r="AB7" s="249">
        <f>F7+L7+AA7</f>
        <v>1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5"/>
      <c r="BO7" s="5"/>
      <c r="BP7" s="5"/>
      <c r="BQ7" s="5"/>
      <c r="BR7" s="4"/>
      <c r="BS7" s="4"/>
      <c r="BT7" s="4"/>
      <c r="BU7" s="5"/>
      <c r="BV7" s="5"/>
      <c r="BW7" s="5"/>
      <c r="BX7" s="5"/>
      <c r="BY7" s="4"/>
      <c r="BZ7" s="4"/>
    </row>
    <row r="8" spans="1:78">
      <c r="A8" s="257"/>
      <c r="B8" s="350" t="s">
        <v>240</v>
      </c>
      <c r="C8" s="351" t="s">
        <v>23</v>
      </c>
      <c r="D8" s="351" t="s">
        <v>23</v>
      </c>
      <c r="E8" s="351" t="s">
        <v>23</v>
      </c>
      <c r="F8" s="346">
        <f>SUM(C8:E8)</f>
        <v>0</v>
      </c>
      <c r="G8" s="351" t="s">
        <v>23</v>
      </c>
      <c r="H8" s="352" t="s">
        <v>23</v>
      </c>
      <c r="I8" s="352" t="s">
        <v>23</v>
      </c>
      <c r="J8" s="352" t="s">
        <v>23</v>
      </c>
      <c r="K8" s="352" t="s">
        <v>23</v>
      </c>
      <c r="L8" s="346">
        <f>SUM(G8:K8)</f>
        <v>0</v>
      </c>
      <c r="M8" s="351" t="s">
        <v>23</v>
      </c>
      <c r="N8" s="351" t="s">
        <v>23</v>
      </c>
      <c r="O8" s="351" t="s">
        <v>23</v>
      </c>
      <c r="P8" s="351" t="s">
        <v>23</v>
      </c>
      <c r="Q8" s="351" t="s">
        <v>23</v>
      </c>
      <c r="R8" s="351" t="s">
        <v>23</v>
      </c>
      <c r="S8" s="351" t="s">
        <v>23</v>
      </c>
      <c r="T8" s="351" t="s">
        <v>23</v>
      </c>
      <c r="U8" s="351" t="s">
        <v>23</v>
      </c>
      <c r="V8" s="351" t="s">
        <v>23</v>
      </c>
      <c r="W8" s="351" t="s">
        <v>23</v>
      </c>
      <c r="X8" s="351" t="s">
        <v>23</v>
      </c>
      <c r="Y8" s="351" t="s">
        <v>23</v>
      </c>
      <c r="Z8" s="351" t="s">
        <v>23</v>
      </c>
      <c r="AA8" s="346">
        <f>SUM(M8:Z8)</f>
        <v>0</v>
      </c>
      <c r="AB8" s="249">
        <f>F8+L8+AA8</f>
        <v>0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5"/>
      <c r="BO8" s="5"/>
      <c r="BP8" s="5"/>
      <c r="BQ8" s="5"/>
      <c r="BR8" s="4"/>
      <c r="BS8" s="4"/>
      <c r="BT8" s="4"/>
      <c r="BU8" s="5"/>
      <c r="BV8" s="5"/>
      <c r="BW8" s="5"/>
      <c r="BX8" s="5"/>
      <c r="BY8" s="4"/>
      <c r="BZ8" s="4"/>
    </row>
    <row r="9" spans="1:78" ht="15" thickBot="1">
      <c r="A9" s="257"/>
      <c r="B9" s="353" t="s">
        <v>206</v>
      </c>
      <c r="C9" s="354">
        <f t="shared" ref="C9:AB9" si="0">SUM(C5:C8)</f>
        <v>18</v>
      </c>
      <c r="D9" s="355">
        <f t="shared" si="0"/>
        <v>27</v>
      </c>
      <c r="E9" s="355">
        <f t="shared" si="0"/>
        <v>174</v>
      </c>
      <c r="F9" s="356">
        <f t="shared" si="0"/>
        <v>219</v>
      </c>
      <c r="G9" s="355">
        <f t="shared" si="0"/>
        <v>0</v>
      </c>
      <c r="H9" s="355">
        <f t="shared" si="0"/>
        <v>0</v>
      </c>
      <c r="I9" s="355">
        <f t="shared" si="0"/>
        <v>0</v>
      </c>
      <c r="J9" s="355">
        <f t="shared" si="0"/>
        <v>0</v>
      </c>
      <c r="K9" s="355">
        <f t="shared" si="0"/>
        <v>0</v>
      </c>
      <c r="L9" s="356">
        <f t="shared" si="0"/>
        <v>0</v>
      </c>
      <c r="M9" s="355">
        <f t="shared" si="0"/>
        <v>0</v>
      </c>
      <c r="N9" s="355">
        <f t="shared" si="0"/>
        <v>0</v>
      </c>
      <c r="O9" s="355">
        <f t="shared" si="0"/>
        <v>8</v>
      </c>
      <c r="P9" s="355">
        <f t="shared" si="0"/>
        <v>1</v>
      </c>
      <c r="Q9" s="355">
        <f t="shared" si="0"/>
        <v>0</v>
      </c>
      <c r="R9" s="355">
        <f t="shared" si="0"/>
        <v>0</v>
      </c>
      <c r="S9" s="355">
        <f t="shared" si="0"/>
        <v>0</v>
      </c>
      <c r="T9" s="355">
        <f t="shared" si="0"/>
        <v>0</v>
      </c>
      <c r="U9" s="355">
        <f t="shared" si="0"/>
        <v>0</v>
      </c>
      <c r="V9" s="355">
        <f t="shared" si="0"/>
        <v>1</v>
      </c>
      <c r="W9" s="355">
        <f t="shared" si="0"/>
        <v>0</v>
      </c>
      <c r="X9" s="355">
        <f t="shared" si="0"/>
        <v>0</v>
      </c>
      <c r="Y9" s="355">
        <f t="shared" si="0"/>
        <v>0</v>
      </c>
      <c r="Z9" s="355">
        <f t="shared" si="0"/>
        <v>0</v>
      </c>
      <c r="AA9" s="356">
        <f t="shared" si="0"/>
        <v>10</v>
      </c>
      <c r="AB9" s="357">
        <f t="shared" si="0"/>
        <v>229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5"/>
      <c r="BO9" s="5"/>
      <c r="BP9" s="5"/>
      <c r="BQ9" s="5"/>
      <c r="BR9" s="4"/>
      <c r="BS9" s="4"/>
      <c r="BT9" s="4"/>
      <c r="BU9" s="5"/>
      <c r="BV9" s="5"/>
      <c r="BW9" s="5"/>
      <c r="BX9" s="5"/>
      <c r="BY9" s="4"/>
      <c r="BZ9" s="4"/>
    </row>
    <row r="10" spans="1:78" ht="15" thickTop="1">
      <c r="A10" s="257"/>
      <c r="B10" s="358" t="s">
        <v>334</v>
      </c>
      <c r="C10" s="359">
        <f>C9</f>
        <v>18</v>
      </c>
      <c r="D10" s="360">
        <f>D9</f>
        <v>27</v>
      </c>
      <c r="E10" s="360">
        <f>E9</f>
        <v>174</v>
      </c>
      <c r="F10" s="361">
        <f>AVERAGE(F5:F8)</f>
        <v>54.75</v>
      </c>
      <c r="G10" s="360">
        <f>G9</f>
        <v>0</v>
      </c>
      <c r="H10" s="360">
        <f>H9</f>
        <v>0</v>
      </c>
      <c r="I10" s="360">
        <f>I9</f>
        <v>0</v>
      </c>
      <c r="J10" s="360">
        <f>J9</f>
        <v>0</v>
      </c>
      <c r="K10" s="360">
        <f>K9</f>
        <v>0</v>
      </c>
      <c r="L10" s="362">
        <f>AVERAGE(L5:L8)</f>
        <v>0</v>
      </c>
      <c r="M10" s="360">
        <f t="shared" ref="M10:Z10" si="1">M9</f>
        <v>0</v>
      </c>
      <c r="N10" s="360">
        <f t="shared" si="1"/>
        <v>0</v>
      </c>
      <c r="O10" s="360">
        <f t="shared" si="1"/>
        <v>8</v>
      </c>
      <c r="P10" s="360">
        <f t="shared" si="1"/>
        <v>1</v>
      </c>
      <c r="Q10" s="360">
        <f t="shared" si="1"/>
        <v>0</v>
      </c>
      <c r="R10" s="360">
        <f t="shared" si="1"/>
        <v>0</v>
      </c>
      <c r="S10" s="360">
        <f t="shared" si="1"/>
        <v>0</v>
      </c>
      <c r="T10" s="360">
        <f t="shared" si="1"/>
        <v>0</v>
      </c>
      <c r="U10" s="360">
        <f t="shared" si="1"/>
        <v>0</v>
      </c>
      <c r="V10" s="360">
        <f t="shared" si="1"/>
        <v>1</v>
      </c>
      <c r="W10" s="360">
        <f t="shared" si="1"/>
        <v>0</v>
      </c>
      <c r="X10" s="360">
        <f t="shared" si="1"/>
        <v>0</v>
      </c>
      <c r="Y10" s="360">
        <f t="shared" si="1"/>
        <v>0</v>
      </c>
      <c r="Z10" s="360">
        <f t="shared" si="1"/>
        <v>0</v>
      </c>
      <c r="AA10" s="361">
        <f>AVERAGE(AA5:AA8)</f>
        <v>2.5</v>
      </c>
      <c r="AB10" s="36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5"/>
      <c r="BO10" s="5"/>
      <c r="BP10" s="5"/>
      <c r="BQ10" s="5"/>
      <c r="BR10" s="4"/>
      <c r="BS10" s="4"/>
      <c r="BT10" s="4"/>
      <c r="BU10" s="5"/>
      <c r="BV10" s="5"/>
      <c r="BW10" s="5"/>
      <c r="BX10" s="5"/>
      <c r="BY10" s="4"/>
      <c r="BZ10" s="4"/>
    </row>
    <row r="11" spans="1:78">
      <c r="A11" s="257"/>
      <c r="B11" s="260"/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4"/>
      <c r="Y11" s="364"/>
      <c r="Z11" s="364"/>
      <c r="AA11" s="364"/>
      <c r="AB11" s="261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5"/>
      <c r="BO11" s="5"/>
      <c r="BP11" s="5"/>
      <c r="BQ11" s="5"/>
      <c r="BR11" s="4"/>
      <c r="BS11" s="4"/>
      <c r="BT11" s="4"/>
      <c r="BU11" s="5"/>
      <c r="BV11" s="5"/>
      <c r="BW11" s="5"/>
      <c r="BX11" s="5"/>
      <c r="BY11" s="4"/>
      <c r="BZ11" s="4"/>
    </row>
    <row r="12" spans="1:78">
      <c r="A12" s="260" t="s">
        <v>284</v>
      </c>
      <c r="B12" s="344" t="s">
        <v>237</v>
      </c>
      <c r="C12" s="345">
        <v>17</v>
      </c>
      <c r="D12" s="345">
        <v>220</v>
      </c>
      <c r="E12" s="345">
        <v>85</v>
      </c>
      <c r="F12" s="346">
        <f>SUM(C12:E12)</f>
        <v>322</v>
      </c>
      <c r="G12" s="345">
        <v>0</v>
      </c>
      <c r="H12" s="345">
        <v>0</v>
      </c>
      <c r="I12" s="345">
        <v>3</v>
      </c>
      <c r="J12" s="345">
        <v>0</v>
      </c>
      <c r="K12" s="345">
        <v>0</v>
      </c>
      <c r="L12" s="346">
        <f>SUM(G12:K12)</f>
        <v>3</v>
      </c>
      <c r="M12" s="345">
        <v>0</v>
      </c>
      <c r="N12" s="345">
        <v>0</v>
      </c>
      <c r="O12" s="345">
        <v>5</v>
      </c>
      <c r="P12" s="345">
        <v>1</v>
      </c>
      <c r="Q12" s="345">
        <v>3</v>
      </c>
      <c r="R12" s="345">
        <v>0</v>
      </c>
      <c r="S12" s="345">
        <v>0</v>
      </c>
      <c r="T12" s="345">
        <v>0</v>
      </c>
      <c r="U12" s="345">
        <v>1</v>
      </c>
      <c r="V12" s="345">
        <v>0</v>
      </c>
      <c r="W12" s="345">
        <v>0</v>
      </c>
      <c r="X12" s="345">
        <v>0</v>
      </c>
      <c r="Y12" s="345">
        <v>0</v>
      </c>
      <c r="Z12" s="345">
        <v>0</v>
      </c>
      <c r="AA12" s="346">
        <f>SUM(M12:Z12)</f>
        <v>10</v>
      </c>
      <c r="AB12" s="249">
        <f>F12+L12+AA12</f>
        <v>335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5"/>
      <c r="BO12" s="5"/>
      <c r="BP12" s="5"/>
      <c r="BQ12" s="5"/>
      <c r="BR12" s="4"/>
      <c r="BS12" s="4"/>
      <c r="BT12" s="4"/>
      <c r="BU12" s="5"/>
      <c r="BV12" s="5"/>
      <c r="BW12" s="5"/>
      <c r="BX12" s="5"/>
      <c r="BY12" s="4"/>
      <c r="BZ12" s="4"/>
    </row>
    <row r="13" spans="1:78">
      <c r="A13" s="257"/>
      <c r="B13" s="347" t="s">
        <v>238</v>
      </c>
      <c r="C13" s="348">
        <v>12</v>
      </c>
      <c r="D13" s="348">
        <v>222</v>
      </c>
      <c r="E13" s="348">
        <v>93</v>
      </c>
      <c r="F13" s="349">
        <f>SUM(C13:E13)</f>
        <v>327</v>
      </c>
      <c r="G13" s="348" t="s">
        <v>23</v>
      </c>
      <c r="H13" s="348">
        <v>1</v>
      </c>
      <c r="I13" s="348">
        <v>2</v>
      </c>
      <c r="J13" s="348" t="s">
        <v>23</v>
      </c>
      <c r="K13" s="348" t="s">
        <v>23</v>
      </c>
      <c r="L13" s="349">
        <f>SUM(G13:K13)</f>
        <v>3</v>
      </c>
      <c r="M13" s="348" t="s">
        <v>23</v>
      </c>
      <c r="N13" s="348" t="s">
        <v>23</v>
      </c>
      <c r="O13" s="348">
        <v>1</v>
      </c>
      <c r="P13" s="348">
        <v>5</v>
      </c>
      <c r="Q13" s="348">
        <v>8</v>
      </c>
      <c r="R13" s="348" t="s">
        <v>23</v>
      </c>
      <c r="S13" s="348" t="s">
        <v>23</v>
      </c>
      <c r="T13" s="348" t="s">
        <v>23</v>
      </c>
      <c r="U13" s="348" t="s">
        <v>23</v>
      </c>
      <c r="V13" s="348">
        <v>0</v>
      </c>
      <c r="W13" s="348">
        <v>0</v>
      </c>
      <c r="X13" s="348" t="s">
        <v>23</v>
      </c>
      <c r="Y13" s="348" t="s">
        <v>23</v>
      </c>
      <c r="Z13" s="348" t="s">
        <v>23</v>
      </c>
      <c r="AA13" s="346">
        <f>SUM(M13:Z13)</f>
        <v>14</v>
      </c>
      <c r="AB13" s="249">
        <f>F13+L13+AA13</f>
        <v>344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5"/>
      <c r="BO13" s="5"/>
      <c r="BP13" s="5"/>
      <c r="BQ13" s="5"/>
      <c r="BR13" s="4"/>
      <c r="BS13" s="4"/>
      <c r="BT13" s="4"/>
      <c r="BU13" s="5"/>
      <c r="BV13" s="5"/>
      <c r="BW13" s="5"/>
      <c r="BX13" s="5"/>
      <c r="BY13" s="4"/>
      <c r="BZ13" s="4"/>
    </row>
    <row r="14" spans="1:78">
      <c r="A14" s="257"/>
      <c r="B14" s="347" t="s">
        <v>239</v>
      </c>
      <c r="C14" s="348">
        <v>28</v>
      </c>
      <c r="D14" s="348">
        <v>118</v>
      </c>
      <c r="E14" s="348">
        <v>79</v>
      </c>
      <c r="F14" s="349">
        <f>SUM(C14:E14)</f>
        <v>225</v>
      </c>
      <c r="G14" s="348" t="s">
        <v>23</v>
      </c>
      <c r="H14" s="348">
        <v>0</v>
      </c>
      <c r="I14" s="348">
        <v>2</v>
      </c>
      <c r="J14" s="348" t="s">
        <v>23</v>
      </c>
      <c r="K14" s="348" t="s">
        <v>23</v>
      </c>
      <c r="L14" s="349">
        <f>SUM(G14:K14)</f>
        <v>2</v>
      </c>
      <c r="M14" s="348" t="s">
        <v>23</v>
      </c>
      <c r="N14" s="348" t="s">
        <v>23</v>
      </c>
      <c r="O14" s="348" t="s">
        <v>23</v>
      </c>
      <c r="P14" s="348">
        <v>5</v>
      </c>
      <c r="Q14" s="348">
        <v>2</v>
      </c>
      <c r="R14" s="348" t="s">
        <v>23</v>
      </c>
      <c r="S14" s="348" t="s">
        <v>23</v>
      </c>
      <c r="T14" s="348" t="s">
        <v>23</v>
      </c>
      <c r="U14" s="348" t="s">
        <v>23</v>
      </c>
      <c r="V14" s="348" t="s">
        <v>23</v>
      </c>
      <c r="W14" s="348" t="s">
        <v>23</v>
      </c>
      <c r="X14" s="348" t="s">
        <v>23</v>
      </c>
      <c r="Y14" s="348" t="s">
        <v>23</v>
      </c>
      <c r="Z14" s="348" t="s">
        <v>23</v>
      </c>
      <c r="AA14" s="346">
        <f>SUM(M14:Z14)</f>
        <v>7</v>
      </c>
      <c r="AB14" s="249">
        <f>F14+L14+AA14</f>
        <v>234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5"/>
      <c r="BO14" s="5"/>
      <c r="BP14" s="5"/>
      <c r="BQ14" s="5"/>
      <c r="BR14" s="4"/>
      <c r="BS14" s="4"/>
      <c r="BT14" s="4"/>
      <c r="BU14" s="5"/>
      <c r="BV14" s="5"/>
      <c r="BW14" s="5"/>
      <c r="BX14" s="5"/>
      <c r="BY14" s="4"/>
      <c r="BZ14" s="4"/>
    </row>
    <row r="15" spans="1:78">
      <c r="A15" s="257"/>
      <c r="B15" s="350" t="s">
        <v>240</v>
      </c>
      <c r="C15" s="351" t="s">
        <v>23</v>
      </c>
      <c r="D15" s="351" t="s">
        <v>23</v>
      </c>
      <c r="E15" s="351" t="s">
        <v>23</v>
      </c>
      <c r="F15" s="346">
        <f>SUM(C15:E15)</f>
        <v>0</v>
      </c>
      <c r="G15" s="351" t="s">
        <v>23</v>
      </c>
      <c r="H15" s="352" t="s">
        <v>23</v>
      </c>
      <c r="I15" s="352" t="s">
        <v>23</v>
      </c>
      <c r="J15" s="352" t="s">
        <v>23</v>
      </c>
      <c r="K15" s="352" t="s">
        <v>23</v>
      </c>
      <c r="L15" s="346">
        <f>SUM(G15:K15)</f>
        <v>0</v>
      </c>
      <c r="M15" s="351" t="s">
        <v>23</v>
      </c>
      <c r="N15" s="351" t="s">
        <v>23</v>
      </c>
      <c r="O15" s="351" t="s">
        <v>23</v>
      </c>
      <c r="P15" s="351" t="s">
        <v>23</v>
      </c>
      <c r="Q15" s="351" t="s">
        <v>23</v>
      </c>
      <c r="R15" s="351" t="s">
        <v>23</v>
      </c>
      <c r="S15" s="351" t="s">
        <v>23</v>
      </c>
      <c r="T15" s="351" t="s">
        <v>23</v>
      </c>
      <c r="U15" s="351" t="s">
        <v>23</v>
      </c>
      <c r="V15" s="351" t="s">
        <v>23</v>
      </c>
      <c r="W15" s="351" t="s">
        <v>23</v>
      </c>
      <c r="X15" s="351" t="s">
        <v>23</v>
      </c>
      <c r="Y15" s="351" t="s">
        <v>23</v>
      </c>
      <c r="Z15" s="351" t="s">
        <v>23</v>
      </c>
      <c r="AA15" s="346">
        <f>SUM(M15:Z15)</f>
        <v>0</v>
      </c>
      <c r="AB15" s="249">
        <f>F15+L15+AA15</f>
        <v>0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5"/>
      <c r="BO15" s="5"/>
      <c r="BP15" s="5"/>
      <c r="BQ15" s="5"/>
      <c r="BR15" s="4"/>
      <c r="BS15" s="4"/>
      <c r="BT15" s="4"/>
      <c r="BU15" s="5"/>
      <c r="BV15" s="5"/>
      <c r="BW15" s="5"/>
      <c r="BX15" s="5"/>
      <c r="BY15" s="4"/>
      <c r="BZ15" s="4"/>
    </row>
    <row r="16" spans="1:78" ht="15" thickBot="1">
      <c r="A16" s="257"/>
      <c r="B16" s="353" t="s">
        <v>206</v>
      </c>
      <c r="C16" s="354">
        <f t="shared" ref="C16:AB16" si="2">SUM(C12:C15)</f>
        <v>57</v>
      </c>
      <c r="D16" s="355">
        <f t="shared" si="2"/>
        <v>560</v>
      </c>
      <c r="E16" s="355">
        <f t="shared" si="2"/>
        <v>257</v>
      </c>
      <c r="F16" s="356">
        <f t="shared" si="2"/>
        <v>874</v>
      </c>
      <c r="G16" s="355">
        <f t="shared" si="2"/>
        <v>0</v>
      </c>
      <c r="H16" s="355">
        <f t="shared" si="2"/>
        <v>1</v>
      </c>
      <c r="I16" s="355">
        <f t="shared" si="2"/>
        <v>7</v>
      </c>
      <c r="J16" s="355">
        <f t="shared" si="2"/>
        <v>0</v>
      </c>
      <c r="K16" s="355">
        <f t="shared" si="2"/>
        <v>0</v>
      </c>
      <c r="L16" s="356">
        <f t="shared" si="2"/>
        <v>8</v>
      </c>
      <c r="M16" s="355">
        <f t="shared" si="2"/>
        <v>0</v>
      </c>
      <c r="N16" s="355">
        <f t="shared" si="2"/>
        <v>0</v>
      </c>
      <c r="O16" s="355">
        <f t="shared" si="2"/>
        <v>6</v>
      </c>
      <c r="P16" s="355">
        <f t="shared" si="2"/>
        <v>11</v>
      </c>
      <c r="Q16" s="355">
        <f t="shared" si="2"/>
        <v>13</v>
      </c>
      <c r="R16" s="355">
        <f t="shared" si="2"/>
        <v>0</v>
      </c>
      <c r="S16" s="355">
        <f t="shared" si="2"/>
        <v>0</v>
      </c>
      <c r="T16" s="355">
        <f t="shared" si="2"/>
        <v>0</v>
      </c>
      <c r="U16" s="355">
        <f t="shared" si="2"/>
        <v>1</v>
      </c>
      <c r="V16" s="355">
        <f t="shared" si="2"/>
        <v>0</v>
      </c>
      <c r="W16" s="355">
        <f t="shared" si="2"/>
        <v>0</v>
      </c>
      <c r="X16" s="355">
        <f t="shared" si="2"/>
        <v>0</v>
      </c>
      <c r="Y16" s="355">
        <f t="shared" si="2"/>
        <v>0</v>
      </c>
      <c r="Z16" s="355">
        <f t="shared" si="2"/>
        <v>0</v>
      </c>
      <c r="AA16" s="356">
        <f>SUM(AA12:AA15)</f>
        <v>31</v>
      </c>
      <c r="AB16" s="357">
        <f>SUM(AB12:AB15)</f>
        <v>913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5"/>
      <c r="BO16" s="5"/>
      <c r="BP16" s="5"/>
      <c r="BQ16" s="5"/>
      <c r="BR16" s="4"/>
      <c r="BS16" s="4"/>
      <c r="BT16" s="4"/>
      <c r="BU16" s="5"/>
      <c r="BV16" s="5"/>
      <c r="BW16" s="5"/>
      <c r="BX16" s="5"/>
      <c r="BY16" s="4"/>
      <c r="BZ16" s="4"/>
    </row>
    <row r="17" spans="1:78" ht="15" thickTop="1">
      <c r="A17" s="257"/>
      <c r="B17" s="358" t="s">
        <v>334</v>
      </c>
      <c r="C17" s="359">
        <f>C16</f>
        <v>57</v>
      </c>
      <c r="D17" s="360">
        <f>D16</f>
        <v>560</v>
      </c>
      <c r="E17" s="360">
        <f>E16</f>
        <v>257</v>
      </c>
      <c r="F17" s="361">
        <f>AVERAGE(F12:F15)</f>
        <v>218.5</v>
      </c>
      <c r="G17" s="360">
        <f>G16</f>
        <v>0</v>
      </c>
      <c r="H17" s="360">
        <f>H16</f>
        <v>1</v>
      </c>
      <c r="I17" s="360">
        <f>I16</f>
        <v>7</v>
      </c>
      <c r="J17" s="360">
        <f>J16</f>
        <v>0</v>
      </c>
      <c r="K17" s="360">
        <f>K16</f>
        <v>0</v>
      </c>
      <c r="L17" s="362">
        <f>AVERAGE(L12:L15)</f>
        <v>2</v>
      </c>
      <c r="M17" s="360">
        <f t="shared" ref="M17:Z17" si="3">M16</f>
        <v>0</v>
      </c>
      <c r="N17" s="360">
        <f t="shared" si="3"/>
        <v>0</v>
      </c>
      <c r="O17" s="360">
        <f t="shared" si="3"/>
        <v>6</v>
      </c>
      <c r="P17" s="360">
        <f t="shared" si="3"/>
        <v>11</v>
      </c>
      <c r="Q17" s="360">
        <f t="shared" si="3"/>
        <v>13</v>
      </c>
      <c r="R17" s="360">
        <f t="shared" si="3"/>
        <v>0</v>
      </c>
      <c r="S17" s="360">
        <f t="shared" si="3"/>
        <v>0</v>
      </c>
      <c r="T17" s="360">
        <f t="shared" si="3"/>
        <v>0</v>
      </c>
      <c r="U17" s="360">
        <f t="shared" si="3"/>
        <v>1</v>
      </c>
      <c r="V17" s="360">
        <f t="shared" si="3"/>
        <v>0</v>
      </c>
      <c r="W17" s="360">
        <f t="shared" si="3"/>
        <v>0</v>
      </c>
      <c r="X17" s="360">
        <f t="shared" si="3"/>
        <v>0</v>
      </c>
      <c r="Y17" s="360">
        <f t="shared" si="3"/>
        <v>0</v>
      </c>
      <c r="Z17" s="360">
        <f t="shared" si="3"/>
        <v>0</v>
      </c>
      <c r="AA17" s="361">
        <f>AVERAGE(AA12:AA15)</f>
        <v>7.75</v>
      </c>
      <c r="AB17" s="36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5"/>
      <c r="BO17" s="5"/>
      <c r="BP17" s="5"/>
      <c r="BQ17" s="5"/>
      <c r="BR17" s="4"/>
      <c r="BS17" s="4"/>
      <c r="BT17" s="4"/>
      <c r="BU17" s="5"/>
      <c r="BV17" s="5"/>
      <c r="BW17" s="5"/>
      <c r="BX17" s="5"/>
      <c r="BY17" s="4"/>
      <c r="BZ17" s="4"/>
    </row>
    <row r="19" spans="1:78">
      <c r="A19" s="260" t="s">
        <v>335</v>
      </c>
      <c r="B19" s="344" t="s">
        <v>237</v>
      </c>
      <c r="C19" s="345">
        <v>168</v>
      </c>
      <c r="D19" s="345">
        <v>55</v>
      </c>
      <c r="E19" s="345">
        <v>5</v>
      </c>
      <c r="F19" s="346">
        <f>SUM(C19:E19)</f>
        <v>228</v>
      </c>
      <c r="G19" s="345">
        <v>0</v>
      </c>
      <c r="H19" s="345">
        <v>0</v>
      </c>
      <c r="I19" s="345">
        <v>0</v>
      </c>
      <c r="J19" s="345">
        <v>0</v>
      </c>
      <c r="K19" s="345">
        <v>0</v>
      </c>
      <c r="L19" s="346">
        <f>SUM(G19:K19)</f>
        <v>0</v>
      </c>
      <c r="M19" s="345">
        <v>0</v>
      </c>
      <c r="N19" s="345">
        <v>0</v>
      </c>
      <c r="O19" s="345">
        <v>0</v>
      </c>
      <c r="P19" s="345">
        <v>0</v>
      </c>
      <c r="Q19" s="345">
        <v>0</v>
      </c>
      <c r="R19" s="345">
        <v>0</v>
      </c>
      <c r="S19" s="345">
        <v>0</v>
      </c>
      <c r="T19" s="345">
        <v>0</v>
      </c>
      <c r="U19" s="345">
        <v>0</v>
      </c>
      <c r="V19" s="345">
        <v>0</v>
      </c>
      <c r="W19" s="345">
        <v>0</v>
      </c>
      <c r="X19" s="345">
        <v>0</v>
      </c>
      <c r="Y19" s="345">
        <v>0</v>
      </c>
      <c r="Z19" s="345">
        <v>0</v>
      </c>
      <c r="AA19" s="346">
        <f>SUM(M19:Z19)</f>
        <v>0</v>
      </c>
      <c r="AB19" s="249">
        <f>F19+L19+AA19</f>
        <v>228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5"/>
      <c r="BO19" s="5"/>
      <c r="BP19" s="5"/>
      <c r="BQ19" s="5"/>
      <c r="BR19" s="4"/>
      <c r="BS19" s="4"/>
      <c r="BT19" s="4"/>
      <c r="BU19" s="5"/>
      <c r="BV19" s="5"/>
      <c r="BW19" s="5"/>
      <c r="BX19" s="5"/>
      <c r="BY19" s="4"/>
      <c r="BZ19" s="4"/>
    </row>
    <row r="20" spans="1:78">
      <c r="A20" s="257"/>
      <c r="B20" s="347" t="s">
        <v>238</v>
      </c>
      <c r="C20" s="348">
        <v>252</v>
      </c>
      <c r="D20" s="348">
        <v>195</v>
      </c>
      <c r="E20" s="348">
        <v>18</v>
      </c>
      <c r="F20" s="349">
        <f>SUM(C20:E20)</f>
        <v>465</v>
      </c>
      <c r="G20" s="348" t="s">
        <v>23</v>
      </c>
      <c r="H20" s="348">
        <v>0</v>
      </c>
      <c r="I20" s="348" t="s">
        <v>23</v>
      </c>
      <c r="J20" s="348" t="s">
        <v>23</v>
      </c>
      <c r="K20" s="348" t="s">
        <v>23</v>
      </c>
      <c r="L20" s="349">
        <f>SUM(G20:K20)</f>
        <v>0</v>
      </c>
      <c r="M20" s="348" t="s">
        <v>23</v>
      </c>
      <c r="N20" s="348" t="s">
        <v>23</v>
      </c>
      <c r="O20" s="348" t="s">
        <v>23</v>
      </c>
      <c r="P20" s="348">
        <v>0</v>
      </c>
      <c r="Q20" s="348" t="s">
        <v>23</v>
      </c>
      <c r="R20" s="348" t="s">
        <v>23</v>
      </c>
      <c r="S20" s="348" t="s">
        <v>23</v>
      </c>
      <c r="T20" s="348" t="s">
        <v>23</v>
      </c>
      <c r="U20" s="348" t="s">
        <v>23</v>
      </c>
      <c r="V20" s="348">
        <v>0</v>
      </c>
      <c r="W20" s="348">
        <v>0</v>
      </c>
      <c r="X20" s="348" t="s">
        <v>23</v>
      </c>
      <c r="Y20" s="348" t="s">
        <v>23</v>
      </c>
      <c r="Z20" s="348" t="s">
        <v>23</v>
      </c>
      <c r="AA20" s="346">
        <f>SUM(M20:Z20)</f>
        <v>0</v>
      </c>
      <c r="AB20" s="249">
        <f>F20+L20+AA20</f>
        <v>465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5"/>
      <c r="BO20" s="5"/>
      <c r="BP20" s="5"/>
      <c r="BQ20" s="5"/>
      <c r="BR20" s="4"/>
      <c r="BS20" s="4"/>
      <c r="BT20" s="4"/>
      <c r="BU20" s="5"/>
      <c r="BV20" s="5"/>
      <c r="BW20" s="5"/>
      <c r="BX20" s="5"/>
      <c r="BY20" s="4"/>
      <c r="BZ20" s="4"/>
    </row>
    <row r="21" spans="1:78">
      <c r="A21" s="257"/>
      <c r="B21" s="347" t="s">
        <v>239</v>
      </c>
      <c r="C21" s="348">
        <v>156</v>
      </c>
      <c r="D21" s="348">
        <v>155</v>
      </c>
      <c r="E21" s="348">
        <v>3</v>
      </c>
      <c r="F21" s="349">
        <f>SUM(C21:E21)</f>
        <v>314</v>
      </c>
      <c r="G21" s="348" t="s">
        <v>23</v>
      </c>
      <c r="H21" s="348">
        <v>0</v>
      </c>
      <c r="I21" s="348" t="s">
        <v>23</v>
      </c>
      <c r="J21" s="348" t="s">
        <v>23</v>
      </c>
      <c r="K21" s="348" t="s">
        <v>23</v>
      </c>
      <c r="L21" s="349">
        <f>SUM(G21:K21)</f>
        <v>0</v>
      </c>
      <c r="M21" s="348" t="s">
        <v>23</v>
      </c>
      <c r="N21" s="348" t="s">
        <v>23</v>
      </c>
      <c r="O21" s="348" t="s">
        <v>23</v>
      </c>
      <c r="P21" s="348">
        <v>0</v>
      </c>
      <c r="Q21" s="348" t="s">
        <v>23</v>
      </c>
      <c r="R21" s="348" t="s">
        <v>23</v>
      </c>
      <c r="S21" s="348" t="s">
        <v>23</v>
      </c>
      <c r="T21" s="348" t="s">
        <v>23</v>
      </c>
      <c r="U21" s="348" t="s">
        <v>23</v>
      </c>
      <c r="V21" s="348" t="s">
        <v>23</v>
      </c>
      <c r="W21" s="348" t="s">
        <v>23</v>
      </c>
      <c r="X21" s="348" t="s">
        <v>23</v>
      </c>
      <c r="Y21" s="348" t="s">
        <v>23</v>
      </c>
      <c r="Z21" s="348" t="s">
        <v>23</v>
      </c>
      <c r="AA21" s="346">
        <f>SUM(M21:Z21)</f>
        <v>0</v>
      </c>
      <c r="AB21" s="249">
        <f>F21+L21+AA21</f>
        <v>314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5"/>
      <c r="BO21" s="5"/>
      <c r="BP21" s="5"/>
      <c r="BQ21" s="5"/>
      <c r="BR21" s="4"/>
      <c r="BS21" s="4"/>
      <c r="BT21" s="4"/>
      <c r="BU21" s="5"/>
      <c r="BV21" s="5"/>
      <c r="BW21" s="5"/>
      <c r="BX21" s="5"/>
      <c r="BY21" s="4"/>
      <c r="BZ21" s="4"/>
    </row>
    <row r="22" spans="1:78">
      <c r="A22" s="257"/>
      <c r="B22" s="350" t="s">
        <v>240</v>
      </c>
      <c r="C22" s="351" t="s">
        <v>23</v>
      </c>
      <c r="D22" s="351" t="s">
        <v>23</v>
      </c>
      <c r="E22" s="351" t="s">
        <v>23</v>
      </c>
      <c r="F22" s="346">
        <f>SUM(C22:E22)</f>
        <v>0</v>
      </c>
      <c r="G22" s="351" t="s">
        <v>23</v>
      </c>
      <c r="H22" s="352" t="s">
        <v>23</v>
      </c>
      <c r="I22" s="352" t="s">
        <v>23</v>
      </c>
      <c r="J22" s="352" t="s">
        <v>23</v>
      </c>
      <c r="K22" s="352" t="s">
        <v>23</v>
      </c>
      <c r="L22" s="346">
        <f>SUM(G22:K22)</f>
        <v>0</v>
      </c>
      <c r="M22" s="351" t="s">
        <v>23</v>
      </c>
      <c r="N22" s="351" t="s">
        <v>23</v>
      </c>
      <c r="O22" s="351" t="s">
        <v>23</v>
      </c>
      <c r="P22" s="351" t="s">
        <v>23</v>
      </c>
      <c r="Q22" s="351" t="s">
        <v>23</v>
      </c>
      <c r="R22" s="351" t="s">
        <v>23</v>
      </c>
      <c r="S22" s="351" t="s">
        <v>23</v>
      </c>
      <c r="T22" s="351" t="s">
        <v>23</v>
      </c>
      <c r="U22" s="351" t="s">
        <v>23</v>
      </c>
      <c r="V22" s="351" t="s">
        <v>23</v>
      </c>
      <c r="W22" s="351" t="s">
        <v>23</v>
      </c>
      <c r="X22" s="351" t="s">
        <v>23</v>
      </c>
      <c r="Y22" s="351" t="s">
        <v>23</v>
      </c>
      <c r="Z22" s="351" t="s">
        <v>23</v>
      </c>
      <c r="AA22" s="346">
        <f>SUM(M22:Z22)</f>
        <v>0</v>
      </c>
      <c r="AB22" s="249">
        <f>F22+L22+AA22</f>
        <v>0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5"/>
      <c r="BO22" s="5"/>
      <c r="BP22" s="5"/>
      <c r="BQ22" s="5"/>
      <c r="BR22" s="4"/>
      <c r="BS22" s="4"/>
      <c r="BT22" s="4"/>
      <c r="BU22" s="5"/>
      <c r="BV22" s="5"/>
      <c r="BW22" s="5"/>
      <c r="BX22" s="5"/>
      <c r="BY22" s="4"/>
      <c r="BZ22" s="4"/>
    </row>
    <row r="23" spans="1:78" ht="15" thickBot="1">
      <c r="A23" s="257"/>
      <c r="B23" s="353" t="s">
        <v>206</v>
      </c>
      <c r="C23" s="354">
        <f t="shared" ref="C23:AB23" si="4">SUM(C19:C22)</f>
        <v>576</v>
      </c>
      <c r="D23" s="355">
        <f t="shared" si="4"/>
        <v>405</v>
      </c>
      <c r="E23" s="355">
        <f t="shared" si="4"/>
        <v>26</v>
      </c>
      <c r="F23" s="356">
        <f t="shared" si="4"/>
        <v>1007</v>
      </c>
      <c r="G23" s="355">
        <f t="shared" si="4"/>
        <v>0</v>
      </c>
      <c r="H23" s="355">
        <f t="shared" si="4"/>
        <v>0</v>
      </c>
      <c r="I23" s="355">
        <f t="shared" si="4"/>
        <v>0</v>
      </c>
      <c r="J23" s="355">
        <f t="shared" si="4"/>
        <v>0</v>
      </c>
      <c r="K23" s="355">
        <f t="shared" si="4"/>
        <v>0</v>
      </c>
      <c r="L23" s="356">
        <f t="shared" si="4"/>
        <v>0</v>
      </c>
      <c r="M23" s="355">
        <f t="shared" si="4"/>
        <v>0</v>
      </c>
      <c r="N23" s="355">
        <f t="shared" si="4"/>
        <v>0</v>
      </c>
      <c r="O23" s="355">
        <f t="shared" si="4"/>
        <v>0</v>
      </c>
      <c r="P23" s="355">
        <f t="shared" si="4"/>
        <v>0</v>
      </c>
      <c r="Q23" s="355">
        <f t="shared" si="4"/>
        <v>0</v>
      </c>
      <c r="R23" s="355">
        <f t="shared" si="4"/>
        <v>0</v>
      </c>
      <c r="S23" s="355">
        <f t="shared" si="4"/>
        <v>0</v>
      </c>
      <c r="T23" s="355">
        <f t="shared" si="4"/>
        <v>0</v>
      </c>
      <c r="U23" s="355">
        <f t="shared" si="4"/>
        <v>0</v>
      </c>
      <c r="V23" s="355">
        <f t="shared" si="4"/>
        <v>0</v>
      </c>
      <c r="W23" s="355">
        <f t="shared" si="4"/>
        <v>0</v>
      </c>
      <c r="X23" s="355">
        <f t="shared" si="4"/>
        <v>0</v>
      </c>
      <c r="Y23" s="355">
        <f t="shared" si="4"/>
        <v>0</v>
      </c>
      <c r="Z23" s="355">
        <f t="shared" si="4"/>
        <v>0</v>
      </c>
      <c r="AA23" s="356">
        <f t="shared" si="4"/>
        <v>0</v>
      </c>
      <c r="AB23" s="357">
        <f t="shared" si="4"/>
        <v>1007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5"/>
      <c r="BO23" s="5"/>
      <c r="BP23" s="5"/>
      <c r="BQ23" s="5"/>
      <c r="BR23" s="4"/>
      <c r="BS23" s="4"/>
      <c r="BT23" s="4"/>
      <c r="BU23" s="5"/>
      <c r="BV23" s="5"/>
      <c r="BW23" s="5"/>
      <c r="BX23" s="5"/>
      <c r="BY23" s="4"/>
      <c r="BZ23" s="4"/>
    </row>
    <row r="24" spans="1:78" ht="15" thickTop="1">
      <c r="A24" s="257"/>
      <c r="B24" s="358" t="s">
        <v>334</v>
      </c>
      <c r="C24" s="359">
        <f>C23</f>
        <v>576</v>
      </c>
      <c r="D24" s="360">
        <f>D23</f>
        <v>405</v>
      </c>
      <c r="E24" s="360">
        <f>E23</f>
        <v>26</v>
      </c>
      <c r="F24" s="361">
        <f>AVERAGE(F19:F22)</f>
        <v>251.75</v>
      </c>
      <c r="G24" s="360">
        <f>G23</f>
        <v>0</v>
      </c>
      <c r="H24" s="360">
        <f>H23</f>
        <v>0</v>
      </c>
      <c r="I24" s="360">
        <f>I23</f>
        <v>0</v>
      </c>
      <c r="J24" s="360">
        <f>J23</f>
        <v>0</v>
      </c>
      <c r="K24" s="360">
        <f>K23</f>
        <v>0</v>
      </c>
      <c r="L24" s="362">
        <f>AVERAGE(L19:L22)</f>
        <v>0</v>
      </c>
      <c r="M24" s="360">
        <f t="shared" ref="M24:Z24" si="5">M23</f>
        <v>0</v>
      </c>
      <c r="N24" s="360">
        <f t="shared" si="5"/>
        <v>0</v>
      </c>
      <c r="O24" s="360">
        <f t="shared" si="5"/>
        <v>0</v>
      </c>
      <c r="P24" s="360">
        <f t="shared" si="5"/>
        <v>0</v>
      </c>
      <c r="Q24" s="360">
        <f t="shared" si="5"/>
        <v>0</v>
      </c>
      <c r="R24" s="360">
        <f t="shared" si="5"/>
        <v>0</v>
      </c>
      <c r="S24" s="360">
        <f t="shared" si="5"/>
        <v>0</v>
      </c>
      <c r="T24" s="360">
        <f t="shared" si="5"/>
        <v>0</v>
      </c>
      <c r="U24" s="360">
        <f t="shared" si="5"/>
        <v>0</v>
      </c>
      <c r="V24" s="360">
        <f t="shared" si="5"/>
        <v>0</v>
      </c>
      <c r="W24" s="360">
        <f t="shared" si="5"/>
        <v>0</v>
      </c>
      <c r="X24" s="360">
        <f t="shared" si="5"/>
        <v>0</v>
      </c>
      <c r="Y24" s="360">
        <f t="shared" si="5"/>
        <v>0</v>
      </c>
      <c r="Z24" s="360">
        <f t="shared" si="5"/>
        <v>0</v>
      </c>
      <c r="AA24" s="361">
        <f>AVERAGE(AA19:AA22)</f>
        <v>0</v>
      </c>
      <c r="AB24" s="36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5"/>
      <c r="BO24" s="5"/>
      <c r="BP24" s="5"/>
      <c r="BQ24" s="5"/>
      <c r="BR24" s="4"/>
      <c r="BS24" s="4"/>
      <c r="BT24" s="4"/>
      <c r="BU24" s="5"/>
      <c r="BV24" s="5"/>
      <c r="BW24" s="5"/>
      <c r="BX24" s="5"/>
      <c r="BY24" s="4"/>
      <c r="BZ24" s="4"/>
    </row>
    <row r="26" spans="1:78">
      <c r="A26" s="260" t="s">
        <v>303</v>
      </c>
      <c r="B26" s="344" t="s">
        <v>237</v>
      </c>
      <c r="C26" s="345">
        <v>0</v>
      </c>
      <c r="D26" s="345">
        <v>0</v>
      </c>
      <c r="E26" s="345">
        <v>0</v>
      </c>
      <c r="F26" s="346">
        <f>SUM(C26:E26)</f>
        <v>0</v>
      </c>
      <c r="G26" s="345">
        <v>0</v>
      </c>
      <c r="H26" s="345">
        <v>0</v>
      </c>
      <c r="I26" s="345">
        <v>0</v>
      </c>
      <c r="J26" s="345">
        <v>0</v>
      </c>
      <c r="K26" s="345">
        <v>0</v>
      </c>
      <c r="L26" s="346">
        <f>SUM(G26:K26)</f>
        <v>0</v>
      </c>
      <c r="M26" s="345">
        <v>0</v>
      </c>
      <c r="N26" s="345">
        <v>0</v>
      </c>
      <c r="O26" s="345">
        <v>0</v>
      </c>
      <c r="P26" s="345">
        <v>0</v>
      </c>
      <c r="Q26" s="345">
        <v>0</v>
      </c>
      <c r="R26" s="345">
        <v>0</v>
      </c>
      <c r="S26" s="345">
        <v>0</v>
      </c>
      <c r="T26" s="345">
        <v>0</v>
      </c>
      <c r="U26" s="345">
        <v>0</v>
      </c>
      <c r="V26" s="345">
        <v>0</v>
      </c>
      <c r="W26" s="345">
        <v>0</v>
      </c>
      <c r="X26" s="345">
        <v>0</v>
      </c>
      <c r="Y26" s="345">
        <v>0</v>
      </c>
      <c r="Z26" s="345">
        <v>0</v>
      </c>
      <c r="AA26" s="346">
        <f>SUM(M26:Z26)</f>
        <v>0</v>
      </c>
      <c r="AB26" s="249">
        <f>F26+L26+AA26</f>
        <v>0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5"/>
      <c r="BO26" s="5"/>
      <c r="BP26" s="5"/>
      <c r="BQ26" s="5"/>
      <c r="BR26" s="4"/>
      <c r="BS26" s="4"/>
      <c r="BT26" s="4"/>
      <c r="BU26" s="5"/>
      <c r="BV26" s="5"/>
      <c r="BW26" s="5"/>
      <c r="BX26" s="5"/>
      <c r="BY26" s="4"/>
      <c r="BZ26" s="4"/>
    </row>
    <row r="27" spans="1:78">
      <c r="A27" s="257"/>
      <c r="B27" s="347" t="s">
        <v>238</v>
      </c>
      <c r="C27" s="348">
        <v>24</v>
      </c>
      <c r="D27" s="348">
        <v>47</v>
      </c>
      <c r="E27" s="348">
        <v>182</v>
      </c>
      <c r="F27" s="349">
        <f>SUM(C27:E27)</f>
        <v>253</v>
      </c>
      <c r="G27" s="348" t="s">
        <v>23</v>
      </c>
      <c r="H27" s="348">
        <v>0</v>
      </c>
      <c r="I27" s="348" t="s">
        <v>23</v>
      </c>
      <c r="J27" s="348" t="s">
        <v>23</v>
      </c>
      <c r="K27" s="348" t="s">
        <v>23</v>
      </c>
      <c r="L27" s="349">
        <f>SUM(G27:K27)</f>
        <v>0</v>
      </c>
      <c r="M27" s="348" t="s">
        <v>23</v>
      </c>
      <c r="N27" s="348" t="s">
        <v>23</v>
      </c>
      <c r="O27" s="348" t="s">
        <v>23</v>
      </c>
      <c r="P27" s="348">
        <v>0</v>
      </c>
      <c r="Q27" s="348" t="s">
        <v>23</v>
      </c>
      <c r="R27" s="348" t="s">
        <v>23</v>
      </c>
      <c r="S27" s="348" t="s">
        <v>23</v>
      </c>
      <c r="T27" s="348">
        <v>1</v>
      </c>
      <c r="U27" s="348" t="s">
        <v>23</v>
      </c>
      <c r="V27" s="348">
        <v>0</v>
      </c>
      <c r="W27" s="348">
        <v>0</v>
      </c>
      <c r="X27" s="348" t="s">
        <v>23</v>
      </c>
      <c r="Y27" s="348" t="s">
        <v>23</v>
      </c>
      <c r="Z27" s="348" t="s">
        <v>23</v>
      </c>
      <c r="AA27" s="346">
        <f>SUM(M27:Z27)</f>
        <v>1</v>
      </c>
      <c r="AB27" s="249">
        <f>F27+L27+AA27</f>
        <v>254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5"/>
      <c r="BO27" s="5"/>
      <c r="BP27" s="5"/>
      <c r="BQ27" s="5"/>
      <c r="BR27" s="4"/>
      <c r="BS27" s="4"/>
      <c r="BT27" s="4"/>
      <c r="BU27" s="5"/>
      <c r="BV27" s="5"/>
      <c r="BW27" s="5"/>
      <c r="BX27" s="5"/>
      <c r="BY27" s="4"/>
      <c r="BZ27" s="4"/>
    </row>
    <row r="28" spans="1:78">
      <c r="A28" s="257"/>
      <c r="B28" s="347" t="s">
        <v>239</v>
      </c>
      <c r="C28" s="348">
        <v>39</v>
      </c>
      <c r="D28" s="348">
        <v>117</v>
      </c>
      <c r="E28" s="348">
        <v>327</v>
      </c>
      <c r="F28" s="349">
        <f>SUM(C28:E28)</f>
        <v>483</v>
      </c>
      <c r="G28" s="348" t="s">
        <v>23</v>
      </c>
      <c r="H28" s="348">
        <v>0</v>
      </c>
      <c r="I28" s="348" t="s">
        <v>23</v>
      </c>
      <c r="J28" s="348" t="s">
        <v>23</v>
      </c>
      <c r="K28" s="348" t="s">
        <v>23</v>
      </c>
      <c r="L28" s="349">
        <f>SUM(G28:K28)</f>
        <v>0</v>
      </c>
      <c r="M28" s="348" t="s">
        <v>23</v>
      </c>
      <c r="N28" s="348" t="s">
        <v>23</v>
      </c>
      <c r="O28" s="348">
        <v>8</v>
      </c>
      <c r="P28" s="348">
        <v>3</v>
      </c>
      <c r="Q28" s="348" t="s">
        <v>23</v>
      </c>
      <c r="R28" s="348" t="s">
        <v>23</v>
      </c>
      <c r="S28" s="348" t="s">
        <v>23</v>
      </c>
      <c r="T28" s="348" t="s">
        <v>23</v>
      </c>
      <c r="U28" s="348" t="s">
        <v>23</v>
      </c>
      <c r="V28" s="348" t="s">
        <v>23</v>
      </c>
      <c r="W28" s="348" t="s">
        <v>23</v>
      </c>
      <c r="X28" s="348" t="s">
        <v>23</v>
      </c>
      <c r="Y28" s="348" t="s">
        <v>23</v>
      </c>
      <c r="Z28" s="348" t="s">
        <v>23</v>
      </c>
      <c r="AA28" s="346">
        <f>SUM(M28:Z28)</f>
        <v>11</v>
      </c>
      <c r="AB28" s="249">
        <f>F28+L28+AA28</f>
        <v>494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5"/>
      <c r="BO28" s="5"/>
      <c r="BP28" s="5"/>
      <c r="BQ28" s="5"/>
      <c r="BR28" s="4"/>
      <c r="BS28" s="4"/>
      <c r="BT28" s="4"/>
      <c r="BU28" s="5"/>
      <c r="BV28" s="5"/>
      <c r="BW28" s="5"/>
      <c r="BX28" s="5"/>
      <c r="BY28" s="4"/>
      <c r="BZ28" s="4"/>
    </row>
    <row r="29" spans="1:78">
      <c r="A29" s="257"/>
      <c r="B29" s="350" t="s">
        <v>240</v>
      </c>
      <c r="C29" s="351" t="s">
        <v>23</v>
      </c>
      <c r="D29" s="351" t="s">
        <v>23</v>
      </c>
      <c r="E29" s="351" t="s">
        <v>23</v>
      </c>
      <c r="F29" s="346">
        <f>SUM(C29:E29)</f>
        <v>0</v>
      </c>
      <c r="G29" s="351" t="s">
        <v>23</v>
      </c>
      <c r="H29" s="352" t="s">
        <v>23</v>
      </c>
      <c r="I29" s="352" t="s">
        <v>23</v>
      </c>
      <c r="J29" s="352" t="s">
        <v>23</v>
      </c>
      <c r="K29" s="352" t="s">
        <v>23</v>
      </c>
      <c r="L29" s="346">
        <f>SUM(G29:K29)</f>
        <v>0</v>
      </c>
      <c r="M29" s="351" t="s">
        <v>23</v>
      </c>
      <c r="N29" s="351" t="s">
        <v>23</v>
      </c>
      <c r="O29" s="351" t="s">
        <v>23</v>
      </c>
      <c r="P29" s="351" t="s">
        <v>23</v>
      </c>
      <c r="Q29" s="351" t="s">
        <v>23</v>
      </c>
      <c r="R29" s="351" t="s">
        <v>23</v>
      </c>
      <c r="S29" s="351" t="s">
        <v>23</v>
      </c>
      <c r="T29" s="351" t="s">
        <v>23</v>
      </c>
      <c r="U29" s="351" t="s">
        <v>23</v>
      </c>
      <c r="V29" s="351" t="s">
        <v>23</v>
      </c>
      <c r="W29" s="351" t="s">
        <v>23</v>
      </c>
      <c r="X29" s="351" t="s">
        <v>23</v>
      </c>
      <c r="Y29" s="351" t="s">
        <v>23</v>
      </c>
      <c r="Z29" s="351" t="s">
        <v>23</v>
      </c>
      <c r="AA29" s="346">
        <f>SUM(M29:Z29)</f>
        <v>0</v>
      </c>
      <c r="AB29" s="249">
        <f>F29+L29+AA29</f>
        <v>0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5"/>
      <c r="BO29" s="5"/>
      <c r="BP29" s="5"/>
      <c r="BQ29" s="5"/>
      <c r="BR29" s="4"/>
      <c r="BS29" s="4"/>
      <c r="BT29" s="4"/>
      <c r="BU29" s="5"/>
      <c r="BV29" s="5"/>
      <c r="BW29" s="5"/>
      <c r="BX29" s="5"/>
      <c r="BY29" s="4"/>
      <c r="BZ29" s="4"/>
    </row>
    <row r="30" spans="1:78" ht="15" thickBot="1">
      <c r="A30" s="257"/>
      <c r="B30" s="353" t="s">
        <v>206</v>
      </c>
      <c r="C30" s="354">
        <f t="shared" ref="C30:AB30" si="6">SUM(C26:C29)</f>
        <v>63</v>
      </c>
      <c r="D30" s="355">
        <f t="shared" si="6"/>
        <v>164</v>
      </c>
      <c r="E30" s="355">
        <f t="shared" si="6"/>
        <v>509</v>
      </c>
      <c r="F30" s="356">
        <f t="shared" si="6"/>
        <v>736</v>
      </c>
      <c r="G30" s="355">
        <f t="shared" si="6"/>
        <v>0</v>
      </c>
      <c r="H30" s="355">
        <f t="shared" si="6"/>
        <v>0</v>
      </c>
      <c r="I30" s="355">
        <f t="shared" si="6"/>
        <v>0</v>
      </c>
      <c r="J30" s="355">
        <f t="shared" si="6"/>
        <v>0</v>
      </c>
      <c r="K30" s="355">
        <f t="shared" si="6"/>
        <v>0</v>
      </c>
      <c r="L30" s="356">
        <f t="shared" si="6"/>
        <v>0</v>
      </c>
      <c r="M30" s="355">
        <f t="shared" si="6"/>
        <v>0</v>
      </c>
      <c r="N30" s="355">
        <f t="shared" si="6"/>
        <v>0</v>
      </c>
      <c r="O30" s="355">
        <f t="shared" si="6"/>
        <v>8</v>
      </c>
      <c r="P30" s="355">
        <f t="shared" si="6"/>
        <v>3</v>
      </c>
      <c r="Q30" s="355">
        <f t="shared" si="6"/>
        <v>0</v>
      </c>
      <c r="R30" s="355">
        <f t="shared" si="6"/>
        <v>0</v>
      </c>
      <c r="S30" s="355">
        <f t="shared" si="6"/>
        <v>0</v>
      </c>
      <c r="T30" s="355">
        <f t="shared" si="6"/>
        <v>1</v>
      </c>
      <c r="U30" s="355">
        <f t="shared" si="6"/>
        <v>0</v>
      </c>
      <c r="V30" s="355">
        <f t="shared" si="6"/>
        <v>0</v>
      </c>
      <c r="W30" s="355">
        <f t="shared" si="6"/>
        <v>0</v>
      </c>
      <c r="X30" s="355">
        <f t="shared" si="6"/>
        <v>0</v>
      </c>
      <c r="Y30" s="355">
        <f t="shared" si="6"/>
        <v>0</v>
      </c>
      <c r="Z30" s="355">
        <f t="shared" si="6"/>
        <v>0</v>
      </c>
      <c r="AA30" s="356">
        <f t="shared" si="6"/>
        <v>12</v>
      </c>
      <c r="AB30" s="357">
        <f t="shared" si="6"/>
        <v>748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5"/>
      <c r="BO30" s="5"/>
      <c r="BP30" s="5"/>
      <c r="BQ30" s="5"/>
      <c r="BR30" s="4"/>
      <c r="BS30" s="4"/>
      <c r="BT30" s="4"/>
      <c r="BU30" s="5"/>
      <c r="BV30" s="5"/>
      <c r="BW30" s="5"/>
      <c r="BX30" s="5"/>
      <c r="BY30" s="4"/>
      <c r="BZ30" s="4"/>
    </row>
    <row r="31" spans="1:78" ht="15" thickTop="1">
      <c r="A31" s="257"/>
      <c r="B31" s="358" t="s">
        <v>334</v>
      </c>
      <c r="C31" s="359">
        <f>C30</f>
        <v>63</v>
      </c>
      <c r="D31" s="360">
        <f>D30</f>
        <v>164</v>
      </c>
      <c r="E31" s="360">
        <f>E30</f>
        <v>509</v>
      </c>
      <c r="F31" s="361">
        <f>AVERAGE(F26:F29)</f>
        <v>184</v>
      </c>
      <c r="G31" s="360">
        <f>G30</f>
        <v>0</v>
      </c>
      <c r="H31" s="360">
        <f>H30</f>
        <v>0</v>
      </c>
      <c r="I31" s="360">
        <f>I30</f>
        <v>0</v>
      </c>
      <c r="J31" s="360">
        <f>J30</f>
        <v>0</v>
      </c>
      <c r="K31" s="360">
        <f>K30</f>
        <v>0</v>
      </c>
      <c r="L31" s="362">
        <f>AVERAGE(L26:L29)</f>
        <v>0</v>
      </c>
      <c r="M31" s="360">
        <f t="shared" ref="M31:Z31" si="7">M30</f>
        <v>0</v>
      </c>
      <c r="N31" s="360">
        <f t="shared" si="7"/>
        <v>0</v>
      </c>
      <c r="O31" s="360">
        <f t="shared" si="7"/>
        <v>8</v>
      </c>
      <c r="P31" s="360">
        <f t="shared" si="7"/>
        <v>3</v>
      </c>
      <c r="Q31" s="360">
        <f t="shared" si="7"/>
        <v>0</v>
      </c>
      <c r="R31" s="360">
        <f t="shared" si="7"/>
        <v>0</v>
      </c>
      <c r="S31" s="360">
        <f t="shared" si="7"/>
        <v>0</v>
      </c>
      <c r="T31" s="360">
        <f t="shared" si="7"/>
        <v>1</v>
      </c>
      <c r="U31" s="360">
        <f t="shared" si="7"/>
        <v>0</v>
      </c>
      <c r="V31" s="360">
        <f t="shared" si="7"/>
        <v>0</v>
      </c>
      <c r="W31" s="360">
        <f t="shared" si="7"/>
        <v>0</v>
      </c>
      <c r="X31" s="360">
        <f t="shared" si="7"/>
        <v>0</v>
      </c>
      <c r="Y31" s="360">
        <f t="shared" si="7"/>
        <v>0</v>
      </c>
      <c r="Z31" s="360">
        <f t="shared" si="7"/>
        <v>0</v>
      </c>
      <c r="AA31" s="361">
        <f>AVERAGE(AA26:AA29)</f>
        <v>3</v>
      </c>
      <c r="AB31" s="36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5"/>
      <c r="BO31" s="5"/>
      <c r="BP31" s="5"/>
      <c r="BQ31" s="5"/>
      <c r="BR31" s="4"/>
      <c r="BS31" s="4"/>
      <c r="BT31" s="4"/>
      <c r="BU31" s="5"/>
      <c r="BV31" s="5"/>
      <c r="BW31" s="5"/>
      <c r="BX31" s="5"/>
      <c r="BY31" s="4"/>
      <c r="BZ31" s="4"/>
    </row>
    <row r="33" spans="1:78">
      <c r="A33" s="260" t="s">
        <v>279</v>
      </c>
      <c r="B33" s="344" t="s">
        <v>237</v>
      </c>
      <c r="C33" s="345">
        <v>49</v>
      </c>
      <c r="D33" s="345">
        <v>9</v>
      </c>
      <c r="E33" s="345">
        <v>1</v>
      </c>
      <c r="F33" s="346">
        <f>SUM(C33:E33)</f>
        <v>59</v>
      </c>
      <c r="G33" s="345">
        <v>0</v>
      </c>
      <c r="H33" s="345">
        <v>0</v>
      </c>
      <c r="I33" s="345">
        <v>0</v>
      </c>
      <c r="J33" s="345">
        <v>0</v>
      </c>
      <c r="K33" s="345">
        <v>0</v>
      </c>
      <c r="L33" s="346">
        <f>SUM(G33:K33)</f>
        <v>0</v>
      </c>
      <c r="M33" s="345">
        <v>0</v>
      </c>
      <c r="N33" s="345">
        <v>0</v>
      </c>
      <c r="O33" s="345">
        <v>0</v>
      </c>
      <c r="P33" s="345">
        <v>0</v>
      </c>
      <c r="Q33" s="345">
        <v>0</v>
      </c>
      <c r="R33" s="345">
        <v>0</v>
      </c>
      <c r="S33" s="345">
        <v>0</v>
      </c>
      <c r="T33" s="345">
        <v>0</v>
      </c>
      <c r="U33" s="345">
        <v>0</v>
      </c>
      <c r="V33" s="345">
        <v>0</v>
      </c>
      <c r="W33" s="345">
        <v>0</v>
      </c>
      <c r="X33" s="345">
        <v>0</v>
      </c>
      <c r="Y33" s="345">
        <v>0</v>
      </c>
      <c r="Z33" s="345">
        <v>0</v>
      </c>
      <c r="AA33" s="346">
        <f>SUM(M33:Z33)</f>
        <v>0</v>
      </c>
      <c r="AB33" s="249">
        <f>F33+L33+AA33</f>
        <v>59</v>
      </c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5"/>
      <c r="BO33" s="5"/>
      <c r="BP33" s="5"/>
      <c r="BQ33" s="5"/>
      <c r="BR33" s="4"/>
      <c r="BS33" s="4"/>
      <c r="BT33" s="4"/>
      <c r="BU33" s="5"/>
      <c r="BV33" s="5"/>
      <c r="BW33" s="5"/>
      <c r="BX33" s="5"/>
      <c r="BY33" s="4"/>
      <c r="BZ33" s="4"/>
    </row>
    <row r="34" spans="1:78">
      <c r="A34" s="257"/>
      <c r="B34" s="347" t="s">
        <v>238</v>
      </c>
      <c r="C34" s="348">
        <v>10</v>
      </c>
      <c r="D34" s="348">
        <v>0</v>
      </c>
      <c r="E34" s="348">
        <v>0</v>
      </c>
      <c r="F34" s="349">
        <f>SUM(C34:E34)</f>
        <v>10</v>
      </c>
      <c r="G34" s="348" t="s">
        <v>23</v>
      </c>
      <c r="H34" s="348">
        <v>0</v>
      </c>
      <c r="I34" s="348" t="s">
        <v>23</v>
      </c>
      <c r="J34" s="348" t="s">
        <v>23</v>
      </c>
      <c r="K34" s="348" t="s">
        <v>23</v>
      </c>
      <c r="L34" s="349">
        <f>SUM(G34:K34)</f>
        <v>0</v>
      </c>
      <c r="M34" s="348" t="s">
        <v>23</v>
      </c>
      <c r="N34" s="348" t="s">
        <v>23</v>
      </c>
      <c r="O34" s="348" t="s">
        <v>23</v>
      </c>
      <c r="P34" s="348">
        <v>0</v>
      </c>
      <c r="Q34" s="348" t="s">
        <v>23</v>
      </c>
      <c r="R34" s="348" t="s">
        <v>23</v>
      </c>
      <c r="S34" s="348" t="s">
        <v>23</v>
      </c>
      <c r="T34" s="348">
        <v>1</v>
      </c>
      <c r="U34" s="348" t="s">
        <v>23</v>
      </c>
      <c r="V34" s="348">
        <v>0</v>
      </c>
      <c r="W34" s="348">
        <v>0</v>
      </c>
      <c r="X34" s="348" t="s">
        <v>23</v>
      </c>
      <c r="Y34" s="348" t="s">
        <v>23</v>
      </c>
      <c r="Z34" s="348" t="s">
        <v>23</v>
      </c>
      <c r="AA34" s="346">
        <f>SUM(M34:Z34)</f>
        <v>1</v>
      </c>
      <c r="AB34" s="249">
        <f>F34+L34+AA34</f>
        <v>11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5"/>
      <c r="BO34" s="5"/>
      <c r="BP34" s="5"/>
      <c r="BQ34" s="5"/>
      <c r="BR34" s="4"/>
      <c r="BS34" s="4"/>
      <c r="BT34" s="4"/>
      <c r="BU34" s="5"/>
      <c r="BV34" s="5"/>
      <c r="BW34" s="5"/>
      <c r="BX34" s="5"/>
      <c r="BY34" s="4"/>
      <c r="BZ34" s="4"/>
    </row>
    <row r="35" spans="1:78">
      <c r="A35" s="257"/>
      <c r="B35" s="347" t="s">
        <v>239</v>
      </c>
      <c r="C35" s="348" t="s">
        <v>23</v>
      </c>
      <c r="D35" s="348">
        <v>0</v>
      </c>
      <c r="E35" s="348">
        <v>0</v>
      </c>
      <c r="F35" s="349">
        <f>SUM(C35:E35)</f>
        <v>0</v>
      </c>
      <c r="G35" s="348" t="s">
        <v>23</v>
      </c>
      <c r="H35" s="348">
        <v>0</v>
      </c>
      <c r="I35" s="348" t="s">
        <v>23</v>
      </c>
      <c r="J35" s="348" t="s">
        <v>23</v>
      </c>
      <c r="K35" s="348" t="s">
        <v>23</v>
      </c>
      <c r="L35" s="349">
        <f>SUM(G35:K35)</f>
        <v>0</v>
      </c>
      <c r="M35" s="348" t="s">
        <v>23</v>
      </c>
      <c r="N35" s="348" t="s">
        <v>23</v>
      </c>
      <c r="O35" s="348" t="s">
        <v>23</v>
      </c>
      <c r="P35" s="348">
        <v>0</v>
      </c>
      <c r="Q35" s="348" t="s">
        <v>23</v>
      </c>
      <c r="R35" s="348" t="s">
        <v>23</v>
      </c>
      <c r="S35" s="348" t="s">
        <v>23</v>
      </c>
      <c r="T35" s="348" t="s">
        <v>23</v>
      </c>
      <c r="U35" s="348" t="s">
        <v>23</v>
      </c>
      <c r="V35" s="348" t="s">
        <v>23</v>
      </c>
      <c r="W35" s="348" t="s">
        <v>23</v>
      </c>
      <c r="X35" s="348" t="s">
        <v>23</v>
      </c>
      <c r="Y35" s="348" t="s">
        <v>23</v>
      </c>
      <c r="Z35" s="348" t="s">
        <v>23</v>
      </c>
      <c r="AA35" s="346">
        <f>SUM(M35:Z35)</f>
        <v>0</v>
      </c>
      <c r="AB35" s="249">
        <f>F35+L35+AA35</f>
        <v>0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5"/>
      <c r="BO35" s="5"/>
      <c r="BP35" s="5"/>
      <c r="BQ35" s="5"/>
      <c r="BR35" s="4"/>
      <c r="BS35" s="4"/>
      <c r="BT35" s="4"/>
      <c r="BU35" s="5"/>
      <c r="BV35" s="5"/>
      <c r="BW35" s="5"/>
      <c r="BX35" s="5"/>
      <c r="BY35" s="4"/>
      <c r="BZ35" s="4"/>
    </row>
    <row r="36" spans="1:78">
      <c r="A36" s="257"/>
      <c r="B36" s="350" t="s">
        <v>240</v>
      </c>
      <c r="C36" s="351" t="s">
        <v>23</v>
      </c>
      <c r="D36" s="351" t="s">
        <v>23</v>
      </c>
      <c r="E36" s="351" t="s">
        <v>23</v>
      </c>
      <c r="F36" s="346">
        <f>SUM(C36:E36)</f>
        <v>0</v>
      </c>
      <c r="G36" s="351" t="s">
        <v>23</v>
      </c>
      <c r="H36" s="352" t="s">
        <v>23</v>
      </c>
      <c r="I36" s="352" t="s">
        <v>23</v>
      </c>
      <c r="J36" s="352" t="s">
        <v>23</v>
      </c>
      <c r="K36" s="352" t="s">
        <v>23</v>
      </c>
      <c r="L36" s="346">
        <f>SUM(G36:K36)</f>
        <v>0</v>
      </c>
      <c r="M36" s="351" t="s">
        <v>23</v>
      </c>
      <c r="N36" s="351" t="s">
        <v>23</v>
      </c>
      <c r="O36" s="351" t="s">
        <v>23</v>
      </c>
      <c r="P36" s="351" t="s">
        <v>23</v>
      </c>
      <c r="Q36" s="351" t="s">
        <v>23</v>
      </c>
      <c r="R36" s="351" t="s">
        <v>23</v>
      </c>
      <c r="S36" s="351" t="s">
        <v>23</v>
      </c>
      <c r="T36" s="351" t="s">
        <v>23</v>
      </c>
      <c r="U36" s="351" t="s">
        <v>23</v>
      </c>
      <c r="V36" s="351" t="s">
        <v>23</v>
      </c>
      <c r="W36" s="351" t="s">
        <v>23</v>
      </c>
      <c r="X36" s="351" t="s">
        <v>23</v>
      </c>
      <c r="Y36" s="351" t="s">
        <v>23</v>
      </c>
      <c r="Z36" s="351" t="s">
        <v>23</v>
      </c>
      <c r="AA36" s="346">
        <f>SUM(M36:Z36)</f>
        <v>0</v>
      </c>
      <c r="AB36" s="249">
        <f>F36+L36+AA36</f>
        <v>0</v>
      </c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5"/>
      <c r="BO36" s="5"/>
      <c r="BP36" s="5"/>
      <c r="BQ36" s="5"/>
      <c r="BR36" s="4"/>
      <c r="BS36" s="4"/>
      <c r="BT36" s="4"/>
      <c r="BU36" s="5"/>
      <c r="BV36" s="5"/>
      <c r="BW36" s="5"/>
      <c r="BX36" s="5"/>
      <c r="BY36" s="4"/>
      <c r="BZ36" s="4"/>
    </row>
    <row r="37" spans="1:78" ht="15" thickBot="1">
      <c r="A37" s="257"/>
      <c r="B37" s="353" t="s">
        <v>206</v>
      </c>
      <c r="C37" s="354">
        <f t="shared" ref="C37:AB37" si="8">SUM(C33:C36)</f>
        <v>59</v>
      </c>
      <c r="D37" s="355">
        <f t="shared" si="8"/>
        <v>9</v>
      </c>
      <c r="E37" s="355">
        <f t="shared" si="8"/>
        <v>1</v>
      </c>
      <c r="F37" s="356">
        <f t="shared" si="8"/>
        <v>69</v>
      </c>
      <c r="G37" s="355">
        <f t="shared" si="8"/>
        <v>0</v>
      </c>
      <c r="H37" s="355">
        <f t="shared" si="8"/>
        <v>0</v>
      </c>
      <c r="I37" s="355">
        <f t="shared" si="8"/>
        <v>0</v>
      </c>
      <c r="J37" s="355">
        <f t="shared" si="8"/>
        <v>0</v>
      </c>
      <c r="K37" s="355">
        <f t="shared" si="8"/>
        <v>0</v>
      </c>
      <c r="L37" s="356">
        <f t="shared" si="8"/>
        <v>0</v>
      </c>
      <c r="M37" s="355">
        <f t="shared" si="8"/>
        <v>0</v>
      </c>
      <c r="N37" s="355">
        <f t="shared" si="8"/>
        <v>0</v>
      </c>
      <c r="O37" s="355">
        <f t="shared" si="8"/>
        <v>0</v>
      </c>
      <c r="P37" s="355">
        <f t="shared" si="8"/>
        <v>0</v>
      </c>
      <c r="Q37" s="355">
        <f t="shared" si="8"/>
        <v>0</v>
      </c>
      <c r="R37" s="355">
        <f t="shared" si="8"/>
        <v>0</v>
      </c>
      <c r="S37" s="355">
        <f t="shared" si="8"/>
        <v>0</v>
      </c>
      <c r="T37" s="355">
        <f t="shared" si="8"/>
        <v>1</v>
      </c>
      <c r="U37" s="355">
        <f t="shared" si="8"/>
        <v>0</v>
      </c>
      <c r="V37" s="355">
        <f t="shared" si="8"/>
        <v>0</v>
      </c>
      <c r="W37" s="355">
        <f t="shared" si="8"/>
        <v>0</v>
      </c>
      <c r="X37" s="355">
        <f t="shared" si="8"/>
        <v>0</v>
      </c>
      <c r="Y37" s="355">
        <f t="shared" si="8"/>
        <v>0</v>
      </c>
      <c r="Z37" s="355">
        <f t="shared" si="8"/>
        <v>0</v>
      </c>
      <c r="AA37" s="356">
        <f t="shared" si="8"/>
        <v>1</v>
      </c>
      <c r="AB37" s="357">
        <f t="shared" si="8"/>
        <v>70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5"/>
      <c r="BO37" s="5"/>
      <c r="BP37" s="5"/>
      <c r="BQ37" s="5"/>
      <c r="BR37" s="4"/>
      <c r="BS37" s="4"/>
      <c r="BT37" s="4"/>
      <c r="BU37" s="5"/>
      <c r="BV37" s="5"/>
      <c r="BW37" s="5"/>
      <c r="BX37" s="5"/>
      <c r="BY37" s="4"/>
      <c r="BZ37" s="4"/>
    </row>
    <row r="38" spans="1:78" ht="15" thickTop="1">
      <c r="A38" s="257"/>
      <c r="B38" s="358" t="s">
        <v>334</v>
      </c>
      <c r="C38" s="359">
        <f>C37</f>
        <v>59</v>
      </c>
      <c r="D38" s="360">
        <f>D37</f>
        <v>9</v>
      </c>
      <c r="E38" s="360">
        <f>E37</f>
        <v>1</v>
      </c>
      <c r="F38" s="361">
        <f>AVERAGE(F33:F36)</f>
        <v>17.25</v>
      </c>
      <c r="G38" s="360">
        <f>G37</f>
        <v>0</v>
      </c>
      <c r="H38" s="360">
        <f>H37</f>
        <v>0</v>
      </c>
      <c r="I38" s="360">
        <f>I37</f>
        <v>0</v>
      </c>
      <c r="J38" s="360">
        <f>J37</f>
        <v>0</v>
      </c>
      <c r="K38" s="360">
        <f>K37</f>
        <v>0</v>
      </c>
      <c r="L38" s="362">
        <f>AVERAGE(L33:L36)</f>
        <v>0</v>
      </c>
      <c r="M38" s="360">
        <f t="shared" ref="M38:Z38" si="9">M37</f>
        <v>0</v>
      </c>
      <c r="N38" s="360">
        <f t="shared" si="9"/>
        <v>0</v>
      </c>
      <c r="O38" s="360">
        <f t="shared" si="9"/>
        <v>0</v>
      </c>
      <c r="P38" s="360">
        <f t="shared" si="9"/>
        <v>0</v>
      </c>
      <c r="Q38" s="360">
        <f t="shared" si="9"/>
        <v>0</v>
      </c>
      <c r="R38" s="360">
        <f t="shared" si="9"/>
        <v>0</v>
      </c>
      <c r="S38" s="360">
        <f t="shared" si="9"/>
        <v>0</v>
      </c>
      <c r="T38" s="360">
        <f t="shared" si="9"/>
        <v>1</v>
      </c>
      <c r="U38" s="360">
        <f t="shared" si="9"/>
        <v>0</v>
      </c>
      <c r="V38" s="360">
        <f t="shared" si="9"/>
        <v>0</v>
      </c>
      <c r="W38" s="360">
        <f t="shared" si="9"/>
        <v>0</v>
      </c>
      <c r="X38" s="360">
        <f t="shared" si="9"/>
        <v>0</v>
      </c>
      <c r="Y38" s="360">
        <f t="shared" si="9"/>
        <v>0</v>
      </c>
      <c r="Z38" s="360">
        <f t="shared" si="9"/>
        <v>0</v>
      </c>
      <c r="AA38" s="361">
        <f>AVERAGE(AA33:AA36)</f>
        <v>0.25</v>
      </c>
      <c r="AB38" s="36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5"/>
      <c r="BO38" s="5"/>
      <c r="BP38" s="5"/>
      <c r="BQ38" s="5"/>
      <c r="BR38" s="4"/>
      <c r="BS38" s="4"/>
      <c r="BT38" s="4"/>
      <c r="BU38" s="5"/>
      <c r="BV38" s="5"/>
      <c r="BW38" s="5"/>
      <c r="BX38" s="5"/>
      <c r="BY38" s="4"/>
      <c r="BZ38" s="4"/>
    </row>
    <row r="40" spans="1:78">
      <c r="A40" s="260" t="s">
        <v>289</v>
      </c>
      <c r="B40" s="344" t="s">
        <v>237</v>
      </c>
      <c r="C40" s="345">
        <v>1</v>
      </c>
      <c r="D40" s="345">
        <v>7</v>
      </c>
      <c r="E40" s="345">
        <v>4</v>
      </c>
      <c r="F40" s="346">
        <f>SUM(C40:E40)</f>
        <v>12</v>
      </c>
      <c r="G40" s="345">
        <v>0</v>
      </c>
      <c r="H40" s="345">
        <v>0</v>
      </c>
      <c r="I40" s="345">
        <v>0</v>
      </c>
      <c r="J40" s="345">
        <v>0</v>
      </c>
      <c r="K40" s="345">
        <v>0</v>
      </c>
      <c r="L40" s="346">
        <f>SUM(G40:K40)</f>
        <v>0</v>
      </c>
      <c r="M40" s="345">
        <v>0</v>
      </c>
      <c r="N40" s="345">
        <v>0</v>
      </c>
      <c r="O40" s="345">
        <v>0</v>
      </c>
      <c r="P40" s="345">
        <v>0</v>
      </c>
      <c r="Q40" s="345">
        <v>0</v>
      </c>
      <c r="R40" s="345">
        <v>0</v>
      </c>
      <c r="S40" s="345">
        <v>0</v>
      </c>
      <c r="T40" s="345">
        <v>0</v>
      </c>
      <c r="U40" s="345">
        <v>0</v>
      </c>
      <c r="V40" s="345">
        <v>0</v>
      </c>
      <c r="W40" s="345">
        <v>0</v>
      </c>
      <c r="X40" s="345">
        <v>0</v>
      </c>
      <c r="Y40" s="345">
        <v>0</v>
      </c>
      <c r="Z40" s="345">
        <v>0</v>
      </c>
      <c r="AA40" s="346">
        <f>SUM(M40:Z40)</f>
        <v>0</v>
      </c>
      <c r="AB40" s="249">
        <f>F40+L40+AA40</f>
        <v>12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5"/>
      <c r="BO40" s="5"/>
      <c r="BP40" s="5"/>
      <c r="BQ40" s="5"/>
      <c r="BR40" s="4"/>
      <c r="BS40" s="4"/>
      <c r="BT40" s="4"/>
      <c r="BU40" s="5"/>
      <c r="BV40" s="5"/>
      <c r="BW40" s="5"/>
      <c r="BX40" s="5"/>
      <c r="BY40" s="4"/>
      <c r="BZ40" s="4"/>
    </row>
    <row r="41" spans="1:78">
      <c r="A41" s="257"/>
      <c r="B41" s="347" t="s">
        <v>238</v>
      </c>
      <c r="C41" s="348">
        <v>0</v>
      </c>
      <c r="D41" s="348">
        <v>0</v>
      </c>
      <c r="E41" s="348">
        <v>0</v>
      </c>
      <c r="F41" s="349">
        <f>SUM(C41:E41)</f>
        <v>0</v>
      </c>
      <c r="G41" s="348" t="s">
        <v>23</v>
      </c>
      <c r="H41" s="348">
        <v>0</v>
      </c>
      <c r="I41" s="348" t="s">
        <v>23</v>
      </c>
      <c r="J41" s="348" t="s">
        <v>23</v>
      </c>
      <c r="K41" s="348" t="s">
        <v>23</v>
      </c>
      <c r="L41" s="349">
        <f>SUM(G41:K41)</f>
        <v>0</v>
      </c>
      <c r="M41" s="348" t="s">
        <v>23</v>
      </c>
      <c r="N41" s="348" t="s">
        <v>23</v>
      </c>
      <c r="O41" s="348" t="s">
        <v>23</v>
      </c>
      <c r="P41" s="348">
        <v>0</v>
      </c>
      <c r="Q41" s="348" t="s">
        <v>23</v>
      </c>
      <c r="R41" s="348" t="s">
        <v>23</v>
      </c>
      <c r="S41" s="348" t="s">
        <v>23</v>
      </c>
      <c r="T41" s="348" t="s">
        <v>23</v>
      </c>
      <c r="U41" s="348" t="s">
        <v>23</v>
      </c>
      <c r="V41" s="348">
        <v>0</v>
      </c>
      <c r="W41" s="348">
        <v>0</v>
      </c>
      <c r="X41" s="348" t="s">
        <v>23</v>
      </c>
      <c r="Y41" s="348" t="s">
        <v>23</v>
      </c>
      <c r="Z41" s="348" t="s">
        <v>23</v>
      </c>
      <c r="AA41" s="346">
        <f>SUM(M41:Z41)</f>
        <v>0</v>
      </c>
      <c r="AB41" s="249">
        <f>F41+L41+AA41</f>
        <v>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5"/>
      <c r="BO41" s="5"/>
      <c r="BP41" s="5"/>
      <c r="BQ41" s="5"/>
      <c r="BR41" s="4"/>
      <c r="BS41" s="4"/>
      <c r="BT41" s="4"/>
      <c r="BU41" s="5"/>
      <c r="BV41" s="5"/>
      <c r="BW41" s="5"/>
      <c r="BX41" s="5"/>
      <c r="BY41" s="4"/>
      <c r="BZ41" s="4"/>
    </row>
    <row r="42" spans="1:78">
      <c r="A42" s="257"/>
      <c r="B42" s="347" t="s">
        <v>239</v>
      </c>
      <c r="C42" s="348">
        <v>8</v>
      </c>
      <c r="D42" s="348">
        <v>12</v>
      </c>
      <c r="E42" s="348">
        <v>21</v>
      </c>
      <c r="F42" s="349">
        <f>SUM(C42:E42)</f>
        <v>41</v>
      </c>
      <c r="G42" s="348" t="s">
        <v>23</v>
      </c>
      <c r="H42" s="348">
        <v>0</v>
      </c>
      <c r="I42" s="348" t="s">
        <v>23</v>
      </c>
      <c r="J42" s="348" t="s">
        <v>23</v>
      </c>
      <c r="K42" s="348" t="s">
        <v>23</v>
      </c>
      <c r="L42" s="349">
        <f>SUM(G42:K42)</f>
        <v>0</v>
      </c>
      <c r="M42" s="348" t="s">
        <v>23</v>
      </c>
      <c r="N42" s="348">
        <v>2</v>
      </c>
      <c r="O42" s="348" t="s">
        <v>23</v>
      </c>
      <c r="P42" s="348">
        <v>0</v>
      </c>
      <c r="Q42" s="348" t="s">
        <v>23</v>
      </c>
      <c r="R42" s="348" t="s">
        <v>23</v>
      </c>
      <c r="S42" s="348" t="s">
        <v>23</v>
      </c>
      <c r="T42" s="348" t="s">
        <v>23</v>
      </c>
      <c r="U42" s="348" t="s">
        <v>23</v>
      </c>
      <c r="V42" s="348" t="s">
        <v>23</v>
      </c>
      <c r="W42" s="348" t="s">
        <v>23</v>
      </c>
      <c r="X42" s="348" t="s">
        <v>23</v>
      </c>
      <c r="Y42" s="348" t="s">
        <v>23</v>
      </c>
      <c r="Z42" s="348" t="s">
        <v>23</v>
      </c>
      <c r="AA42" s="346">
        <f>SUM(M42:Z42)</f>
        <v>2</v>
      </c>
      <c r="AB42" s="249">
        <f>F42+L42+AA42</f>
        <v>43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5"/>
      <c r="BO42" s="5"/>
      <c r="BP42" s="5"/>
      <c r="BQ42" s="5"/>
      <c r="BR42" s="4"/>
      <c r="BS42" s="4"/>
      <c r="BT42" s="4"/>
      <c r="BU42" s="5"/>
      <c r="BV42" s="5"/>
      <c r="BW42" s="5"/>
      <c r="BX42" s="5"/>
      <c r="BY42" s="4"/>
      <c r="BZ42" s="4"/>
    </row>
    <row r="43" spans="1:78">
      <c r="A43" s="257"/>
      <c r="B43" s="350" t="s">
        <v>240</v>
      </c>
      <c r="C43" s="351" t="s">
        <v>23</v>
      </c>
      <c r="D43" s="351" t="s">
        <v>23</v>
      </c>
      <c r="E43" s="351" t="s">
        <v>23</v>
      </c>
      <c r="F43" s="346">
        <f>SUM(C43:E43)</f>
        <v>0</v>
      </c>
      <c r="G43" s="351" t="s">
        <v>23</v>
      </c>
      <c r="H43" s="352" t="s">
        <v>23</v>
      </c>
      <c r="I43" s="352" t="s">
        <v>23</v>
      </c>
      <c r="J43" s="352" t="s">
        <v>23</v>
      </c>
      <c r="K43" s="352" t="s">
        <v>23</v>
      </c>
      <c r="L43" s="346">
        <f>SUM(G43:K43)</f>
        <v>0</v>
      </c>
      <c r="M43" s="351" t="s">
        <v>23</v>
      </c>
      <c r="N43" s="351" t="s">
        <v>23</v>
      </c>
      <c r="O43" s="351" t="s">
        <v>23</v>
      </c>
      <c r="P43" s="351" t="s">
        <v>23</v>
      </c>
      <c r="Q43" s="351" t="s">
        <v>23</v>
      </c>
      <c r="R43" s="351" t="s">
        <v>23</v>
      </c>
      <c r="S43" s="351" t="s">
        <v>23</v>
      </c>
      <c r="T43" s="351" t="s">
        <v>23</v>
      </c>
      <c r="U43" s="351" t="s">
        <v>23</v>
      </c>
      <c r="V43" s="351" t="s">
        <v>23</v>
      </c>
      <c r="W43" s="351" t="s">
        <v>23</v>
      </c>
      <c r="X43" s="351" t="s">
        <v>23</v>
      </c>
      <c r="Y43" s="351" t="s">
        <v>23</v>
      </c>
      <c r="Z43" s="351" t="s">
        <v>23</v>
      </c>
      <c r="AA43" s="346">
        <f>SUM(M43:Z43)</f>
        <v>0</v>
      </c>
      <c r="AB43" s="249">
        <f>F43+L43+AA43</f>
        <v>0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5"/>
      <c r="BO43" s="5"/>
      <c r="BP43" s="5"/>
      <c r="BQ43" s="5"/>
      <c r="BR43" s="4"/>
      <c r="BS43" s="4"/>
      <c r="BT43" s="4"/>
      <c r="BU43" s="5"/>
      <c r="BV43" s="5"/>
      <c r="BW43" s="5"/>
      <c r="BX43" s="5"/>
      <c r="BY43" s="4"/>
      <c r="BZ43" s="4"/>
    </row>
    <row r="44" spans="1:78" ht="15" thickBot="1">
      <c r="A44" s="257"/>
      <c r="B44" s="353" t="s">
        <v>206</v>
      </c>
      <c r="C44" s="354">
        <f t="shared" ref="C44:AB44" si="10">SUM(C40:C43)</f>
        <v>9</v>
      </c>
      <c r="D44" s="355">
        <f t="shared" si="10"/>
        <v>19</v>
      </c>
      <c r="E44" s="355">
        <f t="shared" si="10"/>
        <v>25</v>
      </c>
      <c r="F44" s="356">
        <f t="shared" si="10"/>
        <v>53</v>
      </c>
      <c r="G44" s="355">
        <f t="shared" si="10"/>
        <v>0</v>
      </c>
      <c r="H44" s="355">
        <f t="shared" si="10"/>
        <v>0</v>
      </c>
      <c r="I44" s="355">
        <f t="shared" si="10"/>
        <v>0</v>
      </c>
      <c r="J44" s="355">
        <f t="shared" si="10"/>
        <v>0</v>
      </c>
      <c r="K44" s="355">
        <f t="shared" si="10"/>
        <v>0</v>
      </c>
      <c r="L44" s="356">
        <f t="shared" si="10"/>
        <v>0</v>
      </c>
      <c r="M44" s="355">
        <f t="shared" si="10"/>
        <v>0</v>
      </c>
      <c r="N44" s="355">
        <f t="shared" si="10"/>
        <v>2</v>
      </c>
      <c r="O44" s="355">
        <f t="shared" si="10"/>
        <v>0</v>
      </c>
      <c r="P44" s="355">
        <f t="shared" si="10"/>
        <v>0</v>
      </c>
      <c r="Q44" s="355">
        <f t="shared" si="10"/>
        <v>0</v>
      </c>
      <c r="R44" s="355">
        <f t="shared" si="10"/>
        <v>0</v>
      </c>
      <c r="S44" s="355">
        <f t="shared" si="10"/>
        <v>0</v>
      </c>
      <c r="T44" s="355">
        <f t="shared" si="10"/>
        <v>0</v>
      </c>
      <c r="U44" s="355">
        <f t="shared" si="10"/>
        <v>0</v>
      </c>
      <c r="V44" s="355">
        <f t="shared" si="10"/>
        <v>0</v>
      </c>
      <c r="W44" s="355">
        <f t="shared" si="10"/>
        <v>0</v>
      </c>
      <c r="X44" s="355">
        <f t="shared" si="10"/>
        <v>0</v>
      </c>
      <c r="Y44" s="355">
        <f t="shared" si="10"/>
        <v>0</v>
      </c>
      <c r="Z44" s="355">
        <f t="shared" si="10"/>
        <v>0</v>
      </c>
      <c r="AA44" s="356">
        <f t="shared" si="10"/>
        <v>2</v>
      </c>
      <c r="AB44" s="357">
        <f t="shared" si="10"/>
        <v>55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5"/>
      <c r="BO44" s="5"/>
      <c r="BP44" s="5"/>
      <c r="BQ44" s="5"/>
      <c r="BR44" s="4"/>
      <c r="BS44" s="4"/>
      <c r="BT44" s="4"/>
      <c r="BU44" s="5"/>
      <c r="BV44" s="5"/>
      <c r="BW44" s="5"/>
      <c r="BX44" s="5"/>
      <c r="BY44" s="4"/>
      <c r="BZ44" s="4"/>
    </row>
    <row r="45" spans="1:78" ht="15" thickTop="1">
      <c r="A45" s="257"/>
      <c r="B45" s="358" t="s">
        <v>334</v>
      </c>
      <c r="C45" s="359">
        <f>C44</f>
        <v>9</v>
      </c>
      <c r="D45" s="360">
        <f>D44</f>
        <v>19</v>
      </c>
      <c r="E45" s="360">
        <f>E44</f>
        <v>25</v>
      </c>
      <c r="F45" s="361">
        <f>AVERAGE(F40:F43)</f>
        <v>13.25</v>
      </c>
      <c r="G45" s="360">
        <f>G44</f>
        <v>0</v>
      </c>
      <c r="H45" s="360">
        <f>H44</f>
        <v>0</v>
      </c>
      <c r="I45" s="360">
        <f>I44</f>
        <v>0</v>
      </c>
      <c r="J45" s="360">
        <f>J44</f>
        <v>0</v>
      </c>
      <c r="K45" s="360">
        <f>K44</f>
        <v>0</v>
      </c>
      <c r="L45" s="362">
        <f>AVERAGE(L40:L43)</f>
        <v>0</v>
      </c>
      <c r="M45" s="360">
        <f t="shared" ref="M45:Z45" si="11">M44</f>
        <v>0</v>
      </c>
      <c r="N45" s="360">
        <f t="shared" si="11"/>
        <v>2</v>
      </c>
      <c r="O45" s="360">
        <f t="shared" si="11"/>
        <v>0</v>
      </c>
      <c r="P45" s="360">
        <f t="shared" si="11"/>
        <v>0</v>
      </c>
      <c r="Q45" s="360">
        <f t="shared" si="11"/>
        <v>0</v>
      </c>
      <c r="R45" s="360">
        <f t="shared" si="11"/>
        <v>0</v>
      </c>
      <c r="S45" s="360">
        <f t="shared" si="11"/>
        <v>0</v>
      </c>
      <c r="T45" s="360">
        <f t="shared" si="11"/>
        <v>0</v>
      </c>
      <c r="U45" s="360">
        <f t="shared" si="11"/>
        <v>0</v>
      </c>
      <c r="V45" s="360">
        <f t="shared" si="11"/>
        <v>0</v>
      </c>
      <c r="W45" s="360">
        <f t="shared" si="11"/>
        <v>0</v>
      </c>
      <c r="X45" s="360">
        <f t="shared" si="11"/>
        <v>0</v>
      </c>
      <c r="Y45" s="360">
        <f t="shared" si="11"/>
        <v>0</v>
      </c>
      <c r="Z45" s="360">
        <f t="shared" si="11"/>
        <v>0</v>
      </c>
      <c r="AA45" s="361">
        <f>AVERAGE(AA40:AA43)</f>
        <v>0.5</v>
      </c>
      <c r="AB45" s="36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5"/>
      <c r="BO45" s="5"/>
      <c r="BP45" s="5"/>
      <c r="BQ45" s="5"/>
      <c r="BR45" s="4"/>
      <c r="BS45" s="4"/>
      <c r="BT45" s="4"/>
      <c r="BU45" s="5"/>
      <c r="BV45" s="5"/>
      <c r="BW45" s="5"/>
      <c r="BX45" s="5"/>
      <c r="BY45" s="4"/>
      <c r="BZ45" s="4"/>
    </row>
    <row r="47" spans="1:78">
      <c r="A47" s="260" t="s">
        <v>275</v>
      </c>
      <c r="B47" s="344" t="s">
        <v>237</v>
      </c>
      <c r="C47" s="345">
        <v>44</v>
      </c>
      <c r="D47" s="345">
        <v>230</v>
      </c>
      <c r="E47" s="345">
        <v>204</v>
      </c>
      <c r="F47" s="346">
        <f>SUM(C47:E47)</f>
        <v>478</v>
      </c>
      <c r="G47" s="345">
        <v>0</v>
      </c>
      <c r="H47" s="345">
        <v>8</v>
      </c>
      <c r="I47" s="345">
        <v>1</v>
      </c>
      <c r="J47" s="345">
        <v>0</v>
      </c>
      <c r="K47" s="345">
        <v>0</v>
      </c>
      <c r="L47" s="346">
        <f>SUM(G47:K47)</f>
        <v>9</v>
      </c>
      <c r="M47" s="345">
        <v>0</v>
      </c>
      <c r="N47" s="345">
        <v>0</v>
      </c>
      <c r="O47" s="345">
        <v>2</v>
      </c>
      <c r="P47" s="345">
        <v>4</v>
      </c>
      <c r="Q47" s="345">
        <v>2</v>
      </c>
      <c r="R47" s="345">
        <v>0</v>
      </c>
      <c r="S47" s="345">
        <v>0</v>
      </c>
      <c r="T47" s="345">
        <v>0</v>
      </c>
      <c r="U47" s="345">
        <v>0</v>
      </c>
      <c r="V47" s="345">
        <v>0</v>
      </c>
      <c r="W47" s="345">
        <v>0</v>
      </c>
      <c r="X47" s="345">
        <v>0</v>
      </c>
      <c r="Y47" s="345">
        <v>0</v>
      </c>
      <c r="Z47" s="345">
        <v>0</v>
      </c>
      <c r="AA47" s="346">
        <f>SUM(M47:Z47)</f>
        <v>8</v>
      </c>
      <c r="AB47" s="249">
        <f>F47+L47+AA47</f>
        <v>495</v>
      </c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5"/>
      <c r="BO47" s="5"/>
      <c r="BP47" s="5"/>
      <c r="BQ47" s="5"/>
      <c r="BR47" s="4"/>
      <c r="BS47" s="4"/>
      <c r="BT47" s="4"/>
      <c r="BU47" s="5"/>
      <c r="BV47" s="5"/>
      <c r="BW47" s="5"/>
      <c r="BX47" s="5"/>
      <c r="BY47" s="4"/>
      <c r="BZ47" s="4"/>
    </row>
    <row r="48" spans="1:78">
      <c r="A48" s="257"/>
      <c r="B48" s="347" t="s">
        <v>238</v>
      </c>
      <c r="C48" s="348">
        <v>22</v>
      </c>
      <c r="D48" s="348">
        <v>138</v>
      </c>
      <c r="E48" s="348">
        <v>180</v>
      </c>
      <c r="F48" s="349">
        <f>SUM(C48:E48)</f>
        <v>340</v>
      </c>
      <c r="G48" s="348" t="s">
        <v>23</v>
      </c>
      <c r="H48" s="348">
        <v>8</v>
      </c>
      <c r="I48" s="348">
        <v>1</v>
      </c>
      <c r="J48" s="348" t="s">
        <v>23</v>
      </c>
      <c r="K48" s="348" t="s">
        <v>23</v>
      </c>
      <c r="L48" s="349">
        <f>SUM(G48:K48)</f>
        <v>9</v>
      </c>
      <c r="M48" s="348">
        <v>1</v>
      </c>
      <c r="N48" s="348" t="s">
        <v>23</v>
      </c>
      <c r="O48" s="348">
        <v>8</v>
      </c>
      <c r="P48" s="348">
        <v>0</v>
      </c>
      <c r="Q48" s="348">
        <v>1</v>
      </c>
      <c r="R48" s="348" t="s">
        <v>23</v>
      </c>
      <c r="S48" s="348" t="s">
        <v>23</v>
      </c>
      <c r="T48" s="348" t="s">
        <v>23</v>
      </c>
      <c r="U48" s="348" t="s">
        <v>23</v>
      </c>
      <c r="V48" s="348">
        <v>0</v>
      </c>
      <c r="W48" s="348">
        <v>0</v>
      </c>
      <c r="X48" s="348" t="s">
        <v>23</v>
      </c>
      <c r="Y48" s="348" t="s">
        <v>23</v>
      </c>
      <c r="Z48" s="348" t="s">
        <v>23</v>
      </c>
      <c r="AA48" s="346">
        <f>SUM(M48:Z48)</f>
        <v>10</v>
      </c>
      <c r="AB48" s="249">
        <f>F48+L48+AA48</f>
        <v>359</v>
      </c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5"/>
      <c r="BO48" s="5"/>
      <c r="BP48" s="5"/>
      <c r="BQ48" s="5"/>
      <c r="BR48" s="4"/>
      <c r="BS48" s="4"/>
      <c r="BT48" s="4"/>
      <c r="BU48" s="5"/>
      <c r="BV48" s="5"/>
      <c r="BW48" s="5"/>
      <c r="BX48" s="5"/>
      <c r="BY48" s="4"/>
      <c r="BZ48" s="4"/>
    </row>
    <row r="49" spans="1:78">
      <c r="A49" s="257"/>
      <c r="B49" s="347" t="s">
        <v>239</v>
      </c>
      <c r="C49" s="348">
        <v>45</v>
      </c>
      <c r="D49" s="348">
        <v>181</v>
      </c>
      <c r="E49" s="348">
        <v>137</v>
      </c>
      <c r="F49" s="349">
        <f>SUM(C49:E49)</f>
        <v>363</v>
      </c>
      <c r="G49" s="348">
        <v>1</v>
      </c>
      <c r="H49" s="348">
        <v>6</v>
      </c>
      <c r="I49" s="348" t="s">
        <v>23</v>
      </c>
      <c r="J49" s="348" t="s">
        <v>23</v>
      </c>
      <c r="K49" s="348" t="s">
        <v>23</v>
      </c>
      <c r="L49" s="349">
        <f>SUM(G49:K49)</f>
        <v>7</v>
      </c>
      <c r="M49" s="348">
        <v>3</v>
      </c>
      <c r="N49" s="348">
        <v>1</v>
      </c>
      <c r="O49" s="348">
        <v>1</v>
      </c>
      <c r="P49" s="348">
        <v>2</v>
      </c>
      <c r="Q49" s="348">
        <v>4</v>
      </c>
      <c r="R49" s="348" t="s">
        <v>23</v>
      </c>
      <c r="S49" s="348" t="s">
        <v>23</v>
      </c>
      <c r="T49" s="348" t="s">
        <v>23</v>
      </c>
      <c r="U49" s="348" t="s">
        <v>23</v>
      </c>
      <c r="V49" s="348" t="s">
        <v>23</v>
      </c>
      <c r="W49" s="348" t="s">
        <v>23</v>
      </c>
      <c r="X49" s="348" t="s">
        <v>23</v>
      </c>
      <c r="Y49" s="348" t="s">
        <v>23</v>
      </c>
      <c r="Z49" s="348" t="s">
        <v>23</v>
      </c>
      <c r="AA49" s="346">
        <f>SUM(M49:Z49)</f>
        <v>11</v>
      </c>
      <c r="AB49" s="249">
        <f>F49+L49+AA49</f>
        <v>381</v>
      </c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5"/>
      <c r="BO49" s="5"/>
      <c r="BP49" s="5"/>
      <c r="BQ49" s="5"/>
      <c r="BR49" s="4"/>
      <c r="BS49" s="4"/>
      <c r="BT49" s="4"/>
      <c r="BU49" s="5"/>
      <c r="BV49" s="5"/>
      <c r="BW49" s="5"/>
      <c r="BX49" s="5"/>
      <c r="BY49" s="4"/>
      <c r="BZ49" s="4"/>
    </row>
    <row r="50" spans="1:78">
      <c r="A50" s="257"/>
      <c r="B50" s="350" t="s">
        <v>240</v>
      </c>
      <c r="C50" s="351" t="s">
        <v>23</v>
      </c>
      <c r="D50" s="351" t="s">
        <v>23</v>
      </c>
      <c r="E50" s="351" t="s">
        <v>23</v>
      </c>
      <c r="F50" s="346">
        <f>SUM(C50:E50)</f>
        <v>0</v>
      </c>
      <c r="G50" s="351" t="s">
        <v>23</v>
      </c>
      <c r="H50" s="352" t="s">
        <v>23</v>
      </c>
      <c r="I50" s="352" t="s">
        <v>23</v>
      </c>
      <c r="J50" s="352" t="s">
        <v>23</v>
      </c>
      <c r="K50" s="352" t="s">
        <v>23</v>
      </c>
      <c r="L50" s="346">
        <f>SUM(G50:K50)</f>
        <v>0</v>
      </c>
      <c r="M50" s="351" t="s">
        <v>23</v>
      </c>
      <c r="N50" s="351" t="s">
        <v>23</v>
      </c>
      <c r="O50" s="351" t="s">
        <v>23</v>
      </c>
      <c r="P50" s="351" t="s">
        <v>23</v>
      </c>
      <c r="Q50" s="351" t="s">
        <v>23</v>
      </c>
      <c r="R50" s="351" t="s">
        <v>23</v>
      </c>
      <c r="S50" s="351" t="s">
        <v>23</v>
      </c>
      <c r="T50" s="351" t="s">
        <v>23</v>
      </c>
      <c r="U50" s="351" t="s">
        <v>23</v>
      </c>
      <c r="V50" s="351" t="s">
        <v>23</v>
      </c>
      <c r="W50" s="351" t="s">
        <v>23</v>
      </c>
      <c r="X50" s="351" t="s">
        <v>23</v>
      </c>
      <c r="Y50" s="351" t="s">
        <v>23</v>
      </c>
      <c r="Z50" s="351" t="s">
        <v>23</v>
      </c>
      <c r="AA50" s="346">
        <f>SUM(M50:Z50)</f>
        <v>0</v>
      </c>
      <c r="AB50" s="249">
        <f>F50+L50+AA50</f>
        <v>0</v>
      </c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5"/>
      <c r="BO50" s="5"/>
      <c r="BP50" s="5"/>
      <c r="BQ50" s="5"/>
      <c r="BR50" s="4"/>
      <c r="BS50" s="4"/>
      <c r="BT50" s="4"/>
      <c r="BU50" s="5"/>
      <c r="BV50" s="5"/>
      <c r="BW50" s="5"/>
      <c r="BX50" s="5"/>
      <c r="BY50" s="4"/>
      <c r="BZ50" s="4"/>
    </row>
    <row r="51" spans="1:78" ht="15" thickBot="1">
      <c r="A51" s="257"/>
      <c r="B51" s="353" t="s">
        <v>206</v>
      </c>
      <c r="C51" s="354">
        <f t="shared" ref="C51:AB51" si="12">SUM(C47:C50)</f>
        <v>111</v>
      </c>
      <c r="D51" s="355">
        <f t="shared" si="12"/>
        <v>549</v>
      </c>
      <c r="E51" s="355">
        <f t="shared" si="12"/>
        <v>521</v>
      </c>
      <c r="F51" s="356">
        <f t="shared" si="12"/>
        <v>1181</v>
      </c>
      <c r="G51" s="355">
        <f t="shared" si="12"/>
        <v>1</v>
      </c>
      <c r="H51" s="355">
        <f t="shared" si="12"/>
        <v>22</v>
      </c>
      <c r="I51" s="355">
        <f t="shared" si="12"/>
        <v>2</v>
      </c>
      <c r="J51" s="355">
        <f t="shared" si="12"/>
        <v>0</v>
      </c>
      <c r="K51" s="355">
        <f t="shared" si="12"/>
        <v>0</v>
      </c>
      <c r="L51" s="356">
        <f t="shared" si="12"/>
        <v>25</v>
      </c>
      <c r="M51" s="355">
        <f t="shared" si="12"/>
        <v>4</v>
      </c>
      <c r="N51" s="355">
        <f t="shared" si="12"/>
        <v>1</v>
      </c>
      <c r="O51" s="355">
        <f t="shared" si="12"/>
        <v>11</v>
      </c>
      <c r="P51" s="355">
        <f t="shared" si="12"/>
        <v>6</v>
      </c>
      <c r="Q51" s="355">
        <f t="shared" si="12"/>
        <v>7</v>
      </c>
      <c r="R51" s="355">
        <f t="shared" si="12"/>
        <v>0</v>
      </c>
      <c r="S51" s="355">
        <f t="shared" si="12"/>
        <v>0</v>
      </c>
      <c r="T51" s="355">
        <f t="shared" si="12"/>
        <v>0</v>
      </c>
      <c r="U51" s="355">
        <f t="shared" si="12"/>
        <v>0</v>
      </c>
      <c r="V51" s="355">
        <f t="shared" si="12"/>
        <v>0</v>
      </c>
      <c r="W51" s="355">
        <f t="shared" si="12"/>
        <v>0</v>
      </c>
      <c r="X51" s="355">
        <f t="shared" si="12"/>
        <v>0</v>
      </c>
      <c r="Y51" s="355">
        <f t="shared" si="12"/>
        <v>0</v>
      </c>
      <c r="Z51" s="355">
        <f t="shared" si="12"/>
        <v>0</v>
      </c>
      <c r="AA51" s="356">
        <f t="shared" si="12"/>
        <v>29</v>
      </c>
      <c r="AB51" s="357">
        <f t="shared" si="12"/>
        <v>1235</v>
      </c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5"/>
      <c r="BO51" s="5"/>
      <c r="BP51" s="5"/>
      <c r="BQ51" s="5"/>
      <c r="BR51" s="4"/>
      <c r="BS51" s="4"/>
      <c r="BT51" s="4"/>
      <c r="BU51" s="5"/>
      <c r="BV51" s="5"/>
      <c r="BW51" s="5"/>
      <c r="BX51" s="5"/>
      <c r="BY51" s="4"/>
      <c r="BZ51" s="4"/>
    </row>
    <row r="52" spans="1:78" ht="15" thickTop="1">
      <c r="A52" s="257"/>
      <c r="B52" s="358" t="s">
        <v>334</v>
      </c>
      <c r="C52" s="359">
        <f>C51</f>
        <v>111</v>
      </c>
      <c r="D52" s="360">
        <f>D51</f>
        <v>549</v>
      </c>
      <c r="E52" s="360">
        <f>E51</f>
        <v>521</v>
      </c>
      <c r="F52" s="361">
        <f>AVERAGE(F47:F50)</f>
        <v>295.25</v>
      </c>
      <c r="G52" s="360">
        <f>G51</f>
        <v>1</v>
      </c>
      <c r="H52" s="360">
        <f>H51</f>
        <v>22</v>
      </c>
      <c r="I52" s="360">
        <f>I51</f>
        <v>2</v>
      </c>
      <c r="J52" s="360">
        <f>J51</f>
        <v>0</v>
      </c>
      <c r="K52" s="360">
        <f>K51</f>
        <v>0</v>
      </c>
      <c r="L52" s="362">
        <f>AVERAGE(L47:L50)</f>
        <v>6.25</v>
      </c>
      <c r="M52" s="360">
        <f t="shared" ref="M52:Z52" si="13">M51</f>
        <v>4</v>
      </c>
      <c r="N52" s="360">
        <f t="shared" si="13"/>
        <v>1</v>
      </c>
      <c r="O52" s="360">
        <f t="shared" si="13"/>
        <v>11</v>
      </c>
      <c r="P52" s="360">
        <f t="shared" si="13"/>
        <v>6</v>
      </c>
      <c r="Q52" s="360">
        <f t="shared" si="13"/>
        <v>7</v>
      </c>
      <c r="R52" s="360">
        <f t="shared" si="13"/>
        <v>0</v>
      </c>
      <c r="S52" s="360">
        <f t="shared" si="13"/>
        <v>0</v>
      </c>
      <c r="T52" s="360">
        <f t="shared" si="13"/>
        <v>0</v>
      </c>
      <c r="U52" s="360">
        <f t="shared" si="13"/>
        <v>0</v>
      </c>
      <c r="V52" s="360">
        <f t="shared" si="13"/>
        <v>0</v>
      </c>
      <c r="W52" s="360">
        <f t="shared" si="13"/>
        <v>0</v>
      </c>
      <c r="X52" s="360">
        <f t="shared" si="13"/>
        <v>0</v>
      </c>
      <c r="Y52" s="360">
        <f t="shared" si="13"/>
        <v>0</v>
      </c>
      <c r="Z52" s="360">
        <f t="shared" si="13"/>
        <v>0</v>
      </c>
      <c r="AA52" s="361">
        <f>AVERAGE(AA47:AA50)</f>
        <v>7.25</v>
      </c>
      <c r="AB52" s="36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5"/>
      <c r="BO52" s="5"/>
      <c r="BP52" s="5"/>
      <c r="BQ52" s="5"/>
      <c r="BR52" s="4"/>
      <c r="BS52" s="4"/>
      <c r="BT52" s="4"/>
      <c r="BU52" s="5"/>
      <c r="BV52" s="5"/>
      <c r="BW52" s="5"/>
      <c r="BX52" s="5"/>
      <c r="BY52" s="4"/>
      <c r="BZ52" s="4"/>
    </row>
    <row r="54" spans="1:78">
      <c r="A54" s="260" t="s">
        <v>291</v>
      </c>
      <c r="B54" s="344" t="s">
        <v>237</v>
      </c>
      <c r="C54" s="345">
        <v>4</v>
      </c>
      <c r="D54" s="345">
        <v>53</v>
      </c>
      <c r="E54" s="345">
        <v>31</v>
      </c>
      <c r="F54" s="346">
        <f>SUM(C54:E54)</f>
        <v>88</v>
      </c>
      <c r="G54" s="345">
        <v>0</v>
      </c>
      <c r="H54" s="345">
        <v>0</v>
      </c>
      <c r="I54" s="345">
        <v>0</v>
      </c>
      <c r="J54" s="345">
        <v>0</v>
      </c>
      <c r="K54" s="345">
        <v>0</v>
      </c>
      <c r="L54" s="346">
        <f>SUM(G54:K54)</f>
        <v>0</v>
      </c>
      <c r="M54" s="345">
        <v>0</v>
      </c>
      <c r="N54" s="345">
        <v>0</v>
      </c>
      <c r="O54" s="345">
        <v>0</v>
      </c>
      <c r="P54" s="345">
        <v>0</v>
      </c>
      <c r="Q54" s="345">
        <v>0</v>
      </c>
      <c r="R54" s="345">
        <v>0</v>
      </c>
      <c r="S54" s="345">
        <v>0</v>
      </c>
      <c r="T54" s="345">
        <v>0</v>
      </c>
      <c r="U54" s="345">
        <v>0</v>
      </c>
      <c r="V54" s="345">
        <v>0</v>
      </c>
      <c r="W54" s="345">
        <v>1</v>
      </c>
      <c r="X54" s="345">
        <v>0</v>
      </c>
      <c r="Y54" s="345">
        <v>0</v>
      </c>
      <c r="Z54" s="345">
        <v>0</v>
      </c>
      <c r="AA54" s="346">
        <f>SUM(M54:Z54)</f>
        <v>1</v>
      </c>
      <c r="AB54" s="249">
        <f>F54+L54+AA54</f>
        <v>89</v>
      </c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5"/>
      <c r="BO54" s="5"/>
      <c r="BP54" s="5"/>
      <c r="BQ54" s="5"/>
      <c r="BR54" s="4"/>
      <c r="BS54" s="4"/>
      <c r="BT54" s="4"/>
      <c r="BU54" s="5"/>
      <c r="BV54" s="5"/>
      <c r="BW54" s="5"/>
      <c r="BX54" s="5"/>
      <c r="BY54" s="4"/>
      <c r="BZ54" s="4"/>
    </row>
    <row r="55" spans="1:78">
      <c r="A55" s="257"/>
      <c r="B55" s="347" t="s">
        <v>238</v>
      </c>
      <c r="C55" s="348">
        <v>0</v>
      </c>
      <c r="D55" s="348">
        <v>18</v>
      </c>
      <c r="E55" s="348">
        <v>13</v>
      </c>
      <c r="F55" s="349">
        <f>SUM(C55:E55)</f>
        <v>31</v>
      </c>
      <c r="G55" s="348" t="s">
        <v>23</v>
      </c>
      <c r="H55" s="348">
        <v>0</v>
      </c>
      <c r="I55" s="348" t="s">
        <v>23</v>
      </c>
      <c r="J55" s="348" t="s">
        <v>23</v>
      </c>
      <c r="K55" s="348" t="s">
        <v>23</v>
      </c>
      <c r="L55" s="349">
        <f>SUM(G55:K55)</f>
        <v>0</v>
      </c>
      <c r="M55" s="348" t="s">
        <v>23</v>
      </c>
      <c r="N55" s="348" t="s">
        <v>23</v>
      </c>
      <c r="O55" s="348">
        <v>1</v>
      </c>
      <c r="P55" s="348">
        <v>0</v>
      </c>
      <c r="Q55" s="348" t="s">
        <v>23</v>
      </c>
      <c r="R55" s="348" t="s">
        <v>23</v>
      </c>
      <c r="S55" s="348" t="s">
        <v>23</v>
      </c>
      <c r="T55" s="348" t="s">
        <v>23</v>
      </c>
      <c r="U55" s="348" t="s">
        <v>23</v>
      </c>
      <c r="V55" s="348">
        <v>0</v>
      </c>
      <c r="W55" s="348">
        <v>1</v>
      </c>
      <c r="X55" s="348" t="s">
        <v>23</v>
      </c>
      <c r="Y55" s="348" t="s">
        <v>23</v>
      </c>
      <c r="Z55" s="348" t="s">
        <v>23</v>
      </c>
      <c r="AA55" s="346">
        <f>SUM(M55:Z55)</f>
        <v>2</v>
      </c>
      <c r="AB55" s="249">
        <f>F55+L55+AA55</f>
        <v>33</v>
      </c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5"/>
      <c r="BO55" s="5"/>
      <c r="BP55" s="5"/>
      <c r="BQ55" s="5"/>
      <c r="BR55" s="4"/>
      <c r="BS55" s="4"/>
      <c r="BT55" s="4"/>
      <c r="BU55" s="5"/>
      <c r="BV55" s="5"/>
      <c r="BW55" s="5"/>
      <c r="BX55" s="5"/>
      <c r="BY55" s="4"/>
      <c r="BZ55" s="4"/>
    </row>
    <row r="56" spans="1:78">
      <c r="A56" s="257"/>
      <c r="B56" s="347" t="s">
        <v>239</v>
      </c>
      <c r="C56" s="348" t="s">
        <v>23</v>
      </c>
      <c r="D56" s="348">
        <v>24</v>
      </c>
      <c r="E56" s="348">
        <v>24</v>
      </c>
      <c r="F56" s="349">
        <f>SUM(C56:E56)</f>
        <v>48</v>
      </c>
      <c r="G56" s="348" t="s">
        <v>23</v>
      </c>
      <c r="H56" s="348">
        <v>0</v>
      </c>
      <c r="I56" s="348" t="s">
        <v>23</v>
      </c>
      <c r="J56" s="348" t="s">
        <v>23</v>
      </c>
      <c r="K56" s="348" t="s">
        <v>23</v>
      </c>
      <c r="L56" s="349">
        <f>SUM(G56:K56)</f>
        <v>0</v>
      </c>
      <c r="M56" s="348" t="s">
        <v>23</v>
      </c>
      <c r="N56" s="348" t="s">
        <v>23</v>
      </c>
      <c r="O56" s="348">
        <v>1</v>
      </c>
      <c r="P56" s="348">
        <v>2</v>
      </c>
      <c r="Q56" s="348" t="s">
        <v>23</v>
      </c>
      <c r="R56" s="348" t="s">
        <v>23</v>
      </c>
      <c r="S56" s="348" t="s">
        <v>23</v>
      </c>
      <c r="T56" s="348" t="s">
        <v>23</v>
      </c>
      <c r="U56" s="348" t="s">
        <v>23</v>
      </c>
      <c r="V56" s="348" t="s">
        <v>23</v>
      </c>
      <c r="W56" s="348">
        <v>1</v>
      </c>
      <c r="X56" s="348" t="s">
        <v>23</v>
      </c>
      <c r="Y56" s="348" t="s">
        <v>23</v>
      </c>
      <c r="Z56" s="348" t="s">
        <v>23</v>
      </c>
      <c r="AA56" s="346">
        <f>SUM(M56:Z56)</f>
        <v>4</v>
      </c>
      <c r="AB56" s="249">
        <f>F56+L56+AA56</f>
        <v>52</v>
      </c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5"/>
      <c r="BO56" s="5"/>
      <c r="BP56" s="5"/>
      <c r="BQ56" s="5"/>
      <c r="BR56" s="4"/>
      <c r="BS56" s="4"/>
      <c r="BT56" s="4"/>
      <c r="BU56" s="5"/>
      <c r="BV56" s="5"/>
      <c r="BW56" s="5"/>
      <c r="BX56" s="5"/>
      <c r="BY56" s="4"/>
      <c r="BZ56" s="4"/>
    </row>
    <row r="57" spans="1:78">
      <c r="A57" s="257"/>
      <c r="B57" s="350" t="s">
        <v>240</v>
      </c>
      <c r="C57" s="351" t="s">
        <v>23</v>
      </c>
      <c r="D57" s="351" t="s">
        <v>23</v>
      </c>
      <c r="E57" s="351" t="s">
        <v>23</v>
      </c>
      <c r="F57" s="346">
        <f>SUM(C57:E57)</f>
        <v>0</v>
      </c>
      <c r="G57" s="351" t="s">
        <v>23</v>
      </c>
      <c r="H57" s="352" t="s">
        <v>23</v>
      </c>
      <c r="I57" s="352" t="s">
        <v>23</v>
      </c>
      <c r="J57" s="352" t="s">
        <v>23</v>
      </c>
      <c r="K57" s="352" t="s">
        <v>23</v>
      </c>
      <c r="L57" s="346">
        <f>SUM(G57:K57)</f>
        <v>0</v>
      </c>
      <c r="M57" s="351" t="s">
        <v>23</v>
      </c>
      <c r="N57" s="351" t="s">
        <v>23</v>
      </c>
      <c r="O57" s="351" t="s">
        <v>23</v>
      </c>
      <c r="P57" s="351" t="s">
        <v>23</v>
      </c>
      <c r="Q57" s="351" t="s">
        <v>23</v>
      </c>
      <c r="R57" s="351" t="s">
        <v>23</v>
      </c>
      <c r="S57" s="351" t="s">
        <v>23</v>
      </c>
      <c r="T57" s="351" t="s">
        <v>23</v>
      </c>
      <c r="U57" s="351" t="s">
        <v>23</v>
      </c>
      <c r="V57" s="351" t="s">
        <v>23</v>
      </c>
      <c r="W57" s="351" t="s">
        <v>23</v>
      </c>
      <c r="X57" s="351" t="s">
        <v>23</v>
      </c>
      <c r="Y57" s="351" t="s">
        <v>23</v>
      </c>
      <c r="Z57" s="351" t="s">
        <v>23</v>
      </c>
      <c r="AA57" s="346">
        <f>SUM(M57:Z57)</f>
        <v>0</v>
      </c>
      <c r="AB57" s="249">
        <f>F57+L57+AA57</f>
        <v>0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5"/>
      <c r="BO57" s="5"/>
      <c r="BP57" s="5"/>
      <c r="BQ57" s="5"/>
      <c r="BR57" s="4"/>
      <c r="BS57" s="4"/>
      <c r="BT57" s="4"/>
      <c r="BU57" s="5"/>
      <c r="BV57" s="5"/>
      <c r="BW57" s="5"/>
      <c r="BX57" s="5"/>
      <c r="BY57" s="4"/>
      <c r="BZ57" s="4"/>
    </row>
    <row r="58" spans="1:78" ht="15" thickBot="1">
      <c r="A58" s="257"/>
      <c r="B58" s="353" t="s">
        <v>206</v>
      </c>
      <c r="C58" s="354">
        <f t="shared" ref="C58:AB58" si="14">SUM(C54:C57)</f>
        <v>4</v>
      </c>
      <c r="D58" s="355">
        <f t="shared" si="14"/>
        <v>95</v>
      </c>
      <c r="E58" s="355">
        <f t="shared" si="14"/>
        <v>68</v>
      </c>
      <c r="F58" s="356">
        <f t="shared" si="14"/>
        <v>167</v>
      </c>
      <c r="G58" s="355">
        <f t="shared" si="14"/>
        <v>0</v>
      </c>
      <c r="H58" s="355">
        <f t="shared" si="14"/>
        <v>0</v>
      </c>
      <c r="I58" s="355">
        <f t="shared" si="14"/>
        <v>0</v>
      </c>
      <c r="J58" s="355">
        <f t="shared" si="14"/>
        <v>0</v>
      </c>
      <c r="K58" s="355">
        <f t="shared" si="14"/>
        <v>0</v>
      </c>
      <c r="L58" s="356">
        <f t="shared" si="14"/>
        <v>0</v>
      </c>
      <c r="M58" s="355">
        <f t="shared" si="14"/>
        <v>0</v>
      </c>
      <c r="N58" s="355">
        <f t="shared" si="14"/>
        <v>0</v>
      </c>
      <c r="O58" s="355">
        <f t="shared" si="14"/>
        <v>2</v>
      </c>
      <c r="P58" s="355">
        <f t="shared" si="14"/>
        <v>2</v>
      </c>
      <c r="Q58" s="355">
        <f t="shared" si="14"/>
        <v>0</v>
      </c>
      <c r="R58" s="355">
        <f t="shared" si="14"/>
        <v>0</v>
      </c>
      <c r="S58" s="355">
        <f t="shared" si="14"/>
        <v>0</v>
      </c>
      <c r="T58" s="355">
        <f t="shared" si="14"/>
        <v>0</v>
      </c>
      <c r="U58" s="355">
        <f t="shared" si="14"/>
        <v>0</v>
      </c>
      <c r="V58" s="355">
        <f t="shared" si="14"/>
        <v>0</v>
      </c>
      <c r="W58" s="355">
        <f t="shared" si="14"/>
        <v>3</v>
      </c>
      <c r="X58" s="355">
        <f t="shared" si="14"/>
        <v>0</v>
      </c>
      <c r="Y58" s="355">
        <f t="shared" si="14"/>
        <v>0</v>
      </c>
      <c r="Z58" s="355">
        <f t="shared" si="14"/>
        <v>0</v>
      </c>
      <c r="AA58" s="356">
        <f t="shared" si="14"/>
        <v>7</v>
      </c>
      <c r="AB58" s="357">
        <f t="shared" si="14"/>
        <v>174</v>
      </c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5"/>
      <c r="BO58" s="5"/>
      <c r="BP58" s="5"/>
      <c r="BQ58" s="5"/>
      <c r="BR58" s="4"/>
      <c r="BS58" s="4"/>
      <c r="BT58" s="4"/>
      <c r="BU58" s="5"/>
      <c r="BV58" s="5"/>
      <c r="BW58" s="5"/>
      <c r="BX58" s="5"/>
      <c r="BY58" s="4"/>
      <c r="BZ58" s="4"/>
    </row>
    <row r="59" spans="1:78" ht="15" thickTop="1">
      <c r="A59" s="257"/>
      <c r="B59" s="358" t="s">
        <v>334</v>
      </c>
      <c r="C59" s="359">
        <f>C58</f>
        <v>4</v>
      </c>
      <c r="D59" s="360">
        <f>D58</f>
        <v>95</v>
      </c>
      <c r="E59" s="360">
        <f>E58</f>
        <v>68</v>
      </c>
      <c r="F59" s="361">
        <f>AVERAGE(F54:F57)</f>
        <v>41.75</v>
      </c>
      <c r="G59" s="360">
        <f>G58</f>
        <v>0</v>
      </c>
      <c r="H59" s="360">
        <f>H58</f>
        <v>0</v>
      </c>
      <c r="I59" s="360">
        <f>I58</f>
        <v>0</v>
      </c>
      <c r="J59" s="360">
        <f>J58</f>
        <v>0</v>
      </c>
      <c r="K59" s="360">
        <f>K58</f>
        <v>0</v>
      </c>
      <c r="L59" s="362">
        <f>AVERAGE(L54:L57)</f>
        <v>0</v>
      </c>
      <c r="M59" s="360">
        <f t="shared" ref="M59:Z59" si="15">M58</f>
        <v>0</v>
      </c>
      <c r="N59" s="360">
        <f t="shared" si="15"/>
        <v>0</v>
      </c>
      <c r="O59" s="360">
        <f t="shared" si="15"/>
        <v>2</v>
      </c>
      <c r="P59" s="360">
        <f t="shared" si="15"/>
        <v>2</v>
      </c>
      <c r="Q59" s="360">
        <f t="shared" si="15"/>
        <v>0</v>
      </c>
      <c r="R59" s="360">
        <f t="shared" si="15"/>
        <v>0</v>
      </c>
      <c r="S59" s="360">
        <f t="shared" si="15"/>
        <v>0</v>
      </c>
      <c r="T59" s="360">
        <f t="shared" si="15"/>
        <v>0</v>
      </c>
      <c r="U59" s="360">
        <f t="shared" si="15"/>
        <v>0</v>
      </c>
      <c r="V59" s="360">
        <f t="shared" si="15"/>
        <v>0</v>
      </c>
      <c r="W59" s="360">
        <f t="shared" si="15"/>
        <v>3</v>
      </c>
      <c r="X59" s="360">
        <f t="shared" si="15"/>
        <v>0</v>
      </c>
      <c r="Y59" s="360">
        <f t="shared" si="15"/>
        <v>0</v>
      </c>
      <c r="Z59" s="360">
        <f t="shared" si="15"/>
        <v>0</v>
      </c>
      <c r="AA59" s="361">
        <f>AVERAGE(AA54:AA57)</f>
        <v>1.75</v>
      </c>
      <c r="AB59" s="36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5"/>
      <c r="BO59" s="5"/>
      <c r="BP59" s="5"/>
      <c r="BQ59" s="5"/>
      <c r="BR59" s="4"/>
      <c r="BS59" s="4"/>
      <c r="BT59" s="4"/>
      <c r="BU59" s="5"/>
      <c r="BV59" s="5"/>
      <c r="BW59" s="5"/>
      <c r="BX59" s="5"/>
      <c r="BY59" s="4"/>
      <c r="BZ59" s="4"/>
    </row>
    <row r="61" spans="1:78">
      <c r="A61" s="260" t="s">
        <v>253</v>
      </c>
      <c r="B61" s="344" t="s">
        <v>237</v>
      </c>
      <c r="C61" s="345">
        <v>291</v>
      </c>
      <c r="D61" s="345">
        <v>282</v>
      </c>
      <c r="E61" s="345">
        <v>135</v>
      </c>
      <c r="F61" s="346">
        <f>SUM(C61:E61)</f>
        <v>708</v>
      </c>
      <c r="G61" s="345">
        <v>0</v>
      </c>
      <c r="H61" s="345">
        <v>0</v>
      </c>
      <c r="I61" s="345">
        <v>0</v>
      </c>
      <c r="J61" s="345">
        <v>0</v>
      </c>
      <c r="K61" s="345">
        <v>0</v>
      </c>
      <c r="L61" s="346">
        <f>SUM(G61:K61)</f>
        <v>0</v>
      </c>
      <c r="M61" s="345">
        <v>0</v>
      </c>
      <c r="N61" s="345">
        <v>7</v>
      </c>
      <c r="O61" s="345">
        <v>27</v>
      </c>
      <c r="P61" s="345">
        <v>0</v>
      </c>
      <c r="Q61" s="345">
        <v>0</v>
      </c>
      <c r="R61" s="345">
        <v>0</v>
      </c>
      <c r="S61" s="345">
        <v>0</v>
      </c>
      <c r="T61" s="345">
        <v>9</v>
      </c>
      <c r="U61" s="345">
        <v>0</v>
      </c>
      <c r="V61" s="345">
        <v>0</v>
      </c>
      <c r="W61" s="345">
        <v>0</v>
      </c>
      <c r="X61" s="345">
        <v>0</v>
      </c>
      <c r="Y61" s="345">
        <v>0</v>
      </c>
      <c r="Z61" s="345">
        <v>0</v>
      </c>
      <c r="AA61" s="346">
        <f>SUM(M61:Z61)</f>
        <v>43</v>
      </c>
      <c r="AB61" s="249">
        <f>F61+L61+AA61</f>
        <v>751</v>
      </c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5"/>
      <c r="BO61" s="5"/>
      <c r="BP61" s="5"/>
      <c r="BQ61" s="5"/>
      <c r="BR61" s="4"/>
      <c r="BS61" s="4"/>
      <c r="BT61" s="4"/>
      <c r="BU61" s="5"/>
      <c r="BV61" s="5"/>
      <c r="BW61" s="5"/>
      <c r="BX61" s="5"/>
      <c r="BY61" s="4"/>
      <c r="BZ61" s="4"/>
    </row>
    <row r="62" spans="1:78">
      <c r="A62" s="257"/>
      <c r="B62" s="347" t="s">
        <v>238</v>
      </c>
      <c r="C62" s="348">
        <v>181</v>
      </c>
      <c r="D62" s="348">
        <v>160</v>
      </c>
      <c r="E62" s="348">
        <v>110</v>
      </c>
      <c r="F62" s="349">
        <f>SUM(C62:E62)</f>
        <v>451</v>
      </c>
      <c r="G62" s="348" t="s">
        <v>23</v>
      </c>
      <c r="H62" s="348">
        <v>0</v>
      </c>
      <c r="I62" s="348" t="s">
        <v>23</v>
      </c>
      <c r="J62" s="348" t="s">
        <v>23</v>
      </c>
      <c r="K62" s="348" t="s">
        <v>23</v>
      </c>
      <c r="L62" s="349">
        <f>SUM(G62:K62)</f>
        <v>0</v>
      </c>
      <c r="M62" s="348" t="s">
        <v>23</v>
      </c>
      <c r="N62" s="348">
        <v>4</v>
      </c>
      <c r="O62" s="348">
        <v>17</v>
      </c>
      <c r="P62" s="348">
        <v>0</v>
      </c>
      <c r="Q62" s="348" t="s">
        <v>23</v>
      </c>
      <c r="R62" s="348" t="s">
        <v>23</v>
      </c>
      <c r="S62" s="348" t="s">
        <v>23</v>
      </c>
      <c r="T62" s="348">
        <v>1</v>
      </c>
      <c r="U62" s="348" t="s">
        <v>23</v>
      </c>
      <c r="V62" s="348">
        <v>0</v>
      </c>
      <c r="W62" s="348">
        <v>0</v>
      </c>
      <c r="X62" s="348" t="s">
        <v>23</v>
      </c>
      <c r="Y62" s="348" t="s">
        <v>23</v>
      </c>
      <c r="Z62" s="348">
        <v>5</v>
      </c>
      <c r="AA62" s="346">
        <f>SUM(M62:Z62)</f>
        <v>27</v>
      </c>
      <c r="AB62" s="249">
        <f>F62+L62+AA62</f>
        <v>478</v>
      </c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5"/>
      <c r="BO62" s="5"/>
      <c r="BP62" s="5"/>
      <c r="BQ62" s="5"/>
      <c r="BR62" s="4"/>
      <c r="BS62" s="4"/>
      <c r="BT62" s="4"/>
      <c r="BU62" s="5"/>
      <c r="BV62" s="5"/>
      <c r="BW62" s="5"/>
      <c r="BX62" s="5"/>
      <c r="BY62" s="4"/>
      <c r="BZ62" s="4"/>
    </row>
    <row r="63" spans="1:78">
      <c r="A63" s="257"/>
      <c r="B63" s="347" t="s">
        <v>239</v>
      </c>
      <c r="C63" s="348">
        <v>142</v>
      </c>
      <c r="D63" s="348">
        <v>143</v>
      </c>
      <c r="E63" s="348">
        <v>110</v>
      </c>
      <c r="F63" s="349">
        <f>SUM(C63:E63)</f>
        <v>395</v>
      </c>
      <c r="G63" s="348" t="s">
        <v>23</v>
      </c>
      <c r="H63" s="348">
        <v>0</v>
      </c>
      <c r="I63" s="348" t="s">
        <v>23</v>
      </c>
      <c r="J63" s="348" t="s">
        <v>23</v>
      </c>
      <c r="K63" s="348" t="s">
        <v>23</v>
      </c>
      <c r="L63" s="349">
        <f>SUM(G63:K63)</f>
        <v>0</v>
      </c>
      <c r="M63" s="348" t="s">
        <v>23</v>
      </c>
      <c r="N63" s="348" t="s">
        <v>23</v>
      </c>
      <c r="O63" s="348">
        <v>22</v>
      </c>
      <c r="P63" s="348">
        <v>0</v>
      </c>
      <c r="Q63" s="348" t="s">
        <v>23</v>
      </c>
      <c r="R63" s="348" t="s">
        <v>23</v>
      </c>
      <c r="S63" s="348" t="s">
        <v>23</v>
      </c>
      <c r="T63" s="348" t="s">
        <v>23</v>
      </c>
      <c r="U63" s="348" t="s">
        <v>23</v>
      </c>
      <c r="V63" s="348" t="s">
        <v>23</v>
      </c>
      <c r="W63" s="348" t="s">
        <v>23</v>
      </c>
      <c r="X63" s="348" t="s">
        <v>23</v>
      </c>
      <c r="Y63" s="348" t="s">
        <v>23</v>
      </c>
      <c r="Z63" s="348">
        <v>2</v>
      </c>
      <c r="AA63" s="346">
        <f>SUM(M63:Z63)</f>
        <v>24</v>
      </c>
      <c r="AB63" s="249">
        <f>F63+L63+AA63</f>
        <v>419</v>
      </c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5"/>
      <c r="BO63" s="5"/>
      <c r="BP63" s="5"/>
      <c r="BQ63" s="5"/>
      <c r="BR63" s="4"/>
      <c r="BS63" s="4"/>
      <c r="BT63" s="4"/>
      <c r="BU63" s="5"/>
      <c r="BV63" s="5"/>
      <c r="BW63" s="5"/>
      <c r="BX63" s="5"/>
      <c r="BY63" s="4"/>
      <c r="BZ63" s="4"/>
    </row>
    <row r="64" spans="1:78">
      <c r="A64" s="257"/>
      <c r="B64" s="350" t="s">
        <v>240</v>
      </c>
      <c r="C64" s="351" t="s">
        <v>23</v>
      </c>
      <c r="D64" s="351" t="s">
        <v>23</v>
      </c>
      <c r="E64" s="351" t="s">
        <v>23</v>
      </c>
      <c r="F64" s="346">
        <f>SUM(C64:E64)</f>
        <v>0</v>
      </c>
      <c r="G64" s="351" t="s">
        <v>23</v>
      </c>
      <c r="H64" s="352" t="s">
        <v>23</v>
      </c>
      <c r="I64" s="352" t="s">
        <v>23</v>
      </c>
      <c r="J64" s="352" t="s">
        <v>23</v>
      </c>
      <c r="K64" s="352" t="s">
        <v>23</v>
      </c>
      <c r="L64" s="346">
        <f>SUM(G64:K64)</f>
        <v>0</v>
      </c>
      <c r="M64" s="351" t="s">
        <v>23</v>
      </c>
      <c r="N64" s="351" t="s">
        <v>23</v>
      </c>
      <c r="O64" s="351" t="s">
        <v>23</v>
      </c>
      <c r="P64" s="351" t="s">
        <v>23</v>
      </c>
      <c r="Q64" s="351" t="s">
        <v>23</v>
      </c>
      <c r="R64" s="351" t="s">
        <v>23</v>
      </c>
      <c r="S64" s="351" t="s">
        <v>23</v>
      </c>
      <c r="T64" s="351" t="s">
        <v>23</v>
      </c>
      <c r="U64" s="351" t="s">
        <v>23</v>
      </c>
      <c r="V64" s="351" t="s">
        <v>23</v>
      </c>
      <c r="W64" s="351" t="s">
        <v>23</v>
      </c>
      <c r="X64" s="351" t="s">
        <v>23</v>
      </c>
      <c r="Y64" s="351" t="s">
        <v>23</v>
      </c>
      <c r="Z64" s="351" t="s">
        <v>23</v>
      </c>
      <c r="AA64" s="346">
        <f>SUM(M64:Z64)</f>
        <v>0</v>
      </c>
      <c r="AB64" s="249">
        <f>F64+L64+AA64</f>
        <v>0</v>
      </c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5"/>
      <c r="BO64" s="5"/>
      <c r="BP64" s="5"/>
      <c r="BQ64" s="5"/>
      <c r="BR64" s="4"/>
      <c r="BS64" s="4"/>
      <c r="BT64" s="4"/>
      <c r="BU64" s="5"/>
      <c r="BV64" s="5"/>
      <c r="BW64" s="5"/>
      <c r="BX64" s="5"/>
      <c r="BY64" s="4"/>
      <c r="BZ64" s="4"/>
    </row>
    <row r="65" spans="1:78" ht="15" thickBot="1">
      <c r="A65" s="257"/>
      <c r="B65" s="353" t="s">
        <v>206</v>
      </c>
      <c r="C65" s="354">
        <f t="shared" ref="C65:AB65" si="16">SUM(C61:C64)</f>
        <v>614</v>
      </c>
      <c r="D65" s="355">
        <f t="shared" si="16"/>
        <v>585</v>
      </c>
      <c r="E65" s="355">
        <f t="shared" si="16"/>
        <v>355</v>
      </c>
      <c r="F65" s="356">
        <f t="shared" si="16"/>
        <v>1554</v>
      </c>
      <c r="G65" s="355">
        <f t="shared" si="16"/>
        <v>0</v>
      </c>
      <c r="H65" s="355">
        <f t="shared" si="16"/>
        <v>0</v>
      </c>
      <c r="I65" s="355">
        <f t="shared" si="16"/>
        <v>0</v>
      </c>
      <c r="J65" s="355">
        <f t="shared" si="16"/>
        <v>0</v>
      </c>
      <c r="K65" s="355">
        <f t="shared" si="16"/>
        <v>0</v>
      </c>
      <c r="L65" s="356">
        <f t="shared" si="16"/>
        <v>0</v>
      </c>
      <c r="M65" s="355">
        <f t="shared" si="16"/>
        <v>0</v>
      </c>
      <c r="N65" s="355">
        <f t="shared" si="16"/>
        <v>11</v>
      </c>
      <c r="O65" s="355">
        <f t="shared" si="16"/>
        <v>66</v>
      </c>
      <c r="P65" s="355">
        <f t="shared" si="16"/>
        <v>0</v>
      </c>
      <c r="Q65" s="355">
        <f t="shared" si="16"/>
        <v>0</v>
      </c>
      <c r="R65" s="355">
        <f t="shared" si="16"/>
        <v>0</v>
      </c>
      <c r="S65" s="355">
        <f t="shared" si="16"/>
        <v>0</v>
      </c>
      <c r="T65" s="355">
        <f t="shared" si="16"/>
        <v>10</v>
      </c>
      <c r="U65" s="355">
        <f t="shared" si="16"/>
        <v>0</v>
      </c>
      <c r="V65" s="355">
        <f t="shared" si="16"/>
        <v>0</v>
      </c>
      <c r="W65" s="355">
        <f t="shared" si="16"/>
        <v>0</v>
      </c>
      <c r="X65" s="355">
        <f t="shared" si="16"/>
        <v>0</v>
      </c>
      <c r="Y65" s="355">
        <f t="shared" si="16"/>
        <v>0</v>
      </c>
      <c r="Z65" s="355">
        <f t="shared" si="16"/>
        <v>7</v>
      </c>
      <c r="AA65" s="356">
        <f t="shared" si="16"/>
        <v>94</v>
      </c>
      <c r="AB65" s="357">
        <f t="shared" si="16"/>
        <v>1648</v>
      </c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5"/>
      <c r="BO65" s="5"/>
      <c r="BP65" s="5"/>
      <c r="BQ65" s="5"/>
      <c r="BR65" s="4"/>
      <c r="BS65" s="4"/>
      <c r="BT65" s="4"/>
      <c r="BU65" s="5"/>
      <c r="BV65" s="5"/>
      <c r="BW65" s="5"/>
      <c r="BX65" s="5"/>
      <c r="BY65" s="4"/>
      <c r="BZ65" s="4"/>
    </row>
    <row r="66" spans="1:78" ht="15" thickTop="1">
      <c r="A66" s="257"/>
      <c r="B66" s="358" t="s">
        <v>334</v>
      </c>
      <c r="C66" s="359">
        <f>C65</f>
        <v>614</v>
      </c>
      <c r="D66" s="360">
        <f>D65</f>
        <v>585</v>
      </c>
      <c r="E66" s="360">
        <f>E65</f>
        <v>355</v>
      </c>
      <c r="F66" s="361">
        <f>AVERAGE(F61:F64)</f>
        <v>388.5</v>
      </c>
      <c r="G66" s="360">
        <f>G65</f>
        <v>0</v>
      </c>
      <c r="H66" s="360">
        <f>H65</f>
        <v>0</v>
      </c>
      <c r="I66" s="360">
        <f>I65</f>
        <v>0</v>
      </c>
      <c r="J66" s="360">
        <f>J65</f>
        <v>0</v>
      </c>
      <c r="K66" s="360">
        <f>K65</f>
        <v>0</v>
      </c>
      <c r="L66" s="362">
        <f>AVERAGE(L61:L64)</f>
        <v>0</v>
      </c>
      <c r="M66" s="360">
        <f t="shared" ref="M66:Z66" si="17">M65</f>
        <v>0</v>
      </c>
      <c r="N66" s="360">
        <f t="shared" si="17"/>
        <v>11</v>
      </c>
      <c r="O66" s="360">
        <f t="shared" si="17"/>
        <v>66</v>
      </c>
      <c r="P66" s="360">
        <f t="shared" si="17"/>
        <v>0</v>
      </c>
      <c r="Q66" s="360">
        <f t="shared" si="17"/>
        <v>0</v>
      </c>
      <c r="R66" s="360">
        <f t="shared" si="17"/>
        <v>0</v>
      </c>
      <c r="S66" s="360">
        <f t="shared" si="17"/>
        <v>0</v>
      </c>
      <c r="T66" s="360">
        <f t="shared" si="17"/>
        <v>10</v>
      </c>
      <c r="U66" s="360">
        <f t="shared" si="17"/>
        <v>0</v>
      </c>
      <c r="V66" s="360">
        <f t="shared" si="17"/>
        <v>0</v>
      </c>
      <c r="W66" s="360">
        <f t="shared" si="17"/>
        <v>0</v>
      </c>
      <c r="X66" s="360">
        <f t="shared" si="17"/>
        <v>0</v>
      </c>
      <c r="Y66" s="360">
        <f t="shared" si="17"/>
        <v>0</v>
      </c>
      <c r="Z66" s="360">
        <f t="shared" si="17"/>
        <v>7</v>
      </c>
      <c r="AA66" s="361">
        <f>AVERAGE(AA61:AA64)</f>
        <v>23.5</v>
      </c>
      <c r="AB66" s="36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5"/>
      <c r="BO66" s="5"/>
      <c r="BP66" s="5"/>
      <c r="BQ66" s="5"/>
      <c r="BR66" s="4"/>
      <c r="BS66" s="4"/>
      <c r="BT66" s="4"/>
      <c r="BU66" s="5"/>
      <c r="BV66" s="5"/>
      <c r="BW66" s="5"/>
      <c r="BX66" s="5"/>
      <c r="BY66" s="4"/>
      <c r="BZ66" s="4"/>
    </row>
    <row r="68" spans="1:78">
      <c r="A68" s="260" t="s">
        <v>263</v>
      </c>
      <c r="B68" s="344" t="s">
        <v>237</v>
      </c>
      <c r="C68" s="345">
        <v>165</v>
      </c>
      <c r="D68" s="345">
        <v>267</v>
      </c>
      <c r="E68" s="345">
        <v>0</v>
      </c>
      <c r="F68" s="346">
        <f>SUM(C68:E68)</f>
        <v>432</v>
      </c>
      <c r="G68" s="345">
        <v>0</v>
      </c>
      <c r="H68" s="345">
        <v>0</v>
      </c>
      <c r="I68" s="345">
        <v>0</v>
      </c>
      <c r="J68" s="345">
        <v>1</v>
      </c>
      <c r="K68" s="345">
        <v>0</v>
      </c>
      <c r="L68" s="346">
        <f>SUM(G68:K68)</f>
        <v>1</v>
      </c>
      <c r="M68" s="345">
        <v>0</v>
      </c>
      <c r="N68" s="345">
        <v>0</v>
      </c>
      <c r="O68" s="345">
        <v>0</v>
      </c>
      <c r="P68" s="345">
        <v>0</v>
      </c>
      <c r="Q68" s="345">
        <v>0</v>
      </c>
      <c r="R68" s="345">
        <v>0</v>
      </c>
      <c r="S68" s="345">
        <v>0</v>
      </c>
      <c r="T68" s="345">
        <v>0</v>
      </c>
      <c r="U68" s="345">
        <v>0</v>
      </c>
      <c r="V68" s="345">
        <v>0</v>
      </c>
      <c r="W68" s="345">
        <v>0</v>
      </c>
      <c r="X68" s="345">
        <v>0</v>
      </c>
      <c r="Y68" s="345">
        <v>0</v>
      </c>
      <c r="Z68" s="345">
        <v>0</v>
      </c>
      <c r="AA68" s="346">
        <f>SUM(M68:Z68)</f>
        <v>0</v>
      </c>
      <c r="AB68" s="249">
        <f>F68+L68+AA68</f>
        <v>433</v>
      </c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5"/>
      <c r="BO68" s="5"/>
      <c r="BP68" s="5"/>
      <c r="BQ68" s="5"/>
      <c r="BR68" s="4"/>
      <c r="BS68" s="4"/>
      <c r="BT68" s="4"/>
      <c r="BU68" s="5"/>
      <c r="BV68" s="5"/>
      <c r="BW68" s="5"/>
      <c r="BX68" s="5"/>
      <c r="BY68" s="4"/>
      <c r="BZ68" s="4"/>
    </row>
    <row r="69" spans="1:78">
      <c r="A69" s="257"/>
      <c r="B69" s="347" t="s">
        <v>238</v>
      </c>
      <c r="C69" s="348">
        <v>92</v>
      </c>
      <c r="D69" s="348">
        <v>206</v>
      </c>
      <c r="E69" s="348">
        <v>266</v>
      </c>
      <c r="F69" s="349">
        <f>SUM(C69:E69)</f>
        <v>564</v>
      </c>
      <c r="G69" s="348" t="s">
        <v>23</v>
      </c>
      <c r="H69" s="348">
        <v>1</v>
      </c>
      <c r="I69" s="348" t="s">
        <v>23</v>
      </c>
      <c r="J69" s="348" t="s">
        <v>23</v>
      </c>
      <c r="K69" s="348" t="s">
        <v>23</v>
      </c>
      <c r="L69" s="349">
        <f>SUM(G69:K69)</f>
        <v>1</v>
      </c>
      <c r="M69" s="348" t="s">
        <v>23</v>
      </c>
      <c r="N69" s="348" t="s">
        <v>23</v>
      </c>
      <c r="O69" s="348">
        <v>2</v>
      </c>
      <c r="P69" s="348">
        <v>1</v>
      </c>
      <c r="Q69" s="348" t="s">
        <v>23</v>
      </c>
      <c r="R69" s="348" t="s">
        <v>23</v>
      </c>
      <c r="S69" s="348" t="s">
        <v>23</v>
      </c>
      <c r="T69" s="348">
        <v>1</v>
      </c>
      <c r="U69" s="348" t="s">
        <v>23</v>
      </c>
      <c r="V69" s="348">
        <v>0</v>
      </c>
      <c r="W69" s="348">
        <v>0</v>
      </c>
      <c r="X69" s="348" t="s">
        <v>23</v>
      </c>
      <c r="Y69" s="348" t="s">
        <v>23</v>
      </c>
      <c r="Z69" s="348" t="s">
        <v>23</v>
      </c>
      <c r="AA69" s="346">
        <f>SUM(M69:Z69)</f>
        <v>4</v>
      </c>
      <c r="AB69" s="249">
        <f>F69+L69+AA69</f>
        <v>569</v>
      </c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5"/>
      <c r="BO69" s="5"/>
      <c r="BP69" s="5"/>
      <c r="BQ69" s="5"/>
      <c r="BR69" s="4"/>
      <c r="BS69" s="4"/>
      <c r="BT69" s="4"/>
      <c r="BU69" s="5"/>
      <c r="BV69" s="5"/>
      <c r="BW69" s="5"/>
      <c r="BX69" s="5"/>
      <c r="BY69" s="4"/>
      <c r="BZ69" s="4"/>
    </row>
    <row r="70" spans="1:78">
      <c r="A70" s="257"/>
      <c r="B70" s="347" t="s">
        <v>239</v>
      </c>
      <c r="C70" s="348">
        <v>29</v>
      </c>
      <c r="D70" s="348">
        <v>141</v>
      </c>
      <c r="E70" s="348">
        <v>168</v>
      </c>
      <c r="F70" s="349">
        <f>SUM(C70:E70)</f>
        <v>338</v>
      </c>
      <c r="G70" s="348" t="s">
        <v>23</v>
      </c>
      <c r="H70" s="348">
        <v>0</v>
      </c>
      <c r="I70" s="348" t="s">
        <v>23</v>
      </c>
      <c r="J70" s="348" t="s">
        <v>23</v>
      </c>
      <c r="K70" s="348" t="s">
        <v>23</v>
      </c>
      <c r="L70" s="349">
        <f>SUM(G70:K70)</f>
        <v>0</v>
      </c>
      <c r="M70" s="348" t="s">
        <v>23</v>
      </c>
      <c r="N70" s="348" t="s">
        <v>23</v>
      </c>
      <c r="O70" s="348" t="s">
        <v>23</v>
      </c>
      <c r="P70" s="348">
        <v>2</v>
      </c>
      <c r="Q70" s="348" t="s">
        <v>23</v>
      </c>
      <c r="R70" s="348" t="s">
        <v>23</v>
      </c>
      <c r="S70" s="348" t="s">
        <v>23</v>
      </c>
      <c r="T70" s="348" t="s">
        <v>23</v>
      </c>
      <c r="U70" s="348" t="s">
        <v>23</v>
      </c>
      <c r="V70" s="348" t="s">
        <v>23</v>
      </c>
      <c r="W70" s="348" t="s">
        <v>23</v>
      </c>
      <c r="X70" s="348" t="s">
        <v>23</v>
      </c>
      <c r="Y70" s="348" t="s">
        <v>23</v>
      </c>
      <c r="Z70" s="348" t="s">
        <v>23</v>
      </c>
      <c r="AA70" s="346">
        <f>SUM(M70:Z70)</f>
        <v>2</v>
      </c>
      <c r="AB70" s="249">
        <f>F70+L70+AA70</f>
        <v>340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5"/>
      <c r="BO70" s="5"/>
      <c r="BP70" s="5"/>
      <c r="BQ70" s="5"/>
      <c r="BR70" s="4"/>
      <c r="BS70" s="4"/>
      <c r="BT70" s="4"/>
      <c r="BU70" s="5"/>
      <c r="BV70" s="5"/>
      <c r="BW70" s="5"/>
      <c r="BX70" s="5"/>
      <c r="BY70" s="4"/>
      <c r="BZ70" s="4"/>
    </row>
    <row r="71" spans="1:78">
      <c r="A71" s="257"/>
      <c r="B71" s="350" t="s">
        <v>240</v>
      </c>
      <c r="C71" s="351" t="s">
        <v>23</v>
      </c>
      <c r="D71" s="351" t="s">
        <v>23</v>
      </c>
      <c r="E71" s="351" t="s">
        <v>23</v>
      </c>
      <c r="F71" s="346">
        <f>SUM(C71:E71)</f>
        <v>0</v>
      </c>
      <c r="G71" s="351" t="s">
        <v>23</v>
      </c>
      <c r="H71" s="352" t="s">
        <v>23</v>
      </c>
      <c r="I71" s="352" t="s">
        <v>23</v>
      </c>
      <c r="J71" s="352" t="s">
        <v>23</v>
      </c>
      <c r="K71" s="352" t="s">
        <v>23</v>
      </c>
      <c r="L71" s="346">
        <f>SUM(G71:K71)</f>
        <v>0</v>
      </c>
      <c r="M71" s="351" t="s">
        <v>23</v>
      </c>
      <c r="N71" s="351" t="s">
        <v>23</v>
      </c>
      <c r="O71" s="351" t="s">
        <v>23</v>
      </c>
      <c r="P71" s="351" t="s">
        <v>23</v>
      </c>
      <c r="Q71" s="351" t="s">
        <v>23</v>
      </c>
      <c r="R71" s="351" t="s">
        <v>23</v>
      </c>
      <c r="S71" s="351" t="s">
        <v>23</v>
      </c>
      <c r="T71" s="351" t="s">
        <v>23</v>
      </c>
      <c r="U71" s="351" t="s">
        <v>23</v>
      </c>
      <c r="V71" s="351" t="s">
        <v>23</v>
      </c>
      <c r="W71" s="351" t="s">
        <v>23</v>
      </c>
      <c r="X71" s="351" t="s">
        <v>23</v>
      </c>
      <c r="Y71" s="351" t="s">
        <v>23</v>
      </c>
      <c r="Z71" s="351" t="s">
        <v>23</v>
      </c>
      <c r="AA71" s="346">
        <f>SUM(M71:Z71)</f>
        <v>0</v>
      </c>
      <c r="AB71" s="249">
        <f>F71+L71+AA71</f>
        <v>0</v>
      </c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5"/>
      <c r="BO71" s="5"/>
      <c r="BP71" s="5"/>
      <c r="BQ71" s="5"/>
      <c r="BR71" s="4"/>
      <c r="BS71" s="4"/>
      <c r="BT71" s="4"/>
      <c r="BU71" s="5"/>
      <c r="BV71" s="5"/>
      <c r="BW71" s="5"/>
      <c r="BX71" s="5"/>
      <c r="BY71" s="4"/>
      <c r="BZ71" s="4"/>
    </row>
    <row r="72" spans="1:78" ht="15" thickBot="1">
      <c r="A72" s="257"/>
      <c r="B72" s="353" t="s">
        <v>206</v>
      </c>
      <c r="C72" s="354">
        <f t="shared" ref="C72:AB72" si="18">SUM(C68:C71)</f>
        <v>286</v>
      </c>
      <c r="D72" s="355">
        <f t="shared" si="18"/>
        <v>614</v>
      </c>
      <c r="E72" s="355">
        <f t="shared" si="18"/>
        <v>434</v>
      </c>
      <c r="F72" s="356">
        <f t="shared" si="18"/>
        <v>1334</v>
      </c>
      <c r="G72" s="355">
        <f t="shared" si="18"/>
        <v>0</v>
      </c>
      <c r="H72" s="355">
        <f t="shared" si="18"/>
        <v>1</v>
      </c>
      <c r="I72" s="355">
        <f t="shared" si="18"/>
        <v>0</v>
      </c>
      <c r="J72" s="355">
        <f t="shared" si="18"/>
        <v>1</v>
      </c>
      <c r="K72" s="355">
        <f t="shared" si="18"/>
        <v>0</v>
      </c>
      <c r="L72" s="356">
        <f t="shared" si="18"/>
        <v>2</v>
      </c>
      <c r="M72" s="355">
        <f t="shared" si="18"/>
        <v>0</v>
      </c>
      <c r="N72" s="355">
        <f t="shared" si="18"/>
        <v>0</v>
      </c>
      <c r="O72" s="355">
        <f t="shared" si="18"/>
        <v>2</v>
      </c>
      <c r="P72" s="355">
        <f t="shared" si="18"/>
        <v>3</v>
      </c>
      <c r="Q72" s="355">
        <f t="shared" si="18"/>
        <v>0</v>
      </c>
      <c r="R72" s="355">
        <f t="shared" si="18"/>
        <v>0</v>
      </c>
      <c r="S72" s="355">
        <f t="shared" si="18"/>
        <v>0</v>
      </c>
      <c r="T72" s="355">
        <f t="shared" si="18"/>
        <v>1</v>
      </c>
      <c r="U72" s="355">
        <f t="shared" si="18"/>
        <v>0</v>
      </c>
      <c r="V72" s="355">
        <f t="shared" si="18"/>
        <v>0</v>
      </c>
      <c r="W72" s="355">
        <f t="shared" si="18"/>
        <v>0</v>
      </c>
      <c r="X72" s="355">
        <f t="shared" si="18"/>
        <v>0</v>
      </c>
      <c r="Y72" s="355">
        <f t="shared" si="18"/>
        <v>0</v>
      </c>
      <c r="Z72" s="355">
        <f t="shared" si="18"/>
        <v>0</v>
      </c>
      <c r="AA72" s="356">
        <f t="shared" si="18"/>
        <v>6</v>
      </c>
      <c r="AB72" s="357">
        <f t="shared" si="18"/>
        <v>1342</v>
      </c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5"/>
      <c r="BO72" s="5"/>
      <c r="BP72" s="5"/>
      <c r="BQ72" s="5"/>
      <c r="BR72" s="4"/>
      <c r="BS72" s="4"/>
      <c r="BT72" s="4"/>
      <c r="BU72" s="5"/>
      <c r="BV72" s="5"/>
      <c r="BW72" s="5"/>
      <c r="BX72" s="5"/>
      <c r="BY72" s="4"/>
      <c r="BZ72" s="4"/>
    </row>
    <row r="73" spans="1:78" ht="15" thickTop="1">
      <c r="A73" s="257"/>
      <c r="B73" s="358" t="s">
        <v>334</v>
      </c>
      <c r="C73" s="359">
        <f>C72</f>
        <v>286</v>
      </c>
      <c r="D73" s="360">
        <f>D72</f>
        <v>614</v>
      </c>
      <c r="E73" s="360">
        <f>E72</f>
        <v>434</v>
      </c>
      <c r="F73" s="361">
        <f>AVERAGE(F68:F71)</f>
        <v>333.5</v>
      </c>
      <c r="G73" s="360">
        <f>G72</f>
        <v>0</v>
      </c>
      <c r="H73" s="360">
        <f>H72</f>
        <v>1</v>
      </c>
      <c r="I73" s="360">
        <f>I72</f>
        <v>0</v>
      </c>
      <c r="J73" s="360">
        <f>J72</f>
        <v>1</v>
      </c>
      <c r="K73" s="360">
        <f>K72</f>
        <v>0</v>
      </c>
      <c r="L73" s="362">
        <f>AVERAGE(L68:L71)</f>
        <v>0.5</v>
      </c>
      <c r="M73" s="360">
        <f t="shared" ref="M73:Z73" si="19">M72</f>
        <v>0</v>
      </c>
      <c r="N73" s="360">
        <f t="shared" si="19"/>
        <v>0</v>
      </c>
      <c r="O73" s="360">
        <f t="shared" si="19"/>
        <v>2</v>
      </c>
      <c r="P73" s="360">
        <f t="shared" si="19"/>
        <v>3</v>
      </c>
      <c r="Q73" s="360">
        <f t="shared" si="19"/>
        <v>0</v>
      </c>
      <c r="R73" s="360">
        <f t="shared" si="19"/>
        <v>0</v>
      </c>
      <c r="S73" s="360">
        <f t="shared" si="19"/>
        <v>0</v>
      </c>
      <c r="T73" s="360">
        <f t="shared" si="19"/>
        <v>1</v>
      </c>
      <c r="U73" s="360">
        <f t="shared" si="19"/>
        <v>0</v>
      </c>
      <c r="V73" s="360">
        <f t="shared" si="19"/>
        <v>0</v>
      </c>
      <c r="W73" s="360">
        <f t="shared" si="19"/>
        <v>0</v>
      </c>
      <c r="X73" s="360">
        <f t="shared" si="19"/>
        <v>0</v>
      </c>
      <c r="Y73" s="360">
        <f t="shared" si="19"/>
        <v>0</v>
      </c>
      <c r="Z73" s="360">
        <f t="shared" si="19"/>
        <v>0</v>
      </c>
      <c r="AA73" s="361">
        <f>AVERAGE(AA68:AA71)</f>
        <v>1.5</v>
      </c>
      <c r="AB73" s="36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5"/>
      <c r="BO73" s="5"/>
      <c r="BP73" s="5"/>
      <c r="BQ73" s="5"/>
      <c r="BR73" s="4"/>
      <c r="BS73" s="4"/>
      <c r="BT73" s="4"/>
      <c r="BU73" s="5"/>
      <c r="BV73" s="5"/>
      <c r="BW73" s="5"/>
      <c r="BX73" s="5"/>
      <c r="BY73" s="4"/>
      <c r="BZ73" s="4"/>
    </row>
    <row r="75" spans="1:78">
      <c r="A75" s="260" t="s">
        <v>265</v>
      </c>
      <c r="B75" s="344" t="s">
        <v>237</v>
      </c>
      <c r="C75" s="345">
        <v>1</v>
      </c>
      <c r="D75" s="345">
        <v>0</v>
      </c>
      <c r="E75" s="345">
        <v>2</v>
      </c>
      <c r="F75" s="346">
        <f>SUM(C75:E75)</f>
        <v>3</v>
      </c>
      <c r="G75" s="345">
        <v>0</v>
      </c>
      <c r="H75" s="345">
        <v>0</v>
      </c>
      <c r="I75" s="345">
        <v>0</v>
      </c>
      <c r="J75" s="345">
        <v>0</v>
      </c>
      <c r="K75" s="345">
        <v>0</v>
      </c>
      <c r="L75" s="346">
        <f>SUM(G75:K75)</f>
        <v>0</v>
      </c>
      <c r="M75" s="345">
        <v>0</v>
      </c>
      <c r="N75" s="345">
        <v>0</v>
      </c>
      <c r="O75" s="345">
        <v>0</v>
      </c>
      <c r="P75" s="345">
        <v>0</v>
      </c>
      <c r="Q75" s="345">
        <v>0</v>
      </c>
      <c r="R75" s="345">
        <v>0</v>
      </c>
      <c r="S75" s="345">
        <v>0</v>
      </c>
      <c r="T75" s="345">
        <v>0</v>
      </c>
      <c r="U75" s="345">
        <v>0</v>
      </c>
      <c r="V75" s="345">
        <v>0</v>
      </c>
      <c r="W75" s="345">
        <v>0</v>
      </c>
      <c r="X75" s="345">
        <v>0</v>
      </c>
      <c r="Y75" s="345">
        <v>0</v>
      </c>
      <c r="Z75" s="345">
        <v>0</v>
      </c>
      <c r="AA75" s="346">
        <f>SUM(M75:Z75)</f>
        <v>0</v>
      </c>
      <c r="AB75" s="249">
        <f>F75+L75+AA75</f>
        <v>3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5"/>
      <c r="BO75" s="5"/>
      <c r="BP75" s="5"/>
      <c r="BQ75" s="5"/>
      <c r="BR75" s="4"/>
      <c r="BS75" s="4"/>
      <c r="BT75" s="4"/>
      <c r="BU75" s="5"/>
      <c r="BV75" s="5"/>
      <c r="BW75" s="5"/>
      <c r="BX75" s="5"/>
      <c r="BY75" s="4"/>
      <c r="BZ75" s="4"/>
    </row>
    <row r="76" spans="1:78">
      <c r="A76" s="257"/>
      <c r="B76" s="347" t="s">
        <v>238</v>
      </c>
      <c r="C76" s="348">
        <v>0</v>
      </c>
      <c r="D76" s="348">
        <v>0</v>
      </c>
      <c r="E76" s="348">
        <v>0</v>
      </c>
      <c r="F76" s="349">
        <f>SUM(C76:E76)</f>
        <v>0</v>
      </c>
      <c r="G76" s="348" t="s">
        <v>23</v>
      </c>
      <c r="H76" s="348">
        <v>0</v>
      </c>
      <c r="I76" s="348" t="s">
        <v>23</v>
      </c>
      <c r="J76" s="348" t="s">
        <v>23</v>
      </c>
      <c r="K76" s="348" t="s">
        <v>23</v>
      </c>
      <c r="L76" s="349">
        <f>SUM(G76:K76)</f>
        <v>0</v>
      </c>
      <c r="M76" s="348" t="s">
        <v>23</v>
      </c>
      <c r="N76" s="348" t="s">
        <v>23</v>
      </c>
      <c r="O76" s="348" t="s">
        <v>23</v>
      </c>
      <c r="P76" s="348">
        <v>0</v>
      </c>
      <c r="Q76" s="348" t="s">
        <v>23</v>
      </c>
      <c r="R76" s="348" t="s">
        <v>23</v>
      </c>
      <c r="S76" s="348" t="s">
        <v>23</v>
      </c>
      <c r="T76" s="348" t="s">
        <v>23</v>
      </c>
      <c r="U76" s="348" t="s">
        <v>23</v>
      </c>
      <c r="V76" s="348">
        <v>0</v>
      </c>
      <c r="W76" s="348">
        <v>0</v>
      </c>
      <c r="X76" s="348" t="s">
        <v>23</v>
      </c>
      <c r="Y76" s="348" t="s">
        <v>23</v>
      </c>
      <c r="Z76" s="348" t="s">
        <v>23</v>
      </c>
      <c r="AA76" s="346">
        <f>SUM(M76:Z76)</f>
        <v>0</v>
      </c>
      <c r="AB76" s="249">
        <f>F76+L76+AA76</f>
        <v>0</v>
      </c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5"/>
      <c r="BO76" s="5"/>
      <c r="BP76" s="5"/>
      <c r="BQ76" s="5"/>
      <c r="BR76" s="4"/>
      <c r="BS76" s="4"/>
      <c r="BT76" s="4"/>
      <c r="BU76" s="5"/>
      <c r="BV76" s="5"/>
      <c r="BW76" s="5"/>
      <c r="BX76" s="5"/>
      <c r="BY76" s="4"/>
      <c r="BZ76" s="4"/>
    </row>
    <row r="77" spans="1:78">
      <c r="A77" s="257"/>
      <c r="B77" s="347" t="s">
        <v>239</v>
      </c>
      <c r="C77" s="348" t="s">
        <v>23</v>
      </c>
      <c r="D77" s="348">
        <v>0</v>
      </c>
      <c r="E77" s="348">
        <v>0</v>
      </c>
      <c r="F77" s="349">
        <f>SUM(C77:E77)</f>
        <v>0</v>
      </c>
      <c r="G77" s="348" t="s">
        <v>23</v>
      </c>
      <c r="H77" s="348">
        <v>0</v>
      </c>
      <c r="I77" s="348" t="s">
        <v>23</v>
      </c>
      <c r="J77" s="348" t="s">
        <v>23</v>
      </c>
      <c r="K77" s="348" t="s">
        <v>23</v>
      </c>
      <c r="L77" s="349">
        <f>SUM(G77:K77)</f>
        <v>0</v>
      </c>
      <c r="M77" s="348" t="s">
        <v>23</v>
      </c>
      <c r="N77" s="348" t="s">
        <v>23</v>
      </c>
      <c r="O77" s="348" t="s">
        <v>23</v>
      </c>
      <c r="P77" s="348">
        <v>0</v>
      </c>
      <c r="Q77" s="348" t="s">
        <v>23</v>
      </c>
      <c r="R77" s="348" t="s">
        <v>23</v>
      </c>
      <c r="S77" s="348" t="s">
        <v>23</v>
      </c>
      <c r="T77" s="348" t="s">
        <v>23</v>
      </c>
      <c r="U77" s="348" t="s">
        <v>23</v>
      </c>
      <c r="V77" s="348" t="s">
        <v>23</v>
      </c>
      <c r="W77" s="348" t="s">
        <v>23</v>
      </c>
      <c r="X77" s="348" t="s">
        <v>23</v>
      </c>
      <c r="Y77" s="348" t="s">
        <v>23</v>
      </c>
      <c r="Z77" s="348" t="s">
        <v>23</v>
      </c>
      <c r="AA77" s="346">
        <f>SUM(M77:Z77)</f>
        <v>0</v>
      </c>
      <c r="AB77" s="249">
        <f>F77+L77+AA77</f>
        <v>0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5"/>
      <c r="BO77" s="5"/>
      <c r="BP77" s="5"/>
      <c r="BQ77" s="5"/>
      <c r="BR77" s="4"/>
      <c r="BS77" s="4"/>
      <c r="BT77" s="4"/>
      <c r="BU77" s="5"/>
      <c r="BV77" s="5"/>
      <c r="BW77" s="5"/>
      <c r="BX77" s="5"/>
      <c r="BY77" s="4"/>
      <c r="BZ77" s="4"/>
    </row>
    <row r="78" spans="1:78">
      <c r="A78" s="257"/>
      <c r="B78" s="350" t="s">
        <v>240</v>
      </c>
      <c r="C78" s="351" t="s">
        <v>23</v>
      </c>
      <c r="D78" s="351" t="s">
        <v>23</v>
      </c>
      <c r="E78" s="351" t="s">
        <v>23</v>
      </c>
      <c r="F78" s="346">
        <f>SUM(C78:E78)</f>
        <v>0</v>
      </c>
      <c r="G78" s="351" t="s">
        <v>23</v>
      </c>
      <c r="H78" s="352" t="s">
        <v>23</v>
      </c>
      <c r="I78" s="352" t="s">
        <v>23</v>
      </c>
      <c r="J78" s="352" t="s">
        <v>23</v>
      </c>
      <c r="K78" s="352" t="s">
        <v>23</v>
      </c>
      <c r="L78" s="346">
        <f>SUM(G78:K78)</f>
        <v>0</v>
      </c>
      <c r="M78" s="351" t="s">
        <v>23</v>
      </c>
      <c r="N78" s="351" t="s">
        <v>23</v>
      </c>
      <c r="O78" s="351" t="s">
        <v>23</v>
      </c>
      <c r="P78" s="351" t="s">
        <v>23</v>
      </c>
      <c r="Q78" s="351" t="s">
        <v>23</v>
      </c>
      <c r="R78" s="351" t="s">
        <v>23</v>
      </c>
      <c r="S78" s="351" t="s">
        <v>23</v>
      </c>
      <c r="T78" s="351" t="s">
        <v>23</v>
      </c>
      <c r="U78" s="351" t="s">
        <v>23</v>
      </c>
      <c r="V78" s="351" t="s">
        <v>23</v>
      </c>
      <c r="W78" s="351" t="s">
        <v>23</v>
      </c>
      <c r="X78" s="351" t="s">
        <v>23</v>
      </c>
      <c r="Y78" s="351" t="s">
        <v>23</v>
      </c>
      <c r="Z78" s="351" t="s">
        <v>23</v>
      </c>
      <c r="AA78" s="346">
        <f>SUM(M78:Z78)</f>
        <v>0</v>
      </c>
      <c r="AB78" s="249">
        <f>F78+L78+AA78</f>
        <v>0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5"/>
      <c r="BO78" s="5"/>
      <c r="BP78" s="5"/>
      <c r="BQ78" s="5"/>
      <c r="BR78" s="4"/>
      <c r="BS78" s="4"/>
      <c r="BT78" s="4"/>
      <c r="BU78" s="5"/>
      <c r="BV78" s="5"/>
      <c r="BW78" s="5"/>
      <c r="BX78" s="5"/>
      <c r="BY78" s="4"/>
      <c r="BZ78" s="4"/>
    </row>
    <row r="79" spans="1:78" ht="15" thickBot="1">
      <c r="A79" s="257"/>
      <c r="B79" s="353" t="s">
        <v>206</v>
      </c>
      <c r="C79" s="354">
        <f t="shared" ref="C79:AB79" si="20">SUM(C75:C78)</f>
        <v>1</v>
      </c>
      <c r="D79" s="355">
        <f t="shared" si="20"/>
        <v>0</v>
      </c>
      <c r="E79" s="355">
        <f t="shared" si="20"/>
        <v>2</v>
      </c>
      <c r="F79" s="356">
        <f t="shared" si="20"/>
        <v>3</v>
      </c>
      <c r="G79" s="355">
        <f t="shared" si="20"/>
        <v>0</v>
      </c>
      <c r="H79" s="355">
        <f t="shared" si="20"/>
        <v>0</v>
      </c>
      <c r="I79" s="355">
        <f t="shared" si="20"/>
        <v>0</v>
      </c>
      <c r="J79" s="355">
        <f t="shared" si="20"/>
        <v>0</v>
      </c>
      <c r="K79" s="355">
        <f t="shared" si="20"/>
        <v>0</v>
      </c>
      <c r="L79" s="356">
        <f t="shared" si="20"/>
        <v>0</v>
      </c>
      <c r="M79" s="355">
        <f t="shared" si="20"/>
        <v>0</v>
      </c>
      <c r="N79" s="355">
        <f t="shared" si="20"/>
        <v>0</v>
      </c>
      <c r="O79" s="355">
        <f t="shared" si="20"/>
        <v>0</v>
      </c>
      <c r="P79" s="355">
        <f t="shared" si="20"/>
        <v>0</v>
      </c>
      <c r="Q79" s="355">
        <f t="shared" si="20"/>
        <v>0</v>
      </c>
      <c r="R79" s="355">
        <f t="shared" si="20"/>
        <v>0</v>
      </c>
      <c r="S79" s="355">
        <f t="shared" si="20"/>
        <v>0</v>
      </c>
      <c r="T79" s="355">
        <f t="shared" si="20"/>
        <v>0</v>
      </c>
      <c r="U79" s="355">
        <f t="shared" si="20"/>
        <v>0</v>
      </c>
      <c r="V79" s="355">
        <f t="shared" si="20"/>
        <v>0</v>
      </c>
      <c r="W79" s="355">
        <f t="shared" si="20"/>
        <v>0</v>
      </c>
      <c r="X79" s="355">
        <f t="shared" si="20"/>
        <v>0</v>
      </c>
      <c r="Y79" s="355">
        <f t="shared" si="20"/>
        <v>0</v>
      </c>
      <c r="Z79" s="355">
        <f t="shared" si="20"/>
        <v>0</v>
      </c>
      <c r="AA79" s="356">
        <f t="shared" si="20"/>
        <v>0</v>
      </c>
      <c r="AB79" s="357">
        <f t="shared" si="20"/>
        <v>3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5"/>
      <c r="BO79" s="5"/>
      <c r="BP79" s="5"/>
      <c r="BQ79" s="5"/>
      <c r="BR79" s="4"/>
      <c r="BS79" s="4"/>
      <c r="BT79" s="4"/>
      <c r="BU79" s="5"/>
      <c r="BV79" s="5"/>
      <c r="BW79" s="5"/>
      <c r="BX79" s="5"/>
      <c r="BY79" s="4"/>
      <c r="BZ79" s="4"/>
    </row>
    <row r="80" spans="1:78" ht="15" thickTop="1">
      <c r="A80" s="257"/>
      <c r="B80" s="358" t="s">
        <v>334</v>
      </c>
      <c r="C80" s="359">
        <f>C79</f>
        <v>1</v>
      </c>
      <c r="D80" s="360">
        <f>D79</f>
        <v>0</v>
      </c>
      <c r="E80" s="360">
        <f>E79</f>
        <v>2</v>
      </c>
      <c r="F80" s="361">
        <f>AVERAGE(F75:F78)</f>
        <v>0.75</v>
      </c>
      <c r="G80" s="360">
        <f>G79</f>
        <v>0</v>
      </c>
      <c r="H80" s="360">
        <f>H79</f>
        <v>0</v>
      </c>
      <c r="I80" s="360">
        <f>I79</f>
        <v>0</v>
      </c>
      <c r="J80" s="360">
        <f>J79</f>
        <v>0</v>
      </c>
      <c r="K80" s="360">
        <f>K79</f>
        <v>0</v>
      </c>
      <c r="L80" s="362">
        <f>AVERAGE(L75:L78)</f>
        <v>0</v>
      </c>
      <c r="M80" s="360">
        <f t="shared" ref="M80:Z80" si="21">M79</f>
        <v>0</v>
      </c>
      <c r="N80" s="360">
        <f t="shared" si="21"/>
        <v>0</v>
      </c>
      <c r="O80" s="360">
        <f t="shared" si="21"/>
        <v>0</v>
      </c>
      <c r="P80" s="360">
        <f t="shared" si="21"/>
        <v>0</v>
      </c>
      <c r="Q80" s="360">
        <f t="shared" si="21"/>
        <v>0</v>
      </c>
      <c r="R80" s="360">
        <f t="shared" si="21"/>
        <v>0</v>
      </c>
      <c r="S80" s="360">
        <f t="shared" si="21"/>
        <v>0</v>
      </c>
      <c r="T80" s="360">
        <f t="shared" si="21"/>
        <v>0</v>
      </c>
      <c r="U80" s="360">
        <f t="shared" si="21"/>
        <v>0</v>
      </c>
      <c r="V80" s="360">
        <f t="shared" si="21"/>
        <v>0</v>
      </c>
      <c r="W80" s="360">
        <f t="shared" si="21"/>
        <v>0</v>
      </c>
      <c r="X80" s="360">
        <f t="shared" si="21"/>
        <v>0</v>
      </c>
      <c r="Y80" s="360">
        <f t="shared" si="21"/>
        <v>0</v>
      </c>
      <c r="Z80" s="360">
        <f t="shared" si="21"/>
        <v>0</v>
      </c>
      <c r="AA80" s="361">
        <f>AVERAGE(AA75:AA78)</f>
        <v>0</v>
      </c>
      <c r="AB80" s="36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5"/>
      <c r="BO80" s="5"/>
      <c r="BP80" s="5"/>
      <c r="BQ80" s="5"/>
      <c r="BR80" s="4"/>
      <c r="BS80" s="4"/>
      <c r="BT80" s="4"/>
      <c r="BU80" s="5"/>
      <c r="BV80" s="5"/>
      <c r="BW80" s="5"/>
      <c r="BX80" s="5"/>
      <c r="BY80" s="4"/>
      <c r="BZ80" s="4"/>
    </row>
    <row r="82" spans="1:78">
      <c r="A82" s="260" t="s">
        <v>336</v>
      </c>
      <c r="B82" s="344" t="s">
        <v>237</v>
      </c>
      <c r="C82" s="345">
        <v>68</v>
      </c>
      <c r="D82" s="345">
        <v>137</v>
      </c>
      <c r="E82" s="345">
        <v>19</v>
      </c>
      <c r="F82" s="346">
        <f>SUM(C82:E82)</f>
        <v>224</v>
      </c>
      <c r="G82" s="345">
        <v>0</v>
      </c>
      <c r="H82" s="345">
        <v>0</v>
      </c>
      <c r="I82" s="345">
        <v>0</v>
      </c>
      <c r="J82" s="345">
        <v>0</v>
      </c>
      <c r="K82" s="345">
        <v>0</v>
      </c>
      <c r="L82" s="346">
        <f>SUM(G82:K82)</f>
        <v>0</v>
      </c>
      <c r="M82" s="345">
        <v>0</v>
      </c>
      <c r="N82" s="345">
        <v>1</v>
      </c>
      <c r="O82" s="345">
        <v>1</v>
      </c>
      <c r="P82" s="345">
        <v>0</v>
      </c>
      <c r="Q82" s="345">
        <v>0</v>
      </c>
      <c r="R82" s="345">
        <v>0</v>
      </c>
      <c r="S82" s="345">
        <v>0</v>
      </c>
      <c r="T82" s="345">
        <v>1</v>
      </c>
      <c r="U82" s="345">
        <v>0</v>
      </c>
      <c r="V82" s="345">
        <v>0</v>
      </c>
      <c r="W82" s="345">
        <v>0</v>
      </c>
      <c r="X82" s="345">
        <v>0</v>
      </c>
      <c r="Y82" s="345">
        <v>0</v>
      </c>
      <c r="Z82" s="345">
        <v>0</v>
      </c>
      <c r="AA82" s="346">
        <f>SUM(M82:Z82)</f>
        <v>3</v>
      </c>
      <c r="AB82" s="249">
        <f>F82+L82+AA82</f>
        <v>227</v>
      </c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5"/>
      <c r="BO82" s="5"/>
      <c r="BP82" s="5"/>
      <c r="BQ82" s="5"/>
      <c r="BR82" s="4"/>
      <c r="BS82" s="4"/>
      <c r="BT82" s="4"/>
      <c r="BU82" s="5"/>
      <c r="BV82" s="5"/>
      <c r="BW82" s="5"/>
      <c r="BX82" s="5"/>
      <c r="BY82" s="4"/>
      <c r="BZ82" s="4"/>
    </row>
    <row r="83" spans="1:78">
      <c r="A83" s="257"/>
      <c r="B83" s="347" t="s">
        <v>238</v>
      </c>
      <c r="C83" s="348">
        <v>471</v>
      </c>
      <c r="D83" s="348">
        <v>408</v>
      </c>
      <c r="E83" s="348">
        <v>25</v>
      </c>
      <c r="F83" s="349">
        <f>SUM(C83:E83)</f>
        <v>904</v>
      </c>
      <c r="G83" s="348" t="s">
        <v>23</v>
      </c>
      <c r="H83" s="348">
        <v>1</v>
      </c>
      <c r="I83" s="348" t="s">
        <v>23</v>
      </c>
      <c r="J83" s="348" t="s">
        <v>23</v>
      </c>
      <c r="K83" s="348" t="s">
        <v>23</v>
      </c>
      <c r="L83" s="349">
        <f>SUM(G83:K83)</f>
        <v>1</v>
      </c>
      <c r="M83" s="348" t="s">
        <v>23</v>
      </c>
      <c r="N83" s="348">
        <v>3</v>
      </c>
      <c r="O83" s="348">
        <v>18</v>
      </c>
      <c r="P83" s="348">
        <v>0</v>
      </c>
      <c r="Q83" s="348" t="s">
        <v>23</v>
      </c>
      <c r="R83" s="348" t="s">
        <v>23</v>
      </c>
      <c r="S83" s="348" t="s">
        <v>23</v>
      </c>
      <c r="T83" s="348">
        <v>6</v>
      </c>
      <c r="U83" s="348" t="s">
        <v>23</v>
      </c>
      <c r="V83" s="348">
        <v>0</v>
      </c>
      <c r="W83" s="348">
        <v>0</v>
      </c>
      <c r="X83" s="348" t="s">
        <v>23</v>
      </c>
      <c r="Y83" s="348" t="s">
        <v>23</v>
      </c>
      <c r="Z83" s="348" t="s">
        <v>23</v>
      </c>
      <c r="AA83" s="346">
        <f>SUM(M83:Z83)</f>
        <v>27</v>
      </c>
      <c r="AB83" s="249">
        <f>F83+L83+AA83</f>
        <v>932</v>
      </c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5"/>
      <c r="BO83" s="5"/>
      <c r="BP83" s="5"/>
      <c r="BQ83" s="5"/>
      <c r="BR83" s="4"/>
      <c r="BS83" s="4"/>
      <c r="BT83" s="4"/>
      <c r="BU83" s="5"/>
      <c r="BV83" s="5"/>
      <c r="BW83" s="5"/>
      <c r="BX83" s="5"/>
      <c r="BY83" s="4"/>
      <c r="BZ83" s="4"/>
    </row>
    <row r="84" spans="1:78">
      <c r="A84" s="257"/>
      <c r="B84" s="347" t="s">
        <v>239</v>
      </c>
      <c r="C84" s="348">
        <v>134</v>
      </c>
      <c r="D84" s="348">
        <v>39</v>
      </c>
      <c r="E84" s="348">
        <v>7</v>
      </c>
      <c r="F84" s="349">
        <f>SUM(C84:E84)</f>
        <v>180</v>
      </c>
      <c r="G84" s="348" t="s">
        <v>23</v>
      </c>
      <c r="H84" s="348">
        <v>0</v>
      </c>
      <c r="I84" s="348" t="s">
        <v>23</v>
      </c>
      <c r="J84" s="348" t="s">
        <v>23</v>
      </c>
      <c r="K84" s="348" t="s">
        <v>23</v>
      </c>
      <c r="L84" s="349">
        <f>SUM(G84:K84)</f>
        <v>0</v>
      </c>
      <c r="M84" s="348" t="s">
        <v>23</v>
      </c>
      <c r="N84" s="348">
        <v>1</v>
      </c>
      <c r="O84" s="348">
        <v>1</v>
      </c>
      <c r="P84" s="348">
        <v>0</v>
      </c>
      <c r="Q84" s="348" t="s">
        <v>23</v>
      </c>
      <c r="R84" s="348" t="s">
        <v>23</v>
      </c>
      <c r="S84" s="348" t="s">
        <v>23</v>
      </c>
      <c r="T84" s="348" t="s">
        <v>23</v>
      </c>
      <c r="U84" s="348" t="s">
        <v>23</v>
      </c>
      <c r="V84" s="348" t="s">
        <v>23</v>
      </c>
      <c r="W84" s="348" t="s">
        <v>23</v>
      </c>
      <c r="X84" s="348" t="s">
        <v>23</v>
      </c>
      <c r="Y84" s="348" t="s">
        <v>23</v>
      </c>
      <c r="Z84" s="348" t="s">
        <v>23</v>
      </c>
      <c r="AA84" s="346">
        <f>SUM(M84:Z84)</f>
        <v>2</v>
      </c>
      <c r="AB84" s="249">
        <f>F84+L84+AA84</f>
        <v>182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5"/>
      <c r="BO84" s="5"/>
      <c r="BP84" s="5"/>
      <c r="BQ84" s="5"/>
      <c r="BR84" s="4"/>
      <c r="BS84" s="4"/>
      <c r="BT84" s="4"/>
      <c r="BU84" s="5"/>
      <c r="BV84" s="5"/>
      <c r="BW84" s="5"/>
      <c r="BX84" s="5"/>
      <c r="BY84" s="4"/>
      <c r="BZ84" s="4"/>
    </row>
    <row r="85" spans="1:78">
      <c r="A85" s="257"/>
      <c r="B85" s="350" t="s">
        <v>240</v>
      </c>
      <c r="C85" s="351" t="s">
        <v>23</v>
      </c>
      <c r="D85" s="351" t="s">
        <v>23</v>
      </c>
      <c r="E85" s="351" t="s">
        <v>23</v>
      </c>
      <c r="F85" s="346">
        <f>SUM(C85:E85)</f>
        <v>0</v>
      </c>
      <c r="G85" s="351" t="s">
        <v>23</v>
      </c>
      <c r="H85" s="352" t="s">
        <v>23</v>
      </c>
      <c r="I85" s="352" t="s">
        <v>23</v>
      </c>
      <c r="J85" s="352" t="s">
        <v>23</v>
      </c>
      <c r="K85" s="352" t="s">
        <v>23</v>
      </c>
      <c r="L85" s="346">
        <f>SUM(G85:K85)</f>
        <v>0</v>
      </c>
      <c r="M85" s="351" t="s">
        <v>23</v>
      </c>
      <c r="N85" s="351" t="s">
        <v>23</v>
      </c>
      <c r="O85" s="351" t="s">
        <v>23</v>
      </c>
      <c r="P85" s="351" t="s">
        <v>23</v>
      </c>
      <c r="Q85" s="351" t="s">
        <v>23</v>
      </c>
      <c r="R85" s="351" t="s">
        <v>23</v>
      </c>
      <c r="S85" s="351" t="s">
        <v>23</v>
      </c>
      <c r="T85" s="351" t="s">
        <v>23</v>
      </c>
      <c r="U85" s="351" t="s">
        <v>23</v>
      </c>
      <c r="V85" s="351" t="s">
        <v>23</v>
      </c>
      <c r="W85" s="351" t="s">
        <v>23</v>
      </c>
      <c r="X85" s="351" t="s">
        <v>23</v>
      </c>
      <c r="Y85" s="351" t="s">
        <v>23</v>
      </c>
      <c r="Z85" s="351" t="s">
        <v>23</v>
      </c>
      <c r="AA85" s="346">
        <f>SUM(M85:Z85)</f>
        <v>0</v>
      </c>
      <c r="AB85" s="249">
        <f>F85+L85+AA85</f>
        <v>0</v>
      </c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5"/>
      <c r="BO85" s="5"/>
      <c r="BP85" s="5"/>
      <c r="BQ85" s="5"/>
      <c r="BR85" s="4"/>
      <c r="BS85" s="4"/>
      <c r="BT85" s="4"/>
      <c r="BU85" s="5"/>
      <c r="BV85" s="5"/>
      <c r="BW85" s="5"/>
      <c r="BX85" s="5"/>
      <c r="BY85" s="4"/>
      <c r="BZ85" s="4"/>
    </row>
    <row r="86" spans="1:78" ht="15" thickBot="1">
      <c r="A86" s="257"/>
      <c r="B86" s="353" t="s">
        <v>206</v>
      </c>
      <c r="C86" s="354">
        <f t="shared" ref="C86:AB86" si="22">SUM(C82:C85)</f>
        <v>673</v>
      </c>
      <c r="D86" s="355">
        <f t="shared" si="22"/>
        <v>584</v>
      </c>
      <c r="E86" s="355">
        <f t="shared" si="22"/>
        <v>51</v>
      </c>
      <c r="F86" s="356">
        <f t="shared" si="22"/>
        <v>1308</v>
      </c>
      <c r="G86" s="355">
        <f t="shared" si="22"/>
        <v>0</v>
      </c>
      <c r="H86" s="355">
        <f t="shared" si="22"/>
        <v>1</v>
      </c>
      <c r="I86" s="355">
        <f t="shared" si="22"/>
        <v>0</v>
      </c>
      <c r="J86" s="355">
        <f t="shared" si="22"/>
        <v>0</v>
      </c>
      <c r="K86" s="355">
        <f t="shared" si="22"/>
        <v>0</v>
      </c>
      <c r="L86" s="356">
        <f t="shared" si="22"/>
        <v>1</v>
      </c>
      <c r="M86" s="355">
        <f t="shared" si="22"/>
        <v>0</v>
      </c>
      <c r="N86" s="355">
        <f t="shared" si="22"/>
        <v>5</v>
      </c>
      <c r="O86" s="355">
        <f t="shared" si="22"/>
        <v>20</v>
      </c>
      <c r="P86" s="355">
        <f t="shared" si="22"/>
        <v>0</v>
      </c>
      <c r="Q86" s="355">
        <f t="shared" si="22"/>
        <v>0</v>
      </c>
      <c r="R86" s="355">
        <f t="shared" si="22"/>
        <v>0</v>
      </c>
      <c r="S86" s="355">
        <f t="shared" si="22"/>
        <v>0</v>
      </c>
      <c r="T86" s="355">
        <f t="shared" si="22"/>
        <v>7</v>
      </c>
      <c r="U86" s="355">
        <f t="shared" si="22"/>
        <v>0</v>
      </c>
      <c r="V86" s="355">
        <f t="shared" si="22"/>
        <v>0</v>
      </c>
      <c r="W86" s="355">
        <f t="shared" si="22"/>
        <v>0</v>
      </c>
      <c r="X86" s="355">
        <f t="shared" si="22"/>
        <v>0</v>
      </c>
      <c r="Y86" s="355">
        <f t="shared" si="22"/>
        <v>0</v>
      </c>
      <c r="Z86" s="355">
        <f t="shared" si="22"/>
        <v>0</v>
      </c>
      <c r="AA86" s="356">
        <f t="shared" si="22"/>
        <v>32</v>
      </c>
      <c r="AB86" s="357">
        <f t="shared" si="22"/>
        <v>1341</v>
      </c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5"/>
      <c r="BO86" s="5"/>
      <c r="BP86" s="5"/>
      <c r="BQ86" s="5"/>
      <c r="BR86" s="4"/>
      <c r="BS86" s="4"/>
      <c r="BT86" s="4"/>
      <c r="BU86" s="5"/>
      <c r="BV86" s="5"/>
      <c r="BW86" s="5"/>
      <c r="BX86" s="5"/>
      <c r="BY86" s="4"/>
      <c r="BZ86" s="4"/>
    </row>
    <row r="87" spans="1:78" ht="15" thickTop="1">
      <c r="A87" s="257"/>
      <c r="B87" s="358" t="s">
        <v>334</v>
      </c>
      <c r="C87" s="359">
        <f>C86</f>
        <v>673</v>
      </c>
      <c r="D87" s="360">
        <f>D86</f>
        <v>584</v>
      </c>
      <c r="E87" s="360">
        <f>E86</f>
        <v>51</v>
      </c>
      <c r="F87" s="361">
        <f>AVERAGE(F82:F85)</f>
        <v>327</v>
      </c>
      <c r="G87" s="360">
        <f>G86</f>
        <v>0</v>
      </c>
      <c r="H87" s="360">
        <f>H86</f>
        <v>1</v>
      </c>
      <c r="I87" s="360">
        <f>I86</f>
        <v>0</v>
      </c>
      <c r="J87" s="360">
        <f>J86</f>
        <v>0</v>
      </c>
      <c r="K87" s="360">
        <f>K86</f>
        <v>0</v>
      </c>
      <c r="L87" s="362">
        <f>AVERAGE(L82:L85)</f>
        <v>0.25</v>
      </c>
      <c r="M87" s="360">
        <f t="shared" ref="M87:Z87" si="23">M86</f>
        <v>0</v>
      </c>
      <c r="N87" s="360">
        <f t="shared" si="23"/>
        <v>5</v>
      </c>
      <c r="O87" s="360">
        <f t="shared" si="23"/>
        <v>20</v>
      </c>
      <c r="P87" s="360">
        <f t="shared" si="23"/>
        <v>0</v>
      </c>
      <c r="Q87" s="360">
        <f t="shared" si="23"/>
        <v>0</v>
      </c>
      <c r="R87" s="360">
        <f t="shared" si="23"/>
        <v>0</v>
      </c>
      <c r="S87" s="360">
        <f t="shared" si="23"/>
        <v>0</v>
      </c>
      <c r="T87" s="360">
        <f t="shared" si="23"/>
        <v>7</v>
      </c>
      <c r="U87" s="360">
        <f t="shared" si="23"/>
        <v>0</v>
      </c>
      <c r="V87" s="360">
        <f t="shared" si="23"/>
        <v>0</v>
      </c>
      <c r="W87" s="360">
        <f t="shared" si="23"/>
        <v>0</v>
      </c>
      <c r="X87" s="360">
        <f t="shared" si="23"/>
        <v>0</v>
      </c>
      <c r="Y87" s="360">
        <f t="shared" si="23"/>
        <v>0</v>
      </c>
      <c r="Z87" s="360">
        <f t="shared" si="23"/>
        <v>0</v>
      </c>
      <c r="AA87" s="361">
        <f>AVERAGE(AA82:AA85)</f>
        <v>8</v>
      </c>
      <c r="AB87" s="36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5"/>
      <c r="BO87" s="5"/>
      <c r="BP87" s="5"/>
      <c r="BQ87" s="5"/>
      <c r="BR87" s="4"/>
      <c r="BS87" s="4"/>
      <c r="BT87" s="4"/>
      <c r="BU87" s="5"/>
      <c r="BV87" s="5"/>
      <c r="BW87" s="5"/>
      <c r="BX87" s="5"/>
      <c r="BY87" s="4"/>
      <c r="BZ87" s="4"/>
    </row>
    <row r="89" spans="1:78">
      <c r="A89" s="260" t="s">
        <v>337</v>
      </c>
      <c r="B89" s="344" t="s">
        <v>237</v>
      </c>
      <c r="C89" s="345">
        <v>26</v>
      </c>
      <c r="D89" s="345">
        <v>204</v>
      </c>
      <c r="E89" s="345">
        <v>76</v>
      </c>
      <c r="F89" s="346">
        <f>SUM(C89:E89)</f>
        <v>306</v>
      </c>
      <c r="G89" s="345">
        <v>0</v>
      </c>
      <c r="H89" s="345">
        <v>1</v>
      </c>
      <c r="I89" s="345">
        <v>0</v>
      </c>
      <c r="J89" s="345">
        <v>0</v>
      </c>
      <c r="K89" s="345">
        <v>0</v>
      </c>
      <c r="L89" s="346">
        <f>SUM(G89:K89)</f>
        <v>1</v>
      </c>
      <c r="M89" s="345">
        <v>0</v>
      </c>
      <c r="N89" s="345">
        <v>0</v>
      </c>
      <c r="O89" s="345">
        <v>0</v>
      </c>
      <c r="P89" s="345">
        <v>5</v>
      </c>
      <c r="Q89" s="345">
        <v>4</v>
      </c>
      <c r="R89" s="345">
        <v>0</v>
      </c>
      <c r="S89" s="345">
        <v>0</v>
      </c>
      <c r="T89" s="345">
        <v>0</v>
      </c>
      <c r="U89" s="345">
        <v>0</v>
      </c>
      <c r="V89" s="345">
        <v>0</v>
      </c>
      <c r="W89" s="345">
        <v>0</v>
      </c>
      <c r="X89" s="345">
        <v>0</v>
      </c>
      <c r="Y89" s="345">
        <v>0</v>
      </c>
      <c r="Z89" s="345">
        <v>0</v>
      </c>
      <c r="AA89" s="346">
        <f>SUM(M89:Z89)</f>
        <v>9</v>
      </c>
      <c r="AB89" s="249">
        <f>F89+L89+AA89</f>
        <v>316</v>
      </c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5"/>
      <c r="BO89" s="5"/>
      <c r="BP89" s="5"/>
      <c r="BQ89" s="5"/>
      <c r="BR89" s="4"/>
      <c r="BS89" s="4"/>
      <c r="BT89" s="4"/>
      <c r="BU89" s="5"/>
      <c r="BV89" s="5"/>
      <c r="BW89" s="5"/>
      <c r="BX89" s="5"/>
      <c r="BY89" s="4"/>
      <c r="BZ89" s="4"/>
    </row>
    <row r="90" spans="1:78">
      <c r="A90" s="257"/>
      <c r="B90" s="347" t="s">
        <v>238</v>
      </c>
      <c r="C90" s="348">
        <v>25</v>
      </c>
      <c r="D90" s="348">
        <v>242</v>
      </c>
      <c r="E90" s="348">
        <v>75</v>
      </c>
      <c r="F90" s="349">
        <f>SUM(C90:E90)</f>
        <v>342</v>
      </c>
      <c r="G90" s="348" t="s">
        <v>23</v>
      </c>
      <c r="H90" s="348">
        <v>2</v>
      </c>
      <c r="I90" s="348" t="s">
        <v>23</v>
      </c>
      <c r="J90" s="348" t="s">
        <v>23</v>
      </c>
      <c r="K90" s="348" t="s">
        <v>23</v>
      </c>
      <c r="L90" s="349">
        <f>SUM(G90:K90)</f>
        <v>2</v>
      </c>
      <c r="M90" s="348" t="s">
        <v>23</v>
      </c>
      <c r="N90" s="348" t="s">
        <v>23</v>
      </c>
      <c r="O90" s="348" t="s">
        <v>23</v>
      </c>
      <c r="P90" s="348">
        <v>1</v>
      </c>
      <c r="Q90" s="348">
        <v>2</v>
      </c>
      <c r="R90" s="348" t="s">
        <v>23</v>
      </c>
      <c r="S90" s="348" t="s">
        <v>23</v>
      </c>
      <c r="T90" s="348">
        <v>1</v>
      </c>
      <c r="U90" s="348" t="s">
        <v>23</v>
      </c>
      <c r="V90" s="348">
        <v>0</v>
      </c>
      <c r="W90" s="348">
        <v>0</v>
      </c>
      <c r="X90" s="348" t="s">
        <v>23</v>
      </c>
      <c r="Y90" s="348" t="s">
        <v>23</v>
      </c>
      <c r="Z90" s="348" t="s">
        <v>23</v>
      </c>
      <c r="AA90" s="346">
        <f>SUM(M90:Z90)</f>
        <v>4</v>
      </c>
      <c r="AB90" s="249">
        <f>F90+L90+AA90</f>
        <v>348</v>
      </c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5"/>
      <c r="BO90" s="5"/>
      <c r="BP90" s="5"/>
      <c r="BQ90" s="5"/>
      <c r="BR90" s="4"/>
      <c r="BS90" s="4"/>
      <c r="BT90" s="4"/>
      <c r="BU90" s="5"/>
      <c r="BV90" s="5"/>
      <c r="BW90" s="5"/>
      <c r="BX90" s="5"/>
      <c r="BY90" s="4"/>
      <c r="BZ90" s="4"/>
    </row>
    <row r="91" spans="1:78">
      <c r="A91" s="257"/>
      <c r="B91" s="347" t="s">
        <v>239</v>
      </c>
      <c r="C91" s="348">
        <v>7</v>
      </c>
      <c r="D91" s="348">
        <v>171</v>
      </c>
      <c r="E91" s="348">
        <v>87</v>
      </c>
      <c r="F91" s="349">
        <f>SUM(C91:E91)</f>
        <v>265</v>
      </c>
      <c r="G91" s="348" t="s">
        <v>23</v>
      </c>
      <c r="H91" s="348">
        <v>0</v>
      </c>
      <c r="I91" s="348" t="s">
        <v>23</v>
      </c>
      <c r="J91" s="348" t="s">
        <v>23</v>
      </c>
      <c r="K91" s="348" t="s">
        <v>23</v>
      </c>
      <c r="L91" s="349">
        <f>SUM(G91:K91)</f>
        <v>0</v>
      </c>
      <c r="M91" s="348" t="s">
        <v>23</v>
      </c>
      <c r="N91" s="348" t="s">
        <v>23</v>
      </c>
      <c r="O91" s="348" t="s">
        <v>23</v>
      </c>
      <c r="P91" s="348">
        <v>3</v>
      </c>
      <c r="Q91" s="348">
        <v>4</v>
      </c>
      <c r="R91" s="348" t="s">
        <v>23</v>
      </c>
      <c r="S91" s="348" t="s">
        <v>23</v>
      </c>
      <c r="T91" s="348" t="s">
        <v>23</v>
      </c>
      <c r="U91" s="348" t="s">
        <v>23</v>
      </c>
      <c r="V91" s="348" t="s">
        <v>23</v>
      </c>
      <c r="W91" s="348" t="s">
        <v>23</v>
      </c>
      <c r="X91" s="348" t="s">
        <v>23</v>
      </c>
      <c r="Y91" s="348" t="s">
        <v>23</v>
      </c>
      <c r="Z91" s="348" t="s">
        <v>23</v>
      </c>
      <c r="AA91" s="346">
        <f>SUM(M91:Z91)</f>
        <v>7</v>
      </c>
      <c r="AB91" s="249">
        <f>F91+L91+AA91</f>
        <v>272</v>
      </c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5"/>
      <c r="BO91" s="5"/>
      <c r="BP91" s="5"/>
      <c r="BQ91" s="5"/>
      <c r="BR91" s="4"/>
      <c r="BS91" s="4"/>
      <c r="BT91" s="4"/>
      <c r="BU91" s="5"/>
      <c r="BV91" s="5"/>
      <c r="BW91" s="5"/>
      <c r="BX91" s="5"/>
      <c r="BY91" s="4"/>
      <c r="BZ91" s="4"/>
    </row>
    <row r="92" spans="1:78">
      <c r="A92" s="257"/>
      <c r="B92" s="350" t="s">
        <v>240</v>
      </c>
      <c r="C92" s="351" t="s">
        <v>23</v>
      </c>
      <c r="D92" s="351" t="s">
        <v>23</v>
      </c>
      <c r="E92" s="351" t="s">
        <v>23</v>
      </c>
      <c r="F92" s="346">
        <f>SUM(C92:E92)</f>
        <v>0</v>
      </c>
      <c r="G92" s="351" t="s">
        <v>23</v>
      </c>
      <c r="H92" s="352" t="s">
        <v>23</v>
      </c>
      <c r="I92" s="352" t="s">
        <v>23</v>
      </c>
      <c r="J92" s="352" t="s">
        <v>23</v>
      </c>
      <c r="K92" s="352" t="s">
        <v>23</v>
      </c>
      <c r="L92" s="346">
        <f>SUM(G92:K92)</f>
        <v>0</v>
      </c>
      <c r="M92" s="351" t="s">
        <v>23</v>
      </c>
      <c r="N92" s="351" t="s">
        <v>23</v>
      </c>
      <c r="O92" s="351" t="s">
        <v>23</v>
      </c>
      <c r="P92" s="351" t="s">
        <v>23</v>
      </c>
      <c r="Q92" s="351" t="s">
        <v>23</v>
      </c>
      <c r="R92" s="351" t="s">
        <v>23</v>
      </c>
      <c r="S92" s="351" t="s">
        <v>23</v>
      </c>
      <c r="T92" s="351" t="s">
        <v>23</v>
      </c>
      <c r="U92" s="351" t="s">
        <v>23</v>
      </c>
      <c r="V92" s="351" t="s">
        <v>23</v>
      </c>
      <c r="W92" s="351" t="s">
        <v>23</v>
      </c>
      <c r="X92" s="351" t="s">
        <v>23</v>
      </c>
      <c r="Y92" s="351" t="s">
        <v>23</v>
      </c>
      <c r="Z92" s="351" t="s">
        <v>23</v>
      </c>
      <c r="AA92" s="346">
        <f>SUM(M92:Z92)</f>
        <v>0</v>
      </c>
      <c r="AB92" s="249">
        <f>F92+L92+AA92</f>
        <v>0</v>
      </c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5"/>
      <c r="BO92" s="5"/>
      <c r="BP92" s="5"/>
      <c r="BQ92" s="5"/>
      <c r="BR92" s="4"/>
      <c r="BS92" s="4"/>
      <c r="BT92" s="4"/>
      <c r="BU92" s="5"/>
      <c r="BV92" s="5"/>
      <c r="BW92" s="5"/>
      <c r="BX92" s="5"/>
      <c r="BY92" s="4"/>
      <c r="BZ92" s="4"/>
    </row>
    <row r="93" spans="1:78" ht="15" thickBot="1">
      <c r="A93" s="257"/>
      <c r="B93" s="353" t="s">
        <v>206</v>
      </c>
      <c r="C93" s="354">
        <f t="shared" ref="C93:AB93" si="24">SUM(C89:C92)</f>
        <v>58</v>
      </c>
      <c r="D93" s="355">
        <f t="shared" si="24"/>
        <v>617</v>
      </c>
      <c r="E93" s="355">
        <f t="shared" si="24"/>
        <v>238</v>
      </c>
      <c r="F93" s="356">
        <f t="shared" si="24"/>
        <v>913</v>
      </c>
      <c r="G93" s="355">
        <f t="shared" si="24"/>
        <v>0</v>
      </c>
      <c r="H93" s="355">
        <f t="shared" si="24"/>
        <v>3</v>
      </c>
      <c r="I93" s="355">
        <f t="shared" si="24"/>
        <v>0</v>
      </c>
      <c r="J93" s="355">
        <f t="shared" si="24"/>
        <v>0</v>
      </c>
      <c r="K93" s="355">
        <f t="shared" si="24"/>
        <v>0</v>
      </c>
      <c r="L93" s="356">
        <f t="shared" si="24"/>
        <v>3</v>
      </c>
      <c r="M93" s="355">
        <f t="shared" si="24"/>
        <v>0</v>
      </c>
      <c r="N93" s="355">
        <f t="shared" si="24"/>
        <v>0</v>
      </c>
      <c r="O93" s="355">
        <f t="shared" si="24"/>
        <v>0</v>
      </c>
      <c r="P93" s="355">
        <f t="shared" si="24"/>
        <v>9</v>
      </c>
      <c r="Q93" s="355">
        <f t="shared" si="24"/>
        <v>10</v>
      </c>
      <c r="R93" s="355">
        <f t="shared" si="24"/>
        <v>0</v>
      </c>
      <c r="S93" s="355">
        <f t="shared" si="24"/>
        <v>0</v>
      </c>
      <c r="T93" s="355">
        <f t="shared" si="24"/>
        <v>1</v>
      </c>
      <c r="U93" s="355">
        <f t="shared" si="24"/>
        <v>0</v>
      </c>
      <c r="V93" s="355">
        <f t="shared" si="24"/>
        <v>0</v>
      </c>
      <c r="W93" s="355">
        <f t="shared" si="24"/>
        <v>0</v>
      </c>
      <c r="X93" s="355">
        <f t="shared" si="24"/>
        <v>0</v>
      </c>
      <c r="Y93" s="355">
        <f t="shared" si="24"/>
        <v>0</v>
      </c>
      <c r="Z93" s="355">
        <f t="shared" si="24"/>
        <v>0</v>
      </c>
      <c r="AA93" s="356">
        <f t="shared" si="24"/>
        <v>20</v>
      </c>
      <c r="AB93" s="357">
        <f t="shared" si="24"/>
        <v>936</v>
      </c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5"/>
      <c r="BO93" s="5"/>
      <c r="BP93" s="5"/>
      <c r="BQ93" s="5"/>
      <c r="BR93" s="4"/>
      <c r="BS93" s="4"/>
      <c r="BT93" s="4"/>
      <c r="BU93" s="5"/>
      <c r="BV93" s="5"/>
      <c r="BW93" s="5"/>
      <c r="BX93" s="5"/>
      <c r="BY93" s="4"/>
      <c r="BZ93" s="4"/>
    </row>
    <row r="94" spans="1:78" ht="15" thickTop="1">
      <c r="A94" s="257"/>
      <c r="B94" s="358" t="s">
        <v>334</v>
      </c>
      <c r="C94" s="359">
        <f>C93</f>
        <v>58</v>
      </c>
      <c r="D94" s="360">
        <f>D93</f>
        <v>617</v>
      </c>
      <c r="E94" s="360">
        <f>E93</f>
        <v>238</v>
      </c>
      <c r="F94" s="361">
        <f>AVERAGE(F89:F92)</f>
        <v>228.25</v>
      </c>
      <c r="G94" s="360">
        <f>G93</f>
        <v>0</v>
      </c>
      <c r="H94" s="360">
        <f>H93</f>
        <v>3</v>
      </c>
      <c r="I94" s="360">
        <f>I93</f>
        <v>0</v>
      </c>
      <c r="J94" s="360">
        <f>J93</f>
        <v>0</v>
      </c>
      <c r="K94" s="360">
        <f>K93</f>
        <v>0</v>
      </c>
      <c r="L94" s="362">
        <f>AVERAGE(L89:L92)</f>
        <v>0.75</v>
      </c>
      <c r="M94" s="360">
        <f t="shared" ref="M94:Z94" si="25">M93</f>
        <v>0</v>
      </c>
      <c r="N94" s="360">
        <f t="shared" si="25"/>
        <v>0</v>
      </c>
      <c r="O94" s="360">
        <f t="shared" si="25"/>
        <v>0</v>
      </c>
      <c r="P94" s="360">
        <f t="shared" si="25"/>
        <v>9</v>
      </c>
      <c r="Q94" s="360">
        <f t="shared" si="25"/>
        <v>10</v>
      </c>
      <c r="R94" s="360">
        <f t="shared" si="25"/>
        <v>0</v>
      </c>
      <c r="S94" s="360">
        <f t="shared" si="25"/>
        <v>0</v>
      </c>
      <c r="T94" s="360">
        <f t="shared" si="25"/>
        <v>1</v>
      </c>
      <c r="U94" s="360">
        <f t="shared" si="25"/>
        <v>0</v>
      </c>
      <c r="V94" s="360">
        <f t="shared" si="25"/>
        <v>0</v>
      </c>
      <c r="W94" s="360">
        <f t="shared" si="25"/>
        <v>0</v>
      </c>
      <c r="X94" s="360">
        <f t="shared" si="25"/>
        <v>0</v>
      </c>
      <c r="Y94" s="360">
        <f t="shared" si="25"/>
        <v>0</v>
      </c>
      <c r="Z94" s="360">
        <f t="shared" si="25"/>
        <v>0</v>
      </c>
      <c r="AA94" s="361">
        <f>AVERAGE(AA89:AA92)</f>
        <v>5</v>
      </c>
      <c r="AB94" s="36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5"/>
      <c r="BO94" s="5"/>
      <c r="BP94" s="5"/>
      <c r="BQ94" s="5"/>
      <c r="BR94" s="4"/>
      <c r="BS94" s="4"/>
      <c r="BT94" s="4"/>
      <c r="BU94" s="5"/>
      <c r="BV94" s="5"/>
      <c r="BW94" s="5"/>
      <c r="BX94" s="5"/>
      <c r="BY94" s="4"/>
      <c r="BZ94" s="4"/>
    </row>
    <row r="96" spans="1:78">
      <c r="A96" s="260" t="s">
        <v>301</v>
      </c>
      <c r="B96" s="344" t="s">
        <v>237</v>
      </c>
      <c r="C96" s="345">
        <v>0</v>
      </c>
      <c r="D96" s="345">
        <v>0</v>
      </c>
      <c r="E96" s="345">
        <v>0</v>
      </c>
      <c r="F96" s="346">
        <f>SUM(C96:E96)</f>
        <v>0</v>
      </c>
      <c r="G96" s="345">
        <v>0</v>
      </c>
      <c r="H96" s="345">
        <v>0</v>
      </c>
      <c r="I96" s="345">
        <v>0</v>
      </c>
      <c r="J96" s="345">
        <v>0</v>
      </c>
      <c r="K96" s="345">
        <v>0</v>
      </c>
      <c r="L96" s="346">
        <f>SUM(G96:K96)</f>
        <v>0</v>
      </c>
      <c r="M96" s="345">
        <v>0</v>
      </c>
      <c r="N96" s="345">
        <v>0</v>
      </c>
      <c r="O96" s="345">
        <v>0</v>
      </c>
      <c r="P96" s="345">
        <v>0</v>
      </c>
      <c r="Q96" s="345">
        <v>0</v>
      </c>
      <c r="R96" s="345">
        <v>0</v>
      </c>
      <c r="S96" s="345">
        <v>0</v>
      </c>
      <c r="T96" s="345">
        <v>0</v>
      </c>
      <c r="U96" s="345">
        <v>0</v>
      </c>
      <c r="V96" s="345">
        <v>0</v>
      </c>
      <c r="W96" s="345">
        <v>0</v>
      </c>
      <c r="X96" s="345">
        <v>0</v>
      </c>
      <c r="Y96" s="345">
        <v>0</v>
      </c>
      <c r="Z96" s="345">
        <v>0</v>
      </c>
      <c r="AA96" s="346">
        <f>SUM(M96:Z96)</f>
        <v>0</v>
      </c>
      <c r="AB96" s="249">
        <f>F96+L96+AA96</f>
        <v>0</v>
      </c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5"/>
      <c r="BO96" s="5"/>
      <c r="BP96" s="5"/>
      <c r="BQ96" s="5"/>
      <c r="BR96" s="4"/>
      <c r="BS96" s="4"/>
      <c r="BT96" s="4"/>
      <c r="BU96" s="5"/>
      <c r="BV96" s="5"/>
      <c r="BW96" s="5"/>
      <c r="BX96" s="5"/>
      <c r="BY96" s="4"/>
      <c r="BZ96" s="4"/>
    </row>
    <row r="97" spans="1:78">
      <c r="A97" s="257"/>
      <c r="B97" s="347" t="s">
        <v>238</v>
      </c>
      <c r="C97" s="348">
        <v>1</v>
      </c>
      <c r="D97" s="348">
        <v>0</v>
      </c>
      <c r="E97" s="348">
        <v>0</v>
      </c>
      <c r="F97" s="349">
        <f>SUM(C97:E97)</f>
        <v>1</v>
      </c>
      <c r="G97" s="348" t="s">
        <v>23</v>
      </c>
      <c r="H97" s="348">
        <v>0</v>
      </c>
      <c r="I97" s="348" t="s">
        <v>23</v>
      </c>
      <c r="J97" s="348" t="s">
        <v>23</v>
      </c>
      <c r="K97" s="348" t="s">
        <v>23</v>
      </c>
      <c r="L97" s="349">
        <f>SUM(G97:K97)</f>
        <v>0</v>
      </c>
      <c r="M97" s="348" t="s">
        <v>23</v>
      </c>
      <c r="N97" s="348" t="s">
        <v>23</v>
      </c>
      <c r="O97" s="348" t="s">
        <v>23</v>
      </c>
      <c r="P97" s="348">
        <v>0</v>
      </c>
      <c r="Q97" s="348" t="s">
        <v>23</v>
      </c>
      <c r="R97" s="348" t="s">
        <v>23</v>
      </c>
      <c r="S97" s="348" t="s">
        <v>23</v>
      </c>
      <c r="T97" s="348" t="s">
        <v>23</v>
      </c>
      <c r="U97" s="348" t="s">
        <v>23</v>
      </c>
      <c r="V97" s="348">
        <v>0</v>
      </c>
      <c r="W97" s="348">
        <v>0</v>
      </c>
      <c r="X97" s="348" t="s">
        <v>23</v>
      </c>
      <c r="Y97" s="348" t="s">
        <v>23</v>
      </c>
      <c r="Z97" s="348" t="s">
        <v>23</v>
      </c>
      <c r="AA97" s="346">
        <f>SUM(M97:Z97)</f>
        <v>0</v>
      </c>
      <c r="AB97" s="249">
        <f>F97+L97+AA97</f>
        <v>1</v>
      </c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5"/>
      <c r="BO97" s="5"/>
      <c r="BP97" s="5"/>
      <c r="BQ97" s="5"/>
      <c r="BR97" s="4"/>
      <c r="BS97" s="4"/>
      <c r="BT97" s="4"/>
      <c r="BU97" s="5"/>
      <c r="BV97" s="5"/>
      <c r="BW97" s="5"/>
      <c r="BX97" s="5"/>
      <c r="BY97" s="4"/>
      <c r="BZ97" s="4"/>
    </row>
    <row r="98" spans="1:78">
      <c r="A98" s="257"/>
      <c r="B98" s="347" t="s">
        <v>239</v>
      </c>
      <c r="C98" s="348" t="s">
        <v>23</v>
      </c>
      <c r="D98" s="348">
        <v>1</v>
      </c>
      <c r="E98" s="348">
        <v>0</v>
      </c>
      <c r="F98" s="349">
        <f>SUM(C98:E98)</f>
        <v>1</v>
      </c>
      <c r="G98" s="348" t="s">
        <v>23</v>
      </c>
      <c r="H98" s="348">
        <v>0</v>
      </c>
      <c r="I98" s="348" t="s">
        <v>23</v>
      </c>
      <c r="J98" s="348" t="s">
        <v>23</v>
      </c>
      <c r="K98" s="348" t="s">
        <v>23</v>
      </c>
      <c r="L98" s="349">
        <f>SUM(G98:K98)</f>
        <v>0</v>
      </c>
      <c r="M98" s="348" t="s">
        <v>23</v>
      </c>
      <c r="N98" s="348" t="s">
        <v>23</v>
      </c>
      <c r="O98" s="348" t="s">
        <v>23</v>
      </c>
      <c r="P98" s="348">
        <v>0</v>
      </c>
      <c r="Q98" s="348" t="s">
        <v>23</v>
      </c>
      <c r="R98" s="348" t="s">
        <v>23</v>
      </c>
      <c r="S98" s="348" t="s">
        <v>23</v>
      </c>
      <c r="T98" s="348" t="s">
        <v>23</v>
      </c>
      <c r="U98" s="348" t="s">
        <v>23</v>
      </c>
      <c r="V98" s="348" t="s">
        <v>23</v>
      </c>
      <c r="W98" s="348" t="s">
        <v>23</v>
      </c>
      <c r="X98" s="348" t="s">
        <v>23</v>
      </c>
      <c r="Y98" s="348" t="s">
        <v>23</v>
      </c>
      <c r="Z98" s="348" t="s">
        <v>23</v>
      </c>
      <c r="AA98" s="346">
        <f>SUM(M98:Z98)</f>
        <v>0</v>
      </c>
      <c r="AB98" s="249">
        <f>F98+L98+AA98</f>
        <v>1</v>
      </c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5"/>
      <c r="BO98" s="5"/>
      <c r="BP98" s="5"/>
      <c r="BQ98" s="5"/>
      <c r="BR98" s="4"/>
      <c r="BS98" s="4"/>
      <c r="BT98" s="4"/>
      <c r="BU98" s="5"/>
      <c r="BV98" s="5"/>
      <c r="BW98" s="5"/>
      <c r="BX98" s="5"/>
      <c r="BY98" s="4"/>
      <c r="BZ98" s="4"/>
    </row>
    <row r="99" spans="1:78">
      <c r="A99" s="257"/>
      <c r="B99" s="350" t="s">
        <v>240</v>
      </c>
      <c r="C99" s="351" t="s">
        <v>23</v>
      </c>
      <c r="D99" s="351" t="s">
        <v>23</v>
      </c>
      <c r="E99" s="351" t="s">
        <v>23</v>
      </c>
      <c r="F99" s="346">
        <f>SUM(C99:E99)</f>
        <v>0</v>
      </c>
      <c r="G99" s="351" t="s">
        <v>23</v>
      </c>
      <c r="H99" s="352" t="s">
        <v>23</v>
      </c>
      <c r="I99" s="352" t="s">
        <v>23</v>
      </c>
      <c r="J99" s="352" t="s">
        <v>23</v>
      </c>
      <c r="K99" s="352" t="s">
        <v>23</v>
      </c>
      <c r="L99" s="346">
        <f>SUM(G99:K99)</f>
        <v>0</v>
      </c>
      <c r="M99" s="351" t="s">
        <v>23</v>
      </c>
      <c r="N99" s="351" t="s">
        <v>23</v>
      </c>
      <c r="O99" s="351" t="s">
        <v>23</v>
      </c>
      <c r="P99" s="351" t="s">
        <v>23</v>
      </c>
      <c r="Q99" s="351" t="s">
        <v>23</v>
      </c>
      <c r="R99" s="351" t="s">
        <v>23</v>
      </c>
      <c r="S99" s="351" t="s">
        <v>23</v>
      </c>
      <c r="T99" s="351" t="s">
        <v>23</v>
      </c>
      <c r="U99" s="351" t="s">
        <v>23</v>
      </c>
      <c r="V99" s="351" t="s">
        <v>23</v>
      </c>
      <c r="W99" s="351" t="s">
        <v>23</v>
      </c>
      <c r="X99" s="351" t="s">
        <v>23</v>
      </c>
      <c r="Y99" s="351" t="s">
        <v>23</v>
      </c>
      <c r="Z99" s="351" t="s">
        <v>23</v>
      </c>
      <c r="AA99" s="346">
        <f>SUM(M99:Z99)</f>
        <v>0</v>
      </c>
      <c r="AB99" s="249">
        <f>F99+L99+AA99</f>
        <v>0</v>
      </c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5"/>
      <c r="BO99" s="5"/>
      <c r="BP99" s="5"/>
      <c r="BQ99" s="5"/>
      <c r="BR99" s="4"/>
      <c r="BS99" s="4"/>
      <c r="BT99" s="4"/>
      <c r="BU99" s="5"/>
      <c r="BV99" s="5"/>
      <c r="BW99" s="5"/>
      <c r="BX99" s="5"/>
      <c r="BY99" s="4"/>
      <c r="BZ99" s="4"/>
    </row>
    <row r="100" spans="1:78" ht="15" thickBot="1">
      <c r="A100" s="257"/>
      <c r="B100" s="353" t="s">
        <v>206</v>
      </c>
      <c r="C100" s="354">
        <f t="shared" ref="C100:AB100" si="26">SUM(C96:C99)</f>
        <v>1</v>
      </c>
      <c r="D100" s="355">
        <f t="shared" si="26"/>
        <v>1</v>
      </c>
      <c r="E100" s="355">
        <f t="shared" si="26"/>
        <v>0</v>
      </c>
      <c r="F100" s="356">
        <f t="shared" si="26"/>
        <v>2</v>
      </c>
      <c r="G100" s="355">
        <f t="shared" si="26"/>
        <v>0</v>
      </c>
      <c r="H100" s="355">
        <f t="shared" si="26"/>
        <v>0</v>
      </c>
      <c r="I100" s="355">
        <f t="shared" si="26"/>
        <v>0</v>
      </c>
      <c r="J100" s="355">
        <f t="shared" si="26"/>
        <v>0</v>
      </c>
      <c r="K100" s="355">
        <f t="shared" si="26"/>
        <v>0</v>
      </c>
      <c r="L100" s="356">
        <f t="shared" si="26"/>
        <v>0</v>
      </c>
      <c r="M100" s="355">
        <f t="shared" si="26"/>
        <v>0</v>
      </c>
      <c r="N100" s="355">
        <f t="shared" si="26"/>
        <v>0</v>
      </c>
      <c r="O100" s="355">
        <f t="shared" si="26"/>
        <v>0</v>
      </c>
      <c r="P100" s="355">
        <f t="shared" si="26"/>
        <v>0</v>
      </c>
      <c r="Q100" s="355">
        <f t="shared" si="26"/>
        <v>0</v>
      </c>
      <c r="R100" s="355">
        <f t="shared" si="26"/>
        <v>0</v>
      </c>
      <c r="S100" s="355">
        <f t="shared" si="26"/>
        <v>0</v>
      </c>
      <c r="T100" s="355">
        <f t="shared" si="26"/>
        <v>0</v>
      </c>
      <c r="U100" s="355">
        <f t="shared" si="26"/>
        <v>0</v>
      </c>
      <c r="V100" s="355">
        <f t="shared" si="26"/>
        <v>0</v>
      </c>
      <c r="W100" s="355">
        <f t="shared" si="26"/>
        <v>0</v>
      </c>
      <c r="X100" s="355">
        <f t="shared" si="26"/>
        <v>0</v>
      </c>
      <c r="Y100" s="355">
        <f t="shared" si="26"/>
        <v>0</v>
      </c>
      <c r="Z100" s="355">
        <f t="shared" si="26"/>
        <v>0</v>
      </c>
      <c r="AA100" s="356">
        <f t="shared" si="26"/>
        <v>0</v>
      </c>
      <c r="AB100" s="357">
        <f t="shared" si="26"/>
        <v>2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5"/>
      <c r="BO100" s="5"/>
      <c r="BP100" s="5"/>
      <c r="BQ100" s="5"/>
      <c r="BR100" s="4"/>
      <c r="BS100" s="4"/>
      <c r="BT100" s="4"/>
      <c r="BU100" s="5"/>
      <c r="BV100" s="5"/>
      <c r="BW100" s="5"/>
      <c r="BX100" s="5"/>
      <c r="BY100" s="4"/>
      <c r="BZ100" s="4"/>
    </row>
    <row r="101" spans="1:78" ht="15" thickTop="1">
      <c r="A101" s="257"/>
      <c r="B101" s="358" t="s">
        <v>334</v>
      </c>
      <c r="C101" s="359">
        <f>C100</f>
        <v>1</v>
      </c>
      <c r="D101" s="360">
        <f>D100</f>
        <v>1</v>
      </c>
      <c r="E101" s="360">
        <f>E100</f>
        <v>0</v>
      </c>
      <c r="F101" s="361">
        <f>AVERAGE(F96:F99)</f>
        <v>0.5</v>
      </c>
      <c r="G101" s="360">
        <f>G100</f>
        <v>0</v>
      </c>
      <c r="H101" s="360">
        <f>H100</f>
        <v>0</v>
      </c>
      <c r="I101" s="360">
        <f>I100</f>
        <v>0</v>
      </c>
      <c r="J101" s="360">
        <f>J100</f>
        <v>0</v>
      </c>
      <c r="K101" s="360">
        <f>K100</f>
        <v>0</v>
      </c>
      <c r="L101" s="362">
        <f>AVERAGE(L96:L99)</f>
        <v>0</v>
      </c>
      <c r="M101" s="360">
        <f t="shared" ref="M101:Z101" si="27">M100</f>
        <v>0</v>
      </c>
      <c r="N101" s="360">
        <f t="shared" si="27"/>
        <v>0</v>
      </c>
      <c r="O101" s="360">
        <f t="shared" si="27"/>
        <v>0</v>
      </c>
      <c r="P101" s="360">
        <f t="shared" si="27"/>
        <v>0</v>
      </c>
      <c r="Q101" s="360">
        <f t="shared" si="27"/>
        <v>0</v>
      </c>
      <c r="R101" s="360">
        <f t="shared" si="27"/>
        <v>0</v>
      </c>
      <c r="S101" s="360">
        <f t="shared" si="27"/>
        <v>0</v>
      </c>
      <c r="T101" s="360">
        <f t="shared" si="27"/>
        <v>0</v>
      </c>
      <c r="U101" s="360">
        <f t="shared" si="27"/>
        <v>0</v>
      </c>
      <c r="V101" s="360">
        <f t="shared" si="27"/>
        <v>0</v>
      </c>
      <c r="W101" s="360">
        <f t="shared" si="27"/>
        <v>0</v>
      </c>
      <c r="X101" s="360">
        <f t="shared" si="27"/>
        <v>0</v>
      </c>
      <c r="Y101" s="360">
        <f t="shared" si="27"/>
        <v>0</v>
      </c>
      <c r="Z101" s="360">
        <f t="shared" si="27"/>
        <v>0</v>
      </c>
      <c r="AA101" s="361">
        <f>AVERAGE(AA96:AA99)</f>
        <v>0</v>
      </c>
      <c r="AB101" s="36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5"/>
      <c r="BO101" s="5"/>
      <c r="BP101" s="5"/>
      <c r="BQ101" s="5"/>
      <c r="BR101" s="4"/>
      <c r="BS101" s="4"/>
      <c r="BT101" s="4"/>
      <c r="BU101" s="5"/>
      <c r="BV101" s="5"/>
      <c r="BW101" s="5"/>
      <c r="BX101" s="5"/>
      <c r="BY101" s="4"/>
      <c r="BZ101" s="4"/>
    </row>
    <row r="103" spans="1:78">
      <c r="A103" s="260" t="s">
        <v>277</v>
      </c>
      <c r="B103" s="344" t="s">
        <v>237</v>
      </c>
      <c r="C103" s="345">
        <v>107</v>
      </c>
      <c r="D103" s="345">
        <v>73</v>
      </c>
      <c r="E103" s="345">
        <v>14</v>
      </c>
      <c r="F103" s="346">
        <f>SUM(C103:E103)</f>
        <v>194</v>
      </c>
      <c r="G103" s="345">
        <v>0</v>
      </c>
      <c r="H103" s="345">
        <v>0</v>
      </c>
      <c r="I103" s="345">
        <v>0</v>
      </c>
      <c r="J103" s="345">
        <v>0</v>
      </c>
      <c r="K103" s="345">
        <v>0</v>
      </c>
      <c r="L103" s="346">
        <f>SUM(G103:K103)</f>
        <v>0</v>
      </c>
      <c r="M103" s="345">
        <v>0</v>
      </c>
      <c r="N103" s="345">
        <v>5</v>
      </c>
      <c r="O103" s="345">
        <v>5</v>
      </c>
      <c r="P103" s="345">
        <v>0</v>
      </c>
      <c r="Q103" s="345">
        <v>0</v>
      </c>
      <c r="R103" s="345">
        <v>0</v>
      </c>
      <c r="S103" s="345">
        <v>0</v>
      </c>
      <c r="T103" s="345">
        <v>0</v>
      </c>
      <c r="U103" s="345">
        <v>0</v>
      </c>
      <c r="V103" s="345">
        <v>0</v>
      </c>
      <c r="W103" s="345">
        <v>0</v>
      </c>
      <c r="X103" s="345">
        <v>0</v>
      </c>
      <c r="Y103" s="345">
        <v>0</v>
      </c>
      <c r="Z103" s="345">
        <v>2</v>
      </c>
      <c r="AA103" s="346">
        <f>SUM(M103:Z103)</f>
        <v>12</v>
      </c>
      <c r="AB103" s="249">
        <f>F103+L103+AA103</f>
        <v>206</v>
      </c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5"/>
      <c r="BO103" s="5"/>
      <c r="BP103" s="5"/>
      <c r="BQ103" s="5"/>
      <c r="BR103" s="4"/>
      <c r="BS103" s="4"/>
      <c r="BT103" s="4"/>
      <c r="BU103" s="5"/>
      <c r="BV103" s="5"/>
      <c r="BW103" s="5"/>
      <c r="BX103" s="5"/>
      <c r="BY103" s="4"/>
      <c r="BZ103" s="4"/>
    </row>
    <row r="104" spans="1:78">
      <c r="A104" s="257"/>
      <c r="B104" s="347" t="s">
        <v>238</v>
      </c>
      <c r="C104" s="348">
        <v>31</v>
      </c>
      <c r="D104" s="348">
        <v>53</v>
      </c>
      <c r="E104" s="348">
        <v>4</v>
      </c>
      <c r="F104" s="349">
        <f>SUM(C104:E104)</f>
        <v>88</v>
      </c>
      <c r="G104" s="348" t="s">
        <v>23</v>
      </c>
      <c r="H104" s="348">
        <v>0</v>
      </c>
      <c r="I104" s="348" t="s">
        <v>23</v>
      </c>
      <c r="J104" s="348" t="s">
        <v>23</v>
      </c>
      <c r="K104" s="348" t="s">
        <v>23</v>
      </c>
      <c r="L104" s="349">
        <f>SUM(G104:K104)</f>
        <v>0</v>
      </c>
      <c r="M104" s="348" t="s">
        <v>23</v>
      </c>
      <c r="N104" s="348" t="s">
        <v>23</v>
      </c>
      <c r="O104" s="348">
        <v>3</v>
      </c>
      <c r="P104" s="348">
        <v>0</v>
      </c>
      <c r="Q104" s="348" t="s">
        <v>23</v>
      </c>
      <c r="R104" s="348" t="s">
        <v>23</v>
      </c>
      <c r="S104" s="348" t="s">
        <v>23</v>
      </c>
      <c r="T104" s="348" t="s">
        <v>23</v>
      </c>
      <c r="U104" s="348" t="s">
        <v>23</v>
      </c>
      <c r="V104" s="348">
        <v>0</v>
      </c>
      <c r="W104" s="348">
        <v>0</v>
      </c>
      <c r="X104" s="348" t="s">
        <v>23</v>
      </c>
      <c r="Y104" s="348" t="s">
        <v>23</v>
      </c>
      <c r="Z104" s="348" t="s">
        <v>23</v>
      </c>
      <c r="AA104" s="346">
        <f>SUM(M104:Z104)</f>
        <v>3</v>
      </c>
      <c r="AB104" s="249">
        <f>F104+L104+AA104</f>
        <v>91</v>
      </c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5"/>
      <c r="BO104" s="5"/>
      <c r="BP104" s="5"/>
      <c r="BQ104" s="5"/>
      <c r="BR104" s="4"/>
      <c r="BS104" s="4"/>
      <c r="BT104" s="4"/>
      <c r="BU104" s="5"/>
      <c r="BV104" s="5"/>
      <c r="BW104" s="5"/>
      <c r="BX104" s="5"/>
      <c r="BY104" s="4"/>
      <c r="BZ104" s="4"/>
    </row>
    <row r="105" spans="1:78">
      <c r="A105" s="257"/>
      <c r="B105" s="347" t="s">
        <v>239</v>
      </c>
      <c r="C105" s="348">
        <v>129</v>
      </c>
      <c r="D105" s="348">
        <v>40</v>
      </c>
      <c r="E105" s="348">
        <v>4</v>
      </c>
      <c r="F105" s="349">
        <f>SUM(C105:E105)</f>
        <v>173</v>
      </c>
      <c r="G105" s="348" t="s">
        <v>23</v>
      </c>
      <c r="H105" s="348">
        <v>0</v>
      </c>
      <c r="I105" s="348" t="s">
        <v>23</v>
      </c>
      <c r="J105" s="348" t="s">
        <v>23</v>
      </c>
      <c r="K105" s="348" t="s">
        <v>23</v>
      </c>
      <c r="L105" s="349">
        <f>SUM(G105:K105)</f>
        <v>0</v>
      </c>
      <c r="M105" s="348" t="s">
        <v>23</v>
      </c>
      <c r="N105" s="348" t="s">
        <v>23</v>
      </c>
      <c r="O105" s="348">
        <v>12</v>
      </c>
      <c r="P105" s="348">
        <v>0</v>
      </c>
      <c r="Q105" s="348" t="s">
        <v>23</v>
      </c>
      <c r="R105" s="348" t="s">
        <v>23</v>
      </c>
      <c r="S105" s="348" t="s">
        <v>23</v>
      </c>
      <c r="T105" s="348">
        <v>1</v>
      </c>
      <c r="U105" s="348" t="s">
        <v>23</v>
      </c>
      <c r="V105" s="348" t="s">
        <v>23</v>
      </c>
      <c r="W105" s="348" t="s">
        <v>23</v>
      </c>
      <c r="X105" s="348" t="s">
        <v>23</v>
      </c>
      <c r="Y105" s="348" t="s">
        <v>23</v>
      </c>
      <c r="Z105" s="348">
        <v>1</v>
      </c>
      <c r="AA105" s="346">
        <f>SUM(M105:Z105)</f>
        <v>14</v>
      </c>
      <c r="AB105" s="249">
        <f>F105+L105+AA105</f>
        <v>187</v>
      </c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5"/>
      <c r="BO105" s="5"/>
      <c r="BP105" s="5"/>
      <c r="BQ105" s="5"/>
      <c r="BR105" s="4"/>
      <c r="BS105" s="4"/>
      <c r="BT105" s="4"/>
      <c r="BU105" s="5"/>
      <c r="BV105" s="5"/>
      <c r="BW105" s="5"/>
      <c r="BX105" s="5"/>
      <c r="BY105" s="4"/>
      <c r="BZ105" s="4"/>
    </row>
    <row r="106" spans="1:78">
      <c r="A106" s="257"/>
      <c r="B106" s="350" t="s">
        <v>240</v>
      </c>
      <c r="C106" s="351" t="s">
        <v>23</v>
      </c>
      <c r="D106" s="351" t="s">
        <v>23</v>
      </c>
      <c r="E106" s="351" t="s">
        <v>23</v>
      </c>
      <c r="F106" s="346">
        <f>SUM(C106:E106)</f>
        <v>0</v>
      </c>
      <c r="G106" s="351" t="s">
        <v>23</v>
      </c>
      <c r="H106" s="352" t="s">
        <v>23</v>
      </c>
      <c r="I106" s="352" t="s">
        <v>23</v>
      </c>
      <c r="J106" s="352" t="s">
        <v>23</v>
      </c>
      <c r="K106" s="352" t="s">
        <v>23</v>
      </c>
      <c r="L106" s="346">
        <f>SUM(G106:K106)</f>
        <v>0</v>
      </c>
      <c r="M106" s="351" t="s">
        <v>23</v>
      </c>
      <c r="N106" s="351" t="s">
        <v>23</v>
      </c>
      <c r="O106" s="351" t="s">
        <v>23</v>
      </c>
      <c r="P106" s="351" t="s">
        <v>23</v>
      </c>
      <c r="Q106" s="351" t="s">
        <v>23</v>
      </c>
      <c r="R106" s="351" t="s">
        <v>23</v>
      </c>
      <c r="S106" s="351" t="s">
        <v>23</v>
      </c>
      <c r="T106" s="351" t="s">
        <v>23</v>
      </c>
      <c r="U106" s="351" t="s">
        <v>23</v>
      </c>
      <c r="V106" s="351" t="s">
        <v>23</v>
      </c>
      <c r="W106" s="351" t="s">
        <v>23</v>
      </c>
      <c r="X106" s="351" t="s">
        <v>23</v>
      </c>
      <c r="Y106" s="351" t="s">
        <v>23</v>
      </c>
      <c r="Z106" s="351" t="s">
        <v>23</v>
      </c>
      <c r="AA106" s="346">
        <f>SUM(M106:Z106)</f>
        <v>0</v>
      </c>
      <c r="AB106" s="249">
        <f>F106+L106+AA106</f>
        <v>0</v>
      </c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5"/>
      <c r="BO106" s="5"/>
      <c r="BP106" s="5"/>
      <c r="BQ106" s="5"/>
      <c r="BR106" s="4"/>
      <c r="BS106" s="4"/>
      <c r="BT106" s="4"/>
      <c r="BU106" s="5"/>
      <c r="BV106" s="5"/>
      <c r="BW106" s="5"/>
      <c r="BX106" s="5"/>
      <c r="BY106" s="4"/>
      <c r="BZ106" s="4"/>
    </row>
    <row r="107" spans="1:78" ht="15" thickBot="1">
      <c r="A107" s="257"/>
      <c r="B107" s="353" t="s">
        <v>206</v>
      </c>
      <c r="C107" s="354">
        <f t="shared" ref="C107" si="28">SUM(C103:C106)</f>
        <v>267</v>
      </c>
      <c r="D107" s="355">
        <f t="shared" ref="D107" si="29">SUM(D103:D106)</f>
        <v>166</v>
      </c>
      <c r="E107" s="355">
        <f t="shared" ref="E107" si="30">SUM(E103:E106)</f>
        <v>22</v>
      </c>
      <c r="F107" s="356">
        <f t="shared" ref="F107" si="31">SUM(F103:F106)</f>
        <v>455</v>
      </c>
      <c r="G107" s="355">
        <f t="shared" ref="G107" si="32">SUM(G103:G106)</f>
        <v>0</v>
      </c>
      <c r="H107" s="355">
        <f t="shared" ref="H107" si="33">SUM(H103:H106)</f>
        <v>0</v>
      </c>
      <c r="I107" s="355">
        <f t="shared" ref="I107" si="34">SUM(I103:I106)</f>
        <v>0</v>
      </c>
      <c r="J107" s="355">
        <f t="shared" ref="J107" si="35">SUM(J103:J106)</f>
        <v>0</v>
      </c>
      <c r="K107" s="355">
        <f t="shared" ref="K107" si="36">SUM(K103:K106)</f>
        <v>0</v>
      </c>
      <c r="L107" s="356">
        <f t="shared" ref="L107" si="37">SUM(L103:L106)</f>
        <v>0</v>
      </c>
      <c r="M107" s="355">
        <f t="shared" ref="M107" si="38">SUM(M103:M106)</f>
        <v>0</v>
      </c>
      <c r="N107" s="355">
        <f t="shared" ref="N107" si="39">SUM(N103:N106)</f>
        <v>5</v>
      </c>
      <c r="O107" s="355">
        <f t="shared" ref="O107" si="40">SUM(O103:O106)</f>
        <v>20</v>
      </c>
      <c r="P107" s="355">
        <f t="shared" ref="P107" si="41">SUM(P103:P106)</f>
        <v>0</v>
      </c>
      <c r="Q107" s="355">
        <f t="shared" ref="Q107" si="42">SUM(Q103:Q106)</f>
        <v>0</v>
      </c>
      <c r="R107" s="355">
        <f t="shared" ref="R107" si="43">SUM(R103:R106)</f>
        <v>0</v>
      </c>
      <c r="S107" s="355">
        <f t="shared" ref="S107" si="44">SUM(S103:S106)</f>
        <v>0</v>
      </c>
      <c r="T107" s="355">
        <f t="shared" ref="T107" si="45">SUM(T103:T106)</f>
        <v>1</v>
      </c>
      <c r="U107" s="355">
        <f t="shared" ref="U107" si="46">SUM(U103:U106)</f>
        <v>0</v>
      </c>
      <c r="V107" s="355">
        <f t="shared" ref="V107" si="47">SUM(V103:V106)</f>
        <v>0</v>
      </c>
      <c r="W107" s="355">
        <f t="shared" ref="W107" si="48">SUM(W103:W106)</f>
        <v>0</v>
      </c>
      <c r="X107" s="355">
        <f t="shared" ref="X107" si="49">SUM(X103:X106)</f>
        <v>0</v>
      </c>
      <c r="Y107" s="355">
        <f t="shared" ref="Y107" si="50">SUM(Y103:Y106)</f>
        <v>0</v>
      </c>
      <c r="Z107" s="355">
        <f t="shared" ref="Z107" si="51">SUM(Z103:Z106)</f>
        <v>3</v>
      </c>
      <c r="AA107" s="356">
        <f t="shared" ref="AA107" si="52">SUM(AA103:AA106)</f>
        <v>29</v>
      </c>
      <c r="AB107" s="357">
        <f t="shared" ref="AB107" si="53">SUM(AB103:AB106)</f>
        <v>484</v>
      </c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5"/>
      <c r="BO107" s="5"/>
      <c r="BP107" s="5"/>
      <c r="BQ107" s="5"/>
      <c r="BR107" s="4"/>
      <c r="BS107" s="4"/>
      <c r="BT107" s="4"/>
      <c r="BU107" s="5"/>
      <c r="BV107" s="5"/>
      <c r="BW107" s="5"/>
      <c r="BX107" s="5"/>
      <c r="BY107" s="4"/>
      <c r="BZ107" s="4"/>
    </row>
    <row r="108" spans="1:78" ht="15" thickTop="1">
      <c r="A108" s="257"/>
      <c r="B108" s="358" t="s">
        <v>334</v>
      </c>
      <c r="C108" s="359">
        <f>C107</f>
        <v>267</v>
      </c>
      <c r="D108" s="360">
        <f>D107</f>
        <v>166</v>
      </c>
      <c r="E108" s="360">
        <f>E107</f>
        <v>22</v>
      </c>
      <c r="F108" s="361">
        <f>AVERAGE(F103:F106)</f>
        <v>113.75</v>
      </c>
      <c r="G108" s="360">
        <f>G107</f>
        <v>0</v>
      </c>
      <c r="H108" s="360">
        <f>H107</f>
        <v>0</v>
      </c>
      <c r="I108" s="360">
        <f>I107</f>
        <v>0</v>
      </c>
      <c r="J108" s="360">
        <f>J107</f>
        <v>0</v>
      </c>
      <c r="K108" s="360">
        <f>K107</f>
        <v>0</v>
      </c>
      <c r="L108" s="362">
        <f>AVERAGE(L103:L106)</f>
        <v>0</v>
      </c>
      <c r="M108" s="360">
        <f t="shared" ref="M108" si="54">M107</f>
        <v>0</v>
      </c>
      <c r="N108" s="360">
        <f t="shared" ref="N108" si="55">N107</f>
        <v>5</v>
      </c>
      <c r="O108" s="360">
        <f t="shared" ref="O108" si="56">O107</f>
        <v>20</v>
      </c>
      <c r="P108" s="360">
        <f t="shared" ref="P108" si="57">P107</f>
        <v>0</v>
      </c>
      <c r="Q108" s="360">
        <f t="shared" ref="Q108" si="58">Q107</f>
        <v>0</v>
      </c>
      <c r="R108" s="360">
        <f t="shared" ref="R108" si="59">R107</f>
        <v>0</v>
      </c>
      <c r="S108" s="360">
        <f t="shared" ref="S108" si="60">S107</f>
        <v>0</v>
      </c>
      <c r="T108" s="360">
        <f t="shared" ref="T108" si="61">T107</f>
        <v>1</v>
      </c>
      <c r="U108" s="360">
        <f t="shared" ref="U108" si="62">U107</f>
        <v>0</v>
      </c>
      <c r="V108" s="360">
        <f t="shared" ref="V108" si="63">V107</f>
        <v>0</v>
      </c>
      <c r="W108" s="360">
        <f t="shared" ref="W108" si="64">W107</f>
        <v>0</v>
      </c>
      <c r="X108" s="360">
        <f t="shared" ref="X108" si="65">X107</f>
        <v>0</v>
      </c>
      <c r="Y108" s="360">
        <f t="shared" ref="Y108" si="66">Y107</f>
        <v>0</v>
      </c>
      <c r="Z108" s="360">
        <f t="shared" ref="Z108" si="67">Z107</f>
        <v>3</v>
      </c>
      <c r="AA108" s="361">
        <f>AVERAGE(AA103:AA106)</f>
        <v>7.25</v>
      </c>
      <c r="AB108" s="36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5"/>
      <c r="BO108" s="5"/>
      <c r="BP108" s="5"/>
      <c r="BQ108" s="5"/>
      <c r="BR108" s="4"/>
      <c r="BS108" s="4"/>
      <c r="BT108" s="4"/>
      <c r="BU108" s="5"/>
      <c r="BV108" s="5"/>
      <c r="BW108" s="5"/>
      <c r="BX108" s="5"/>
      <c r="BY108" s="4"/>
      <c r="BZ108" s="4"/>
    </row>
    <row r="109" spans="1:78">
      <c r="A109" s="25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5"/>
      <c r="BO109" s="5"/>
      <c r="BP109" s="5"/>
      <c r="BQ109" s="5"/>
      <c r="BR109" s="4"/>
      <c r="BS109" s="4"/>
      <c r="BT109" s="4"/>
      <c r="BU109" s="5"/>
      <c r="BV109" s="5"/>
      <c r="BW109" s="5"/>
      <c r="BX109" s="5"/>
      <c r="BY109" s="4"/>
      <c r="BZ109" s="4"/>
    </row>
    <row r="110" spans="1:78">
      <c r="A110" s="260" t="s">
        <v>286</v>
      </c>
      <c r="B110" s="344" t="s">
        <v>237</v>
      </c>
      <c r="C110" s="345">
        <v>123</v>
      </c>
      <c r="D110" s="345">
        <v>149</v>
      </c>
      <c r="E110" s="345">
        <v>15</v>
      </c>
      <c r="F110" s="346">
        <f>SUM(C110:E110)</f>
        <v>287</v>
      </c>
      <c r="G110" s="345">
        <v>0</v>
      </c>
      <c r="H110" s="345">
        <v>0</v>
      </c>
      <c r="I110" s="345">
        <v>0</v>
      </c>
      <c r="J110" s="345">
        <v>0</v>
      </c>
      <c r="K110" s="345">
        <v>0</v>
      </c>
      <c r="L110" s="346">
        <f>SUM(G110:K110)</f>
        <v>0</v>
      </c>
      <c r="M110" s="345">
        <v>0</v>
      </c>
      <c r="N110" s="345">
        <v>3</v>
      </c>
      <c r="O110" s="345">
        <v>8</v>
      </c>
      <c r="P110" s="345">
        <v>0</v>
      </c>
      <c r="Q110" s="345">
        <v>0</v>
      </c>
      <c r="R110" s="345">
        <v>0</v>
      </c>
      <c r="S110" s="345">
        <v>0</v>
      </c>
      <c r="T110" s="345">
        <v>3</v>
      </c>
      <c r="U110" s="345">
        <v>0</v>
      </c>
      <c r="V110" s="345">
        <v>0</v>
      </c>
      <c r="W110" s="345">
        <v>0</v>
      </c>
      <c r="X110" s="345">
        <v>0</v>
      </c>
      <c r="Y110" s="345">
        <v>0</v>
      </c>
      <c r="Z110" s="345">
        <v>0</v>
      </c>
      <c r="AA110" s="346">
        <f>SUM(M110:Z110)</f>
        <v>14</v>
      </c>
      <c r="AB110" s="249">
        <f>F110+L110+AA110</f>
        <v>301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5"/>
      <c r="BO110" s="5"/>
      <c r="BP110" s="5"/>
      <c r="BQ110" s="5"/>
      <c r="BR110" s="4"/>
      <c r="BS110" s="4"/>
      <c r="BT110" s="4"/>
      <c r="BU110" s="5"/>
      <c r="BV110" s="5"/>
      <c r="BW110" s="5"/>
      <c r="BX110" s="5"/>
      <c r="BY110" s="4"/>
      <c r="BZ110" s="4"/>
    </row>
    <row r="111" spans="1:78">
      <c r="A111" s="257"/>
      <c r="B111" s="347" t="s">
        <v>238</v>
      </c>
      <c r="C111" s="348">
        <v>179</v>
      </c>
      <c r="D111" s="348">
        <v>368</v>
      </c>
      <c r="E111" s="348">
        <v>49</v>
      </c>
      <c r="F111" s="349">
        <f>SUM(C111:E111)</f>
        <v>596</v>
      </c>
      <c r="G111" s="348" t="s">
        <v>23</v>
      </c>
      <c r="H111" s="348">
        <v>0</v>
      </c>
      <c r="I111" s="348" t="s">
        <v>23</v>
      </c>
      <c r="J111" s="348" t="s">
        <v>23</v>
      </c>
      <c r="K111" s="348" t="s">
        <v>23</v>
      </c>
      <c r="L111" s="349">
        <f>SUM(G111:K111)</f>
        <v>0</v>
      </c>
      <c r="M111" s="348" t="s">
        <v>23</v>
      </c>
      <c r="N111" s="348">
        <v>5</v>
      </c>
      <c r="O111" s="348">
        <v>17</v>
      </c>
      <c r="P111" s="348">
        <v>0</v>
      </c>
      <c r="Q111" s="348" t="s">
        <v>23</v>
      </c>
      <c r="R111" s="348" t="s">
        <v>23</v>
      </c>
      <c r="S111" s="348" t="s">
        <v>23</v>
      </c>
      <c r="T111" s="348">
        <v>5</v>
      </c>
      <c r="U111" s="348" t="s">
        <v>23</v>
      </c>
      <c r="V111" s="348">
        <v>0</v>
      </c>
      <c r="W111" s="348">
        <v>0</v>
      </c>
      <c r="X111" s="348" t="s">
        <v>23</v>
      </c>
      <c r="Y111" s="348" t="s">
        <v>23</v>
      </c>
      <c r="Z111" s="348">
        <v>3</v>
      </c>
      <c r="AA111" s="346">
        <f>SUM(M111:Z111)</f>
        <v>30</v>
      </c>
      <c r="AB111" s="249">
        <f>F111+L111+AA111</f>
        <v>626</v>
      </c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5"/>
      <c r="BO111" s="5"/>
      <c r="BP111" s="5"/>
      <c r="BQ111" s="5"/>
      <c r="BR111" s="4"/>
      <c r="BS111" s="4"/>
      <c r="BT111" s="4"/>
      <c r="BU111" s="5"/>
      <c r="BV111" s="5"/>
      <c r="BW111" s="5"/>
      <c r="BX111" s="5"/>
      <c r="BY111" s="4"/>
      <c r="BZ111" s="4"/>
    </row>
    <row r="112" spans="1:78">
      <c r="A112" s="257"/>
      <c r="B112" s="347" t="s">
        <v>239</v>
      </c>
      <c r="C112" s="348">
        <v>105</v>
      </c>
      <c r="D112" s="348">
        <v>298</v>
      </c>
      <c r="E112" s="348">
        <v>28</v>
      </c>
      <c r="F112" s="349">
        <f>SUM(C112:E112)</f>
        <v>431</v>
      </c>
      <c r="G112" s="348" t="s">
        <v>23</v>
      </c>
      <c r="H112" s="348">
        <v>0</v>
      </c>
      <c r="I112" s="348" t="s">
        <v>23</v>
      </c>
      <c r="J112" s="348" t="s">
        <v>23</v>
      </c>
      <c r="K112" s="348" t="s">
        <v>23</v>
      </c>
      <c r="L112" s="349">
        <f>SUM(G112:K112)</f>
        <v>0</v>
      </c>
      <c r="M112" s="348" t="s">
        <v>23</v>
      </c>
      <c r="N112" s="348" t="s">
        <v>23</v>
      </c>
      <c r="O112" s="348">
        <v>6</v>
      </c>
      <c r="P112" s="348">
        <v>0</v>
      </c>
      <c r="Q112" s="348" t="s">
        <v>23</v>
      </c>
      <c r="R112" s="348" t="s">
        <v>23</v>
      </c>
      <c r="S112" s="348" t="s">
        <v>23</v>
      </c>
      <c r="T112" s="348">
        <v>1</v>
      </c>
      <c r="U112" s="348" t="s">
        <v>23</v>
      </c>
      <c r="V112" s="348" t="s">
        <v>23</v>
      </c>
      <c r="W112" s="348" t="s">
        <v>23</v>
      </c>
      <c r="X112" s="348" t="s">
        <v>23</v>
      </c>
      <c r="Y112" s="348" t="s">
        <v>23</v>
      </c>
      <c r="Z112" s="348">
        <v>2</v>
      </c>
      <c r="AA112" s="346">
        <f>SUM(M112:Z112)</f>
        <v>9</v>
      </c>
      <c r="AB112" s="249">
        <f>F112+L112+AA112</f>
        <v>440</v>
      </c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5"/>
      <c r="BO112" s="5"/>
      <c r="BP112" s="5"/>
      <c r="BQ112" s="5"/>
      <c r="BR112" s="4"/>
      <c r="BS112" s="4"/>
      <c r="BT112" s="4"/>
      <c r="BU112" s="5"/>
      <c r="BV112" s="5"/>
      <c r="BW112" s="5"/>
      <c r="BX112" s="5"/>
      <c r="BY112" s="4"/>
      <c r="BZ112" s="4"/>
    </row>
    <row r="113" spans="1:78">
      <c r="A113" s="257"/>
      <c r="B113" s="350" t="s">
        <v>240</v>
      </c>
      <c r="C113" s="351" t="s">
        <v>23</v>
      </c>
      <c r="D113" s="351" t="s">
        <v>23</v>
      </c>
      <c r="E113" s="351" t="s">
        <v>23</v>
      </c>
      <c r="F113" s="346">
        <f>SUM(C113:E113)</f>
        <v>0</v>
      </c>
      <c r="G113" s="351" t="s">
        <v>23</v>
      </c>
      <c r="H113" s="352" t="s">
        <v>23</v>
      </c>
      <c r="I113" s="352" t="s">
        <v>23</v>
      </c>
      <c r="J113" s="352" t="s">
        <v>23</v>
      </c>
      <c r="K113" s="352" t="s">
        <v>23</v>
      </c>
      <c r="L113" s="346">
        <f>SUM(G113:K113)</f>
        <v>0</v>
      </c>
      <c r="M113" s="351" t="s">
        <v>23</v>
      </c>
      <c r="N113" s="351" t="s">
        <v>23</v>
      </c>
      <c r="O113" s="351" t="s">
        <v>23</v>
      </c>
      <c r="P113" s="351" t="s">
        <v>23</v>
      </c>
      <c r="Q113" s="351" t="s">
        <v>23</v>
      </c>
      <c r="R113" s="351" t="s">
        <v>23</v>
      </c>
      <c r="S113" s="351" t="s">
        <v>23</v>
      </c>
      <c r="T113" s="351" t="s">
        <v>23</v>
      </c>
      <c r="U113" s="351" t="s">
        <v>23</v>
      </c>
      <c r="V113" s="351" t="s">
        <v>23</v>
      </c>
      <c r="W113" s="351" t="s">
        <v>23</v>
      </c>
      <c r="X113" s="351" t="s">
        <v>23</v>
      </c>
      <c r="Y113" s="351" t="s">
        <v>23</v>
      </c>
      <c r="Z113" s="351" t="s">
        <v>23</v>
      </c>
      <c r="AA113" s="346">
        <f>SUM(M113:Z113)</f>
        <v>0</v>
      </c>
      <c r="AB113" s="249">
        <f>F113+L113+AA113</f>
        <v>0</v>
      </c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5"/>
      <c r="BO113" s="5"/>
      <c r="BP113" s="5"/>
      <c r="BQ113" s="5"/>
      <c r="BR113" s="4"/>
      <c r="BS113" s="4"/>
      <c r="BT113" s="4"/>
      <c r="BU113" s="5"/>
      <c r="BV113" s="5"/>
      <c r="BW113" s="5"/>
      <c r="BX113" s="5"/>
      <c r="BY113" s="4"/>
      <c r="BZ113" s="4"/>
    </row>
    <row r="114" spans="1:78" ht="15" thickBot="1">
      <c r="A114" s="257"/>
      <c r="B114" s="353" t="s">
        <v>206</v>
      </c>
      <c r="C114" s="354">
        <f t="shared" ref="C114" si="68">SUM(C110:C113)</f>
        <v>407</v>
      </c>
      <c r="D114" s="355">
        <f t="shared" ref="D114" si="69">SUM(D110:D113)</f>
        <v>815</v>
      </c>
      <c r="E114" s="355">
        <f t="shared" ref="E114" si="70">SUM(E110:E113)</f>
        <v>92</v>
      </c>
      <c r="F114" s="356">
        <f t="shared" ref="F114" si="71">SUM(F110:F113)</f>
        <v>1314</v>
      </c>
      <c r="G114" s="355">
        <f t="shared" ref="G114" si="72">SUM(G110:G113)</f>
        <v>0</v>
      </c>
      <c r="H114" s="355">
        <f t="shared" ref="H114" si="73">SUM(H110:H113)</f>
        <v>0</v>
      </c>
      <c r="I114" s="355">
        <f t="shared" ref="I114" si="74">SUM(I110:I113)</f>
        <v>0</v>
      </c>
      <c r="J114" s="355">
        <f t="shared" ref="J114" si="75">SUM(J110:J113)</f>
        <v>0</v>
      </c>
      <c r="K114" s="355">
        <f t="shared" ref="K114" si="76">SUM(K110:K113)</f>
        <v>0</v>
      </c>
      <c r="L114" s="356">
        <f t="shared" ref="L114" si="77">SUM(L110:L113)</f>
        <v>0</v>
      </c>
      <c r="M114" s="355">
        <f t="shared" ref="M114" si="78">SUM(M110:M113)</f>
        <v>0</v>
      </c>
      <c r="N114" s="355">
        <f t="shared" ref="N114" si="79">SUM(N110:N113)</f>
        <v>8</v>
      </c>
      <c r="O114" s="355">
        <f t="shared" ref="O114" si="80">SUM(O110:O113)</f>
        <v>31</v>
      </c>
      <c r="P114" s="355">
        <f t="shared" ref="P114" si="81">SUM(P110:P113)</f>
        <v>0</v>
      </c>
      <c r="Q114" s="355">
        <f t="shared" ref="Q114" si="82">SUM(Q110:Q113)</f>
        <v>0</v>
      </c>
      <c r="R114" s="355">
        <f t="shared" ref="R114" si="83">SUM(R110:R113)</f>
        <v>0</v>
      </c>
      <c r="S114" s="355">
        <f t="shared" ref="S114" si="84">SUM(S110:S113)</f>
        <v>0</v>
      </c>
      <c r="T114" s="355">
        <f t="shared" ref="T114" si="85">SUM(T110:T113)</f>
        <v>9</v>
      </c>
      <c r="U114" s="355">
        <f t="shared" ref="U114" si="86">SUM(U110:U113)</f>
        <v>0</v>
      </c>
      <c r="V114" s="355">
        <f t="shared" ref="V114" si="87">SUM(V110:V113)</f>
        <v>0</v>
      </c>
      <c r="W114" s="355">
        <f t="shared" ref="W114" si="88">SUM(W110:W113)</f>
        <v>0</v>
      </c>
      <c r="X114" s="355">
        <f t="shared" ref="X114" si="89">SUM(X110:X113)</f>
        <v>0</v>
      </c>
      <c r="Y114" s="355">
        <f t="shared" ref="Y114" si="90">SUM(Y110:Y113)</f>
        <v>0</v>
      </c>
      <c r="Z114" s="355">
        <f t="shared" ref="Z114" si="91">SUM(Z110:Z113)</f>
        <v>5</v>
      </c>
      <c r="AA114" s="356">
        <f t="shared" ref="AA114" si="92">SUM(AA110:AA113)</f>
        <v>53</v>
      </c>
      <c r="AB114" s="357">
        <f t="shared" ref="AB114" si="93">SUM(AB110:AB113)</f>
        <v>1367</v>
      </c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5"/>
      <c r="BO114" s="5"/>
      <c r="BP114" s="5"/>
      <c r="BQ114" s="5"/>
      <c r="BR114" s="4"/>
      <c r="BS114" s="4"/>
      <c r="BT114" s="4"/>
      <c r="BU114" s="5"/>
      <c r="BV114" s="5"/>
      <c r="BW114" s="5"/>
      <c r="BX114" s="5"/>
      <c r="BY114" s="4"/>
      <c r="BZ114" s="4"/>
    </row>
    <row r="115" spans="1:78" ht="15" thickTop="1">
      <c r="A115" s="257"/>
      <c r="B115" s="358" t="s">
        <v>334</v>
      </c>
      <c r="C115" s="359">
        <f>C114</f>
        <v>407</v>
      </c>
      <c r="D115" s="360">
        <f>D114</f>
        <v>815</v>
      </c>
      <c r="E115" s="360">
        <f>E114</f>
        <v>92</v>
      </c>
      <c r="F115" s="361">
        <f>AVERAGE(F110:F113)</f>
        <v>328.5</v>
      </c>
      <c r="G115" s="360">
        <f>G114</f>
        <v>0</v>
      </c>
      <c r="H115" s="360">
        <f>H114</f>
        <v>0</v>
      </c>
      <c r="I115" s="360">
        <f>I114</f>
        <v>0</v>
      </c>
      <c r="J115" s="360">
        <f>J114</f>
        <v>0</v>
      </c>
      <c r="K115" s="360">
        <f>K114</f>
        <v>0</v>
      </c>
      <c r="L115" s="362">
        <f>AVERAGE(L110:L113)</f>
        <v>0</v>
      </c>
      <c r="M115" s="360">
        <f t="shared" ref="M115" si="94">M114</f>
        <v>0</v>
      </c>
      <c r="N115" s="360">
        <f t="shared" ref="N115" si="95">N114</f>
        <v>8</v>
      </c>
      <c r="O115" s="360">
        <f t="shared" ref="O115" si="96">O114</f>
        <v>31</v>
      </c>
      <c r="P115" s="360">
        <f t="shared" ref="P115" si="97">P114</f>
        <v>0</v>
      </c>
      <c r="Q115" s="360">
        <f t="shared" ref="Q115" si="98">Q114</f>
        <v>0</v>
      </c>
      <c r="R115" s="360">
        <f t="shared" ref="R115" si="99">R114</f>
        <v>0</v>
      </c>
      <c r="S115" s="360">
        <f t="shared" ref="S115" si="100">S114</f>
        <v>0</v>
      </c>
      <c r="T115" s="360">
        <f t="shared" ref="T115" si="101">T114</f>
        <v>9</v>
      </c>
      <c r="U115" s="360">
        <f t="shared" ref="U115" si="102">U114</f>
        <v>0</v>
      </c>
      <c r="V115" s="360">
        <f t="shared" ref="V115" si="103">V114</f>
        <v>0</v>
      </c>
      <c r="W115" s="360">
        <f t="shared" ref="W115" si="104">W114</f>
        <v>0</v>
      </c>
      <c r="X115" s="360">
        <f t="shared" ref="X115" si="105">X114</f>
        <v>0</v>
      </c>
      <c r="Y115" s="360">
        <f t="shared" ref="Y115" si="106">Y114</f>
        <v>0</v>
      </c>
      <c r="Z115" s="360">
        <f t="shared" ref="Z115" si="107">Z114</f>
        <v>5</v>
      </c>
      <c r="AA115" s="361">
        <f>AVERAGE(AA110:AA113)</f>
        <v>13.25</v>
      </c>
      <c r="AB115" s="36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5"/>
      <c r="BO115" s="5"/>
      <c r="BP115" s="5"/>
      <c r="BQ115" s="5"/>
      <c r="BR115" s="4"/>
      <c r="BS115" s="4"/>
      <c r="BT115" s="4"/>
      <c r="BU115" s="5"/>
      <c r="BV115" s="5"/>
      <c r="BW115" s="5"/>
      <c r="BX115" s="5"/>
      <c r="BY115" s="4"/>
      <c r="BZ115" s="4"/>
    </row>
    <row r="116" spans="1:78">
      <c r="A116" s="257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4"/>
      <c r="P116" s="364"/>
      <c r="Q116" s="364"/>
      <c r="R116" s="364"/>
      <c r="S116" s="364"/>
      <c r="T116" s="364"/>
      <c r="U116" s="364"/>
      <c r="V116" s="364"/>
      <c r="W116" s="364"/>
      <c r="X116" s="364"/>
      <c r="Y116" s="364"/>
      <c r="Z116" s="364"/>
      <c r="AA116" s="364"/>
      <c r="AB116" s="261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5"/>
      <c r="BO116" s="5"/>
      <c r="BP116" s="5"/>
      <c r="BQ116" s="5"/>
      <c r="BR116" s="4"/>
      <c r="BS116" s="4"/>
      <c r="BT116" s="4"/>
      <c r="BU116" s="5"/>
      <c r="BV116" s="5"/>
      <c r="BW116" s="5"/>
      <c r="BX116" s="5"/>
      <c r="BY116" s="4"/>
      <c r="BZ116" s="4"/>
    </row>
    <row r="117" spans="1:78">
      <c r="A117" s="260" t="s">
        <v>338</v>
      </c>
      <c r="B117" s="344" t="s">
        <v>237</v>
      </c>
      <c r="C117" s="345">
        <v>0</v>
      </c>
      <c r="D117" s="345">
        <v>0</v>
      </c>
      <c r="E117" s="345">
        <v>0</v>
      </c>
      <c r="F117" s="346">
        <f>SUM(C117:E117)</f>
        <v>0</v>
      </c>
      <c r="G117" s="345">
        <v>0</v>
      </c>
      <c r="H117" s="345">
        <v>0</v>
      </c>
      <c r="I117" s="345">
        <v>0</v>
      </c>
      <c r="J117" s="345">
        <v>0</v>
      </c>
      <c r="K117" s="345">
        <v>0</v>
      </c>
      <c r="L117" s="346">
        <f>SUM(G117:K117)</f>
        <v>0</v>
      </c>
      <c r="M117" s="345">
        <v>0</v>
      </c>
      <c r="N117" s="345">
        <v>0</v>
      </c>
      <c r="O117" s="345">
        <v>0</v>
      </c>
      <c r="P117" s="345">
        <v>0</v>
      </c>
      <c r="Q117" s="345">
        <v>0</v>
      </c>
      <c r="R117" s="345">
        <v>0</v>
      </c>
      <c r="S117" s="345">
        <v>0</v>
      </c>
      <c r="T117" s="345">
        <v>1</v>
      </c>
      <c r="U117" s="345">
        <v>0</v>
      </c>
      <c r="V117" s="345">
        <v>0</v>
      </c>
      <c r="W117" s="345">
        <v>0</v>
      </c>
      <c r="X117" s="345">
        <v>0</v>
      </c>
      <c r="Y117" s="345">
        <v>0</v>
      </c>
      <c r="Z117" s="345">
        <v>0</v>
      </c>
      <c r="AA117" s="346">
        <f>SUM(M117:Z117)</f>
        <v>1</v>
      </c>
      <c r="AB117" s="249">
        <f>F117+L117+AA117</f>
        <v>1</v>
      </c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5"/>
      <c r="BO117" s="5"/>
      <c r="BP117" s="5"/>
      <c r="BQ117" s="5"/>
      <c r="BR117" s="4"/>
      <c r="BS117" s="4"/>
      <c r="BT117" s="4"/>
      <c r="BU117" s="5"/>
      <c r="BV117" s="5"/>
      <c r="BW117" s="5"/>
      <c r="BX117" s="5"/>
      <c r="BY117" s="4"/>
      <c r="BZ117" s="4"/>
    </row>
    <row r="118" spans="1:78">
      <c r="A118" s="257"/>
      <c r="B118" s="347" t="s">
        <v>238</v>
      </c>
      <c r="C118" s="348">
        <v>0</v>
      </c>
      <c r="D118" s="348">
        <v>0</v>
      </c>
      <c r="E118" s="348">
        <v>0</v>
      </c>
      <c r="F118" s="349">
        <f>SUM(C118:E118)</f>
        <v>0</v>
      </c>
      <c r="G118" s="348" t="s">
        <v>23</v>
      </c>
      <c r="H118" s="348">
        <v>0</v>
      </c>
      <c r="I118" s="348" t="s">
        <v>23</v>
      </c>
      <c r="J118" s="348" t="s">
        <v>23</v>
      </c>
      <c r="K118" s="348" t="s">
        <v>23</v>
      </c>
      <c r="L118" s="349">
        <f>SUM(G118:K118)</f>
        <v>0</v>
      </c>
      <c r="M118" s="348" t="s">
        <v>23</v>
      </c>
      <c r="N118" s="348" t="s">
        <v>23</v>
      </c>
      <c r="O118" s="348" t="s">
        <v>23</v>
      </c>
      <c r="P118" s="348">
        <v>0</v>
      </c>
      <c r="Q118" s="348" t="s">
        <v>23</v>
      </c>
      <c r="R118" s="348" t="s">
        <v>23</v>
      </c>
      <c r="S118" s="348" t="s">
        <v>23</v>
      </c>
      <c r="T118" s="348" t="s">
        <v>23</v>
      </c>
      <c r="U118" s="348" t="s">
        <v>23</v>
      </c>
      <c r="V118" s="348">
        <v>0</v>
      </c>
      <c r="W118" s="348">
        <v>0</v>
      </c>
      <c r="X118" s="348" t="s">
        <v>23</v>
      </c>
      <c r="Y118" s="348" t="s">
        <v>23</v>
      </c>
      <c r="Z118" s="348" t="s">
        <v>23</v>
      </c>
      <c r="AA118" s="346">
        <f>SUM(M118:Z118)</f>
        <v>0</v>
      </c>
      <c r="AB118" s="249">
        <f>F118+L118+AA118</f>
        <v>0</v>
      </c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5"/>
      <c r="BO118" s="5"/>
      <c r="BP118" s="5"/>
      <c r="BQ118" s="5"/>
      <c r="BR118" s="4"/>
      <c r="BS118" s="4"/>
      <c r="BT118" s="4"/>
      <c r="BU118" s="5"/>
      <c r="BV118" s="5"/>
      <c r="BW118" s="5"/>
      <c r="BX118" s="5"/>
      <c r="BY118" s="4"/>
      <c r="BZ118" s="4"/>
    </row>
    <row r="119" spans="1:78">
      <c r="A119" s="257"/>
      <c r="B119" s="347" t="s">
        <v>239</v>
      </c>
      <c r="C119" s="348" t="s">
        <v>23</v>
      </c>
      <c r="D119" s="348">
        <v>1</v>
      </c>
      <c r="E119" s="348">
        <v>0</v>
      </c>
      <c r="F119" s="349">
        <f>SUM(C119:E119)</f>
        <v>1</v>
      </c>
      <c r="G119" s="348" t="s">
        <v>23</v>
      </c>
      <c r="H119" s="348">
        <v>0</v>
      </c>
      <c r="I119" s="348" t="s">
        <v>23</v>
      </c>
      <c r="J119" s="348" t="s">
        <v>23</v>
      </c>
      <c r="K119" s="348" t="s">
        <v>23</v>
      </c>
      <c r="L119" s="349">
        <f>SUM(G119:K119)</f>
        <v>0</v>
      </c>
      <c r="M119" s="348" t="s">
        <v>23</v>
      </c>
      <c r="N119" s="348" t="s">
        <v>23</v>
      </c>
      <c r="O119" s="348" t="s">
        <v>23</v>
      </c>
      <c r="P119" s="348">
        <v>0</v>
      </c>
      <c r="Q119" s="348" t="s">
        <v>23</v>
      </c>
      <c r="R119" s="348" t="s">
        <v>23</v>
      </c>
      <c r="S119" s="348" t="s">
        <v>23</v>
      </c>
      <c r="T119" s="348" t="s">
        <v>23</v>
      </c>
      <c r="U119" s="348" t="s">
        <v>23</v>
      </c>
      <c r="V119" s="348" t="s">
        <v>23</v>
      </c>
      <c r="W119" s="348" t="s">
        <v>23</v>
      </c>
      <c r="X119" s="348" t="s">
        <v>23</v>
      </c>
      <c r="Y119" s="348" t="s">
        <v>23</v>
      </c>
      <c r="Z119" s="348" t="s">
        <v>23</v>
      </c>
      <c r="AA119" s="346">
        <f>SUM(M119:Z119)</f>
        <v>0</v>
      </c>
      <c r="AB119" s="249">
        <f>F119+L119+AA119</f>
        <v>1</v>
      </c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5"/>
      <c r="BO119" s="5"/>
      <c r="BP119" s="5"/>
      <c r="BQ119" s="5"/>
      <c r="BR119" s="4"/>
      <c r="BS119" s="4"/>
      <c r="BT119" s="4"/>
      <c r="BU119" s="5"/>
      <c r="BV119" s="5"/>
      <c r="BW119" s="5"/>
      <c r="BX119" s="5"/>
      <c r="BY119" s="4"/>
      <c r="BZ119" s="4"/>
    </row>
    <row r="120" spans="1:78">
      <c r="A120" s="257"/>
      <c r="B120" s="350" t="s">
        <v>240</v>
      </c>
      <c r="C120" s="351" t="s">
        <v>23</v>
      </c>
      <c r="D120" s="351" t="s">
        <v>23</v>
      </c>
      <c r="E120" s="351" t="s">
        <v>23</v>
      </c>
      <c r="F120" s="346">
        <f>SUM(C120:E120)</f>
        <v>0</v>
      </c>
      <c r="G120" s="351" t="s">
        <v>23</v>
      </c>
      <c r="H120" s="352" t="s">
        <v>23</v>
      </c>
      <c r="I120" s="352" t="s">
        <v>23</v>
      </c>
      <c r="J120" s="352" t="s">
        <v>23</v>
      </c>
      <c r="K120" s="352" t="s">
        <v>23</v>
      </c>
      <c r="L120" s="346">
        <f>SUM(G120:K120)</f>
        <v>0</v>
      </c>
      <c r="M120" s="351" t="s">
        <v>23</v>
      </c>
      <c r="N120" s="351" t="s">
        <v>23</v>
      </c>
      <c r="O120" s="351" t="s">
        <v>23</v>
      </c>
      <c r="P120" s="351" t="s">
        <v>23</v>
      </c>
      <c r="Q120" s="351" t="s">
        <v>23</v>
      </c>
      <c r="R120" s="351" t="s">
        <v>23</v>
      </c>
      <c r="S120" s="351" t="s">
        <v>23</v>
      </c>
      <c r="T120" s="351" t="s">
        <v>23</v>
      </c>
      <c r="U120" s="351" t="s">
        <v>23</v>
      </c>
      <c r="V120" s="351" t="s">
        <v>23</v>
      </c>
      <c r="W120" s="351" t="s">
        <v>23</v>
      </c>
      <c r="X120" s="351" t="s">
        <v>23</v>
      </c>
      <c r="Y120" s="351" t="s">
        <v>23</v>
      </c>
      <c r="Z120" s="351" t="s">
        <v>23</v>
      </c>
      <c r="AA120" s="346">
        <f>SUM(M120:Z120)</f>
        <v>0</v>
      </c>
      <c r="AB120" s="249">
        <f>F120+L120+AA120</f>
        <v>0</v>
      </c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5"/>
      <c r="BO120" s="5"/>
      <c r="BP120" s="5"/>
      <c r="BQ120" s="5"/>
      <c r="BR120" s="4"/>
      <c r="BS120" s="4"/>
      <c r="BT120" s="4"/>
      <c r="BU120" s="5"/>
      <c r="BV120" s="5"/>
      <c r="BW120" s="5"/>
      <c r="BX120" s="5"/>
      <c r="BY120" s="4"/>
      <c r="BZ120" s="4"/>
    </row>
    <row r="121" spans="1:78" ht="15" thickBot="1">
      <c r="A121" s="257"/>
      <c r="B121" s="353" t="s">
        <v>206</v>
      </c>
      <c r="C121" s="354">
        <f t="shared" ref="C121" si="108">SUM(C117:C120)</f>
        <v>0</v>
      </c>
      <c r="D121" s="355">
        <f t="shared" ref="D121" si="109">SUM(D117:D120)</f>
        <v>1</v>
      </c>
      <c r="E121" s="355">
        <f t="shared" ref="E121" si="110">SUM(E117:E120)</f>
        <v>0</v>
      </c>
      <c r="F121" s="356">
        <f t="shared" ref="F121" si="111">SUM(F117:F120)</f>
        <v>1</v>
      </c>
      <c r="G121" s="355">
        <f t="shared" ref="G121" si="112">SUM(G117:G120)</f>
        <v>0</v>
      </c>
      <c r="H121" s="355">
        <f t="shared" ref="H121" si="113">SUM(H117:H120)</f>
        <v>0</v>
      </c>
      <c r="I121" s="355">
        <f t="shared" ref="I121" si="114">SUM(I117:I120)</f>
        <v>0</v>
      </c>
      <c r="J121" s="355">
        <f t="shared" ref="J121" si="115">SUM(J117:J120)</f>
        <v>0</v>
      </c>
      <c r="K121" s="355">
        <f t="shared" ref="K121" si="116">SUM(K117:K120)</f>
        <v>0</v>
      </c>
      <c r="L121" s="356">
        <f t="shared" ref="L121" si="117">SUM(L117:L120)</f>
        <v>0</v>
      </c>
      <c r="M121" s="355">
        <f t="shared" ref="M121" si="118">SUM(M117:M120)</f>
        <v>0</v>
      </c>
      <c r="N121" s="355">
        <f t="shared" ref="N121" si="119">SUM(N117:N120)</f>
        <v>0</v>
      </c>
      <c r="O121" s="355">
        <f t="shared" ref="O121" si="120">SUM(O117:O120)</f>
        <v>0</v>
      </c>
      <c r="P121" s="355">
        <f t="shared" ref="P121" si="121">SUM(P117:P120)</f>
        <v>0</v>
      </c>
      <c r="Q121" s="355">
        <f t="shared" ref="Q121" si="122">SUM(Q117:Q120)</f>
        <v>0</v>
      </c>
      <c r="R121" s="355">
        <f t="shared" ref="R121" si="123">SUM(R117:R120)</f>
        <v>0</v>
      </c>
      <c r="S121" s="355">
        <f t="shared" ref="S121" si="124">SUM(S117:S120)</f>
        <v>0</v>
      </c>
      <c r="T121" s="355">
        <f t="shared" ref="T121" si="125">SUM(T117:T120)</f>
        <v>1</v>
      </c>
      <c r="U121" s="355">
        <f t="shared" ref="U121" si="126">SUM(U117:U120)</f>
        <v>0</v>
      </c>
      <c r="V121" s="355">
        <f t="shared" ref="V121" si="127">SUM(V117:V120)</f>
        <v>0</v>
      </c>
      <c r="W121" s="355">
        <f t="shared" ref="W121" si="128">SUM(W117:W120)</f>
        <v>0</v>
      </c>
      <c r="X121" s="355">
        <f t="shared" ref="X121" si="129">SUM(X117:X120)</f>
        <v>0</v>
      </c>
      <c r="Y121" s="355">
        <f t="shared" ref="Y121" si="130">SUM(Y117:Y120)</f>
        <v>0</v>
      </c>
      <c r="Z121" s="355">
        <f t="shared" ref="Z121" si="131">SUM(Z117:Z120)</f>
        <v>0</v>
      </c>
      <c r="AA121" s="356">
        <f t="shared" ref="AA121" si="132">SUM(AA117:AA120)</f>
        <v>1</v>
      </c>
      <c r="AB121" s="357">
        <f t="shared" ref="AB121" si="133">SUM(AB117:AB120)</f>
        <v>2</v>
      </c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5"/>
      <c r="BO121" s="5"/>
      <c r="BP121" s="5"/>
      <c r="BQ121" s="5"/>
      <c r="BR121" s="4"/>
      <c r="BS121" s="4"/>
      <c r="BT121" s="4"/>
      <c r="BU121" s="5"/>
      <c r="BV121" s="5"/>
      <c r="BW121" s="5"/>
      <c r="BX121" s="5"/>
      <c r="BY121" s="4"/>
      <c r="BZ121" s="4"/>
    </row>
    <row r="122" spans="1:78" ht="15" thickTop="1">
      <c r="A122" s="257"/>
      <c r="B122" s="358" t="s">
        <v>334</v>
      </c>
      <c r="C122" s="359">
        <f>C121</f>
        <v>0</v>
      </c>
      <c r="D122" s="360">
        <f>D121</f>
        <v>1</v>
      </c>
      <c r="E122" s="360">
        <f>E121</f>
        <v>0</v>
      </c>
      <c r="F122" s="361">
        <f>AVERAGE(F117:F120)</f>
        <v>0.25</v>
      </c>
      <c r="G122" s="360">
        <f>G121</f>
        <v>0</v>
      </c>
      <c r="H122" s="360">
        <f>H121</f>
        <v>0</v>
      </c>
      <c r="I122" s="360">
        <f>I121</f>
        <v>0</v>
      </c>
      <c r="J122" s="360">
        <f>J121</f>
        <v>0</v>
      </c>
      <c r="K122" s="360">
        <f>K121</f>
        <v>0</v>
      </c>
      <c r="L122" s="362">
        <f>AVERAGE(L117:L120)</f>
        <v>0</v>
      </c>
      <c r="M122" s="360">
        <f t="shared" ref="M122" si="134">M121</f>
        <v>0</v>
      </c>
      <c r="N122" s="360">
        <f t="shared" ref="N122" si="135">N121</f>
        <v>0</v>
      </c>
      <c r="O122" s="360">
        <f t="shared" ref="O122" si="136">O121</f>
        <v>0</v>
      </c>
      <c r="P122" s="360">
        <f t="shared" ref="P122" si="137">P121</f>
        <v>0</v>
      </c>
      <c r="Q122" s="360">
        <f t="shared" ref="Q122" si="138">Q121</f>
        <v>0</v>
      </c>
      <c r="R122" s="360">
        <f t="shared" ref="R122" si="139">R121</f>
        <v>0</v>
      </c>
      <c r="S122" s="360">
        <f t="shared" ref="S122" si="140">S121</f>
        <v>0</v>
      </c>
      <c r="T122" s="360">
        <f t="shared" ref="T122" si="141">T121</f>
        <v>1</v>
      </c>
      <c r="U122" s="360">
        <f t="shared" ref="U122" si="142">U121</f>
        <v>0</v>
      </c>
      <c r="V122" s="360">
        <f t="shared" ref="V122" si="143">V121</f>
        <v>0</v>
      </c>
      <c r="W122" s="360">
        <f t="shared" ref="W122" si="144">W121</f>
        <v>0</v>
      </c>
      <c r="X122" s="360">
        <f t="shared" ref="X122" si="145">X121</f>
        <v>0</v>
      </c>
      <c r="Y122" s="360">
        <f t="shared" ref="Y122" si="146">Y121</f>
        <v>0</v>
      </c>
      <c r="Z122" s="360">
        <f t="shared" ref="Z122" si="147">Z121</f>
        <v>0</v>
      </c>
      <c r="AA122" s="361">
        <f>AVERAGE(AA117:AA120)</f>
        <v>0.25</v>
      </c>
      <c r="AB122" s="36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5"/>
      <c r="BO122" s="5"/>
      <c r="BP122" s="5"/>
      <c r="BQ122" s="5"/>
      <c r="BR122" s="4"/>
      <c r="BS122" s="4"/>
      <c r="BT122" s="4"/>
      <c r="BU122" s="5"/>
      <c r="BV122" s="5"/>
      <c r="BW122" s="5"/>
      <c r="BX122" s="5"/>
      <c r="BY122" s="4"/>
      <c r="BZ122" s="4"/>
    </row>
    <row r="124" spans="1:78">
      <c r="A124" s="260" t="s">
        <v>307</v>
      </c>
      <c r="B124" s="344" t="s">
        <v>237</v>
      </c>
      <c r="C124" s="345">
        <v>0</v>
      </c>
      <c r="D124" s="345">
        <v>0</v>
      </c>
      <c r="E124" s="345">
        <v>0</v>
      </c>
      <c r="F124" s="346">
        <f>SUM(C124:E124)</f>
        <v>0</v>
      </c>
      <c r="G124" s="345">
        <v>0</v>
      </c>
      <c r="H124" s="345">
        <v>0</v>
      </c>
      <c r="I124" s="345">
        <v>0</v>
      </c>
      <c r="J124" s="345">
        <v>0</v>
      </c>
      <c r="K124" s="345">
        <v>0</v>
      </c>
      <c r="L124" s="346">
        <f>SUM(G124:K124)</f>
        <v>0</v>
      </c>
      <c r="M124" s="345">
        <v>0</v>
      </c>
      <c r="N124" s="345">
        <v>0</v>
      </c>
      <c r="O124" s="345">
        <v>0</v>
      </c>
      <c r="P124" s="345">
        <v>0</v>
      </c>
      <c r="Q124" s="345">
        <v>0</v>
      </c>
      <c r="R124" s="345">
        <v>0</v>
      </c>
      <c r="S124" s="345">
        <v>0</v>
      </c>
      <c r="T124" s="345">
        <v>0</v>
      </c>
      <c r="U124" s="345">
        <v>0</v>
      </c>
      <c r="V124" s="345">
        <v>0</v>
      </c>
      <c r="W124" s="345">
        <v>0</v>
      </c>
      <c r="X124" s="345">
        <v>0</v>
      </c>
      <c r="Y124" s="345">
        <v>0</v>
      </c>
      <c r="Z124" s="345">
        <v>0</v>
      </c>
      <c r="AA124" s="346">
        <f>SUM(M124:Z124)</f>
        <v>0</v>
      </c>
      <c r="AB124" s="249">
        <f>F124+L124+AA124</f>
        <v>0</v>
      </c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5"/>
      <c r="BO124" s="5"/>
      <c r="BP124" s="5"/>
      <c r="BQ124" s="5"/>
      <c r="BR124" s="4"/>
      <c r="BS124" s="4"/>
      <c r="BT124" s="4"/>
      <c r="BU124" s="5"/>
      <c r="BV124" s="5"/>
      <c r="BW124" s="5"/>
      <c r="BX124" s="5"/>
      <c r="BY124" s="4"/>
      <c r="BZ124" s="4"/>
    </row>
    <row r="125" spans="1:78">
      <c r="A125" s="257"/>
      <c r="B125" s="347" t="s">
        <v>238</v>
      </c>
      <c r="C125" s="348">
        <v>6</v>
      </c>
      <c r="D125" s="348">
        <v>20</v>
      </c>
      <c r="E125" s="348">
        <v>13</v>
      </c>
      <c r="F125" s="349">
        <f>SUM(C125:E125)</f>
        <v>39</v>
      </c>
      <c r="G125" s="348" t="s">
        <v>23</v>
      </c>
      <c r="H125" s="348">
        <v>0</v>
      </c>
      <c r="I125" s="348" t="s">
        <v>23</v>
      </c>
      <c r="J125" s="348">
        <v>1</v>
      </c>
      <c r="K125" s="348" t="s">
        <v>23</v>
      </c>
      <c r="L125" s="349">
        <f>SUM(G125:K125)</f>
        <v>1</v>
      </c>
      <c r="M125" s="348" t="s">
        <v>23</v>
      </c>
      <c r="N125" s="348" t="s">
        <v>23</v>
      </c>
      <c r="O125" s="348">
        <v>1</v>
      </c>
      <c r="P125" s="348">
        <v>1</v>
      </c>
      <c r="Q125" s="348">
        <v>2</v>
      </c>
      <c r="R125" s="348" t="s">
        <v>23</v>
      </c>
      <c r="S125" s="348" t="s">
        <v>23</v>
      </c>
      <c r="T125" s="348" t="s">
        <v>23</v>
      </c>
      <c r="U125" s="348" t="s">
        <v>23</v>
      </c>
      <c r="V125" s="348">
        <v>0</v>
      </c>
      <c r="W125" s="348">
        <v>0</v>
      </c>
      <c r="X125" s="348" t="s">
        <v>23</v>
      </c>
      <c r="Y125" s="348" t="s">
        <v>23</v>
      </c>
      <c r="Z125" s="348" t="s">
        <v>23</v>
      </c>
      <c r="AA125" s="346">
        <f>SUM(M125:Z125)</f>
        <v>4</v>
      </c>
      <c r="AB125" s="249">
        <f>F125+L125+AA125</f>
        <v>44</v>
      </c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5"/>
      <c r="BO125" s="5"/>
      <c r="BP125" s="5"/>
      <c r="BQ125" s="5"/>
      <c r="BR125" s="4"/>
      <c r="BS125" s="4"/>
      <c r="BT125" s="4"/>
      <c r="BU125" s="5"/>
      <c r="BV125" s="5"/>
      <c r="BW125" s="5"/>
      <c r="BX125" s="5"/>
      <c r="BY125" s="4"/>
      <c r="BZ125" s="4"/>
    </row>
    <row r="126" spans="1:78">
      <c r="A126" s="257"/>
      <c r="B126" s="347" t="s">
        <v>239</v>
      </c>
      <c r="C126" s="348">
        <v>17</v>
      </c>
      <c r="D126" s="348">
        <v>69</v>
      </c>
      <c r="E126" s="348">
        <v>37</v>
      </c>
      <c r="F126" s="349">
        <f>SUM(C126:E126)</f>
        <v>123</v>
      </c>
      <c r="G126" s="348" t="s">
        <v>23</v>
      </c>
      <c r="H126" s="348">
        <v>0</v>
      </c>
      <c r="I126" s="348" t="s">
        <v>23</v>
      </c>
      <c r="J126" s="348" t="s">
        <v>23</v>
      </c>
      <c r="K126" s="348" t="s">
        <v>23</v>
      </c>
      <c r="L126" s="349">
        <f>SUM(G126:K126)</f>
        <v>0</v>
      </c>
      <c r="M126" s="348" t="s">
        <v>23</v>
      </c>
      <c r="N126" s="348" t="s">
        <v>23</v>
      </c>
      <c r="O126" s="348" t="s">
        <v>23</v>
      </c>
      <c r="P126" s="348">
        <v>2</v>
      </c>
      <c r="Q126" s="348">
        <v>1</v>
      </c>
      <c r="R126" s="348" t="s">
        <v>23</v>
      </c>
      <c r="S126" s="348" t="s">
        <v>23</v>
      </c>
      <c r="T126" s="348" t="s">
        <v>23</v>
      </c>
      <c r="U126" s="348" t="s">
        <v>23</v>
      </c>
      <c r="V126" s="348" t="s">
        <v>23</v>
      </c>
      <c r="W126" s="348" t="s">
        <v>23</v>
      </c>
      <c r="X126" s="348" t="s">
        <v>23</v>
      </c>
      <c r="Y126" s="348" t="s">
        <v>23</v>
      </c>
      <c r="Z126" s="348" t="s">
        <v>23</v>
      </c>
      <c r="AA126" s="346">
        <f>SUM(M126:Z126)</f>
        <v>3</v>
      </c>
      <c r="AB126" s="249">
        <f>F126+L126+AA126</f>
        <v>126</v>
      </c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5"/>
      <c r="BO126" s="5"/>
      <c r="BP126" s="5"/>
      <c r="BQ126" s="5"/>
      <c r="BR126" s="4"/>
      <c r="BS126" s="4"/>
      <c r="BT126" s="4"/>
      <c r="BU126" s="5"/>
      <c r="BV126" s="5"/>
      <c r="BW126" s="5"/>
      <c r="BX126" s="5"/>
      <c r="BY126" s="4"/>
      <c r="BZ126" s="4"/>
    </row>
    <row r="127" spans="1:78">
      <c r="A127" s="257"/>
      <c r="B127" s="350" t="s">
        <v>240</v>
      </c>
      <c r="C127" s="351" t="s">
        <v>23</v>
      </c>
      <c r="D127" s="351" t="s">
        <v>23</v>
      </c>
      <c r="E127" s="351" t="s">
        <v>23</v>
      </c>
      <c r="F127" s="346">
        <f>SUM(C127:E127)</f>
        <v>0</v>
      </c>
      <c r="G127" s="351" t="s">
        <v>23</v>
      </c>
      <c r="H127" s="352" t="s">
        <v>23</v>
      </c>
      <c r="I127" s="352" t="s">
        <v>23</v>
      </c>
      <c r="J127" s="352" t="s">
        <v>23</v>
      </c>
      <c r="K127" s="352" t="s">
        <v>23</v>
      </c>
      <c r="L127" s="346">
        <f>SUM(G127:K127)</f>
        <v>0</v>
      </c>
      <c r="M127" s="351" t="s">
        <v>23</v>
      </c>
      <c r="N127" s="351" t="s">
        <v>23</v>
      </c>
      <c r="O127" s="351" t="s">
        <v>23</v>
      </c>
      <c r="P127" s="351" t="s">
        <v>23</v>
      </c>
      <c r="Q127" s="351" t="s">
        <v>23</v>
      </c>
      <c r="R127" s="351" t="s">
        <v>23</v>
      </c>
      <c r="S127" s="351" t="s">
        <v>23</v>
      </c>
      <c r="T127" s="351" t="s">
        <v>23</v>
      </c>
      <c r="U127" s="351" t="s">
        <v>23</v>
      </c>
      <c r="V127" s="351" t="s">
        <v>23</v>
      </c>
      <c r="W127" s="351" t="s">
        <v>23</v>
      </c>
      <c r="X127" s="351" t="s">
        <v>23</v>
      </c>
      <c r="Y127" s="351" t="s">
        <v>23</v>
      </c>
      <c r="Z127" s="351" t="s">
        <v>23</v>
      </c>
      <c r="AA127" s="346">
        <f>SUM(M127:Z127)</f>
        <v>0</v>
      </c>
      <c r="AB127" s="249">
        <f>F127+L127+AA127</f>
        <v>0</v>
      </c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5"/>
      <c r="BO127" s="5"/>
      <c r="BP127" s="5"/>
      <c r="BQ127" s="5"/>
      <c r="BR127" s="4"/>
      <c r="BS127" s="4"/>
      <c r="BT127" s="4"/>
      <c r="BU127" s="5"/>
      <c r="BV127" s="5"/>
      <c r="BW127" s="5"/>
      <c r="BX127" s="5"/>
      <c r="BY127" s="4"/>
      <c r="BZ127" s="4"/>
    </row>
    <row r="128" spans="1:78" ht="15" thickBot="1">
      <c r="A128" s="257"/>
      <c r="B128" s="353" t="s">
        <v>206</v>
      </c>
      <c r="C128" s="354">
        <f t="shared" ref="C128" si="148">SUM(C124:C127)</f>
        <v>23</v>
      </c>
      <c r="D128" s="355">
        <f t="shared" ref="D128" si="149">SUM(D124:D127)</f>
        <v>89</v>
      </c>
      <c r="E128" s="355">
        <f t="shared" ref="E128" si="150">SUM(E124:E127)</f>
        <v>50</v>
      </c>
      <c r="F128" s="356">
        <f t="shared" ref="F128" si="151">SUM(F124:F127)</f>
        <v>162</v>
      </c>
      <c r="G128" s="355">
        <f t="shared" ref="G128" si="152">SUM(G124:G127)</f>
        <v>0</v>
      </c>
      <c r="H128" s="355">
        <f t="shared" ref="H128" si="153">SUM(H124:H127)</f>
        <v>0</v>
      </c>
      <c r="I128" s="355">
        <f t="shared" ref="I128" si="154">SUM(I124:I127)</f>
        <v>0</v>
      </c>
      <c r="J128" s="355">
        <f t="shared" ref="J128" si="155">SUM(J124:J127)</f>
        <v>1</v>
      </c>
      <c r="K128" s="355">
        <f t="shared" ref="K128" si="156">SUM(K124:K127)</f>
        <v>0</v>
      </c>
      <c r="L128" s="356">
        <f t="shared" ref="L128" si="157">SUM(L124:L127)</f>
        <v>1</v>
      </c>
      <c r="M128" s="355">
        <f t="shared" ref="M128" si="158">SUM(M124:M127)</f>
        <v>0</v>
      </c>
      <c r="N128" s="355">
        <f t="shared" ref="N128" si="159">SUM(N124:N127)</f>
        <v>0</v>
      </c>
      <c r="O128" s="355">
        <f t="shared" ref="O128" si="160">SUM(O124:O127)</f>
        <v>1</v>
      </c>
      <c r="P128" s="355">
        <f t="shared" ref="P128" si="161">SUM(P124:P127)</f>
        <v>3</v>
      </c>
      <c r="Q128" s="355">
        <f t="shared" ref="Q128" si="162">SUM(Q124:Q127)</f>
        <v>3</v>
      </c>
      <c r="R128" s="355">
        <f t="shared" ref="R128" si="163">SUM(R124:R127)</f>
        <v>0</v>
      </c>
      <c r="S128" s="355">
        <f t="shared" ref="S128" si="164">SUM(S124:S127)</f>
        <v>0</v>
      </c>
      <c r="T128" s="355">
        <f t="shared" ref="T128" si="165">SUM(T124:T127)</f>
        <v>0</v>
      </c>
      <c r="U128" s="355">
        <f t="shared" ref="U128" si="166">SUM(U124:U127)</f>
        <v>0</v>
      </c>
      <c r="V128" s="355">
        <f t="shared" ref="V128" si="167">SUM(V124:V127)</f>
        <v>0</v>
      </c>
      <c r="W128" s="355">
        <f t="shared" ref="W128" si="168">SUM(W124:W127)</f>
        <v>0</v>
      </c>
      <c r="X128" s="355">
        <f t="shared" ref="X128" si="169">SUM(X124:X127)</f>
        <v>0</v>
      </c>
      <c r="Y128" s="355">
        <f t="shared" ref="Y128" si="170">SUM(Y124:Y127)</f>
        <v>0</v>
      </c>
      <c r="Z128" s="355">
        <f t="shared" ref="Z128" si="171">SUM(Z124:Z127)</f>
        <v>0</v>
      </c>
      <c r="AA128" s="356">
        <f t="shared" ref="AA128" si="172">SUM(AA124:AA127)</f>
        <v>7</v>
      </c>
      <c r="AB128" s="357">
        <f t="shared" ref="AB128" si="173">SUM(AB124:AB127)</f>
        <v>170</v>
      </c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5"/>
      <c r="BO128" s="5"/>
      <c r="BP128" s="5"/>
      <c r="BQ128" s="5"/>
      <c r="BR128" s="4"/>
      <c r="BS128" s="4"/>
      <c r="BT128" s="4"/>
      <c r="BU128" s="5"/>
      <c r="BV128" s="5"/>
      <c r="BW128" s="5"/>
      <c r="BX128" s="5"/>
      <c r="BY128" s="4"/>
      <c r="BZ128" s="4"/>
    </row>
    <row r="129" spans="1:78" ht="15" thickTop="1">
      <c r="A129" s="257"/>
      <c r="B129" s="358" t="s">
        <v>334</v>
      </c>
      <c r="C129" s="359">
        <f>C128</f>
        <v>23</v>
      </c>
      <c r="D129" s="360">
        <f>D128</f>
        <v>89</v>
      </c>
      <c r="E129" s="360">
        <f>E128</f>
        <v>50</v>
      </c>
      <c r="F129" s="361">
        <f>AVERAGE(F124:F127)</f>
        <v>40.5</v>
      </c>
      <c r="G129" s="360">
        <f>G128</f>
        <v>0</v>
      </c>
      <c r="H129" s="360">
        <f>H128</f>
        <v>0</v>
      </c>
      <c r="I129" s="360">
        <f>I128</f>
        <v>0</v>
      </c>
      <c r="J129" s="360">
        <f>J128</f>
        <v>1</v>
      </c>
      <c r="K129" s="360">
        <f>K128</f>
        <v>0</v>
      </c>
      <c r="L129" s="362">
        <f>AVERAGE(L124:L127)</f>
        <v>0.25</v>
      </c>
      <c r="M129" s="360">
        <f t="shared" ref="M129" si="174">M128</f>
        <v>0</v>
      </c>
      <c r="N129" s="360">
        <f t="shared" ref="N129" si="175">N128</f>
        <v>0</v>
      </c>
      <c r="O129" s="360">
        <f t="shared" ref="O129" si="176">O128</f>
        <v>1</v>
      </c>
      <c r="P129" s="360">
        <f t="shared" ref="P129" si="177">P128</f>
        <v>3</v>
      </c>
      <c r="Q129" s="360">
        <f t="shared" ref="Q129" si="178">Q128</f>
        <v>3</v>
      </c>
      <c r="R129" s="360">
        <f t="shared" ref="R129" si="179">R128</f>
        <v>0</v>
      </c>
      <c r="S129" s="360">
        <f t="shared" ref="S129" si="180">S128</f>
        <v>0</v>
      </c>
      <c r="T129" s="360">
        <f t="shared" ref="T129" si="181">T128</f>
        <v>0</v>
      </c>
      <c r="U129" s="360">
        <f t="shared" ref="U129" si="182">U128</f>
        <v>0</v>
      </c>
      <c r="V129" s="360">
        <f t="shared" ref="V129" si="183">V128</f>
        <v>0</v>
      </c>
      <c r="W129" s="360">
        <f t="shared" ref="W129" si="184">W128</f>
        <v>0</v>
      </c>
      <c r="X129" s="360">
        <f t="shared" ref="X129" si="185">X128</f>
        <v>0</v>
      </c>
      <c r="Y129" s="360">
        <f t="shared" ref="Y129" si="186">Y128</f>
        <v>0</v>
      </c>
      <c r="Z129" s="360">
        <f t="shared" ref="Z129" si="187">Z128</f>
        <v>0</v>
      </c>
      <c r="AA129" s="361">
        <f>AVERAGE(AA124:AA127)</f>
        <v>1.75</v>
      </c>
      <c r="AB129" s="36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5"/>
      <c r="BO129" s="5"/>
      <c r="BP129" s="5"/>
      <c r="BQ129" s="5"/>
      <c r="BR129" s="4"/>
      <c r="BS129" s="4"/>
      <c r="BT129" s="4"/>
      <c r="BU129" s="5"/>
      <c r="BV129" s="5"/>
      <c r="BW129" s="5"/>
      <c r="BX129" s="5"/>
      <c r="BY129" s="4"/>
      <c r="BZ129" s="4"/>
    </row>
    <row r="131" spans="1:78">
      <c r="A131" s="260" t="s">
        <v>282</v>
      </c>
      <c r="B131" s="344" t="s">
        <v>237</v>
      </c>
      <c r="C131" s="345">
        <v>15</v>
      </c>
      <c r="D131" s="345">
        <v>194</v>
      </c>
      <c r="E131" s="345">
        <v>97</v>
      </c>
      <c r="F131" s="346">
        <f>SUM(C131:E131)</f>
        <v>306</v>
      </c>
      <c r="G131" s="345">
        <v>0</v>
      </c>
      <c r="H131" s="345">
        <v>0</v>
      </c>
      <c r="I131" s="345">
        <v>0</v>
      </c>
      <c r="J131" s="345">
        <v>0</v>
      </c>
      <c r="K131" s="345">
        <v>0</v>
      </c>
      <c r="L131" s="346">
        <f>SUM(G131:K131)</f>
        <v>0</v>
      </c>
      <c r="M131" s="345">
        <v>0</v>
      </c>
      <c r="N131" s="345">
        <v>1</v>
      </c>
      <c r="O131" s="345">
        <v>0</v>
      </c>
      <c r="P131" s="345">
        <v>0</v>
      </c>
      <c r="Q131" s="345">
        <v>3</v>
      </c>
      <c r="R131" s="345">
        <v>0</v>
      </c>
      <c r="S131" s="345">
        <v>0</v>
      </c>
      <c r="T131" s="345">
        <v>0</v>
      </c>
      <c r="U131" s="345">
        <v>0</v>
      </c>
      <c r="V131" s="345">
        <v>0</v>
      </c>
      <c r="W131" s="345">
        <v>0</v>
      </c>
      <c r="X131" s="345">
        <v>0</v>
      </c>
      <c r="Y131" s="345">
        <v>0</v>
      </c>
      <c r="Z131" s="345">
        <v>0</v>
      </c>
      <c r="AA131" s="346">
        <f>SUM(M131:Z131)</f>
        <v>4</v>
      </c>
      <c r="AB131" s="249">
        <f>F131+L131+AA131</f>
        <v>310</v>
      </c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5"/>
      <c r="BO131" s="5"/>
      <c r="BP131" s="5"/>
      <c r="BQ131" s="5"/>
      <c r="BR131" s="4"/>
      <c r="BS131" s="4"/>
      <c r="BT131" s="4"/>
      <c r="BU131" s="5"/>
      <c r="BV131" s="5"/>
      <c r="BW131" s="5"/>
      <c r="BX131" s="5"/>
      <c r="BY131" s="4"/>
      <c r="BZ131" s="4"/>
    </row>
    <row r="132" spans="1:78">
      <c r="A132" s="257"/>
      <c r="B132" s="347" t="s">
        <v>238</v>
      </c>
      <c r="C132" s="348">
        <v>3</v>
      </c>
      <c r="D132" s="348">
        <v>149</v>
      </c>
      <c r="E132" s="348">
        <v>86</v>
      </c>
      <c r="F132" s="349">
        <f>SUM(C132:E132)</f>
        <v>238</v>
      </c>
      <c r="G132" s="348" t="s">
        <v>23</v>
      </c>
      <c r="H132" s="348">
        <v>3</v>
      </c>
      <c r="I132" s="348" t="s">
        <v>23</v>
      </c>
      <c r="J132" s="348" t="s">
        <v>23</v>
      </c>
      <c r="K132" s="348" t="s">
        <v>23</v>
      </c>
      <c r="L132" s="349">
        <f>SUM(G132:K132)</f>
        <v>3</v>
      </c>
      <c r="M132" s="348" t="s">
        <v>23</v>
      </c>
      <c r="N132" s="348" t="s">
        <v>23</v>
      </c>
      <c r="O132" s="348" t="s">
        <v>23</v>
      </c>
      <c r="P132" s="348">
        <v>1</v>
      </c>
      <c r="Q132" s="348">
        <v>3</v>
      </c>
      <c r="R132" s="348" t="s">
        <v>23</v>
      </c>
      <c r="S132" s="348" t="s">
        <v>23</v>
      </c>
      <c r="T132" s="348" t="s">
        <v>23</v>
      </c>
      <c r="U132" s="348" t="s">
        <v>23</v>
      </c>
      <c r="V132" s="348">
        <v>0</v>
      </c>
      <c r="W132" s="348">
        <v>0</v>
      </c>
      <c r="X132" s="348" t="s">
        <v>23</v>
      </c>
      <c r="Y132" s="348" t="s">
        <v>23</v>
      </c>
      <c r="Z132" s="348" t="s">
        <v>23</v>
      </c>
      <c r="AA132" s="346">
        <f>SUM(M132:Z132)</f>
        <v>4</v>
      </c>
      <c r="AB132" s="249">
        <f>F132+L132+AA132</f>
        <v>245</v>
      </c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5"/>
      <c r="BO132" s="5"/>
      <c r="BP132" s="5"/>
      <c r="BQ132" s="5"/>
      <c r="BR132" s="4"/>
      <c r="BS132" s="4"/>
      <c r="BT132" s="4"/>
      <c r="BU132" s="5"/>
      <c r="BV132" s="5"/>
      <c r="BW132" s="5"/>
      <c r="BX132" s="5"/>
      <c r="BY132" s="4"/>
      <c r="BZ132" s="4"/>
    </row>
    <row r="133" spans="1:78">
      <c r="A133" s="257"/>
      <c r="B133" s="347" t="s">
        <v>239</v>
      </c>
      <c r="C133" s="348">
        <v>29</v>
      </c>
      <c r="D133" s="348">
        <v>160</v>
      </c>
      <c r="E133" s="348">
        <v>81</v>
      </c>
      <c r="F133" s="349">
        <f>SUM(C133:E133)</f>
        <v>270</v>
      </c>
      <c r="G133" s="348" t="s">
        <v>23</v>
      </c>
      <c r="H133" s="348">
        <v>0</v>
      </c>
      <c r="I133" s="348" t="s">
        <v>23</v>
      </c>
      <c r="J133" s="348" t="s">
        <v>23</v>
      </c>
      <c r="K133" s="348" t="s">
        <v>23</v>
      </c>
      <c r="L133" s="349">
        <f>SUM(G133:K133)</f>
        <v>0</v>
      </c>
      <c r="M133" s="348" t="s">
        <v>23</v>
      </c>
      <c r="N133" s="348" t="s">
        <v>23</v>
      </c>
      <c r="O133" s="348">
        <v>1</v>
      </c>
      <c r="P133" s="348">
        <v>2</v>
      </c>
      <c r="Q133" s="348" t="s">
        <v>23</v>
      </c>
      <c r="R133" s="348" t="s">
        <v>23</v>
      </c>
      <c r="S133" s="348" t="s">
        <v>23</v>
      </c>
      <c r="T133" s="348" t="s">
        <v>23</v>
      </c>
      <c r="U133" s="348" t="s">
        <v>23</v>
      </c>
      <c r="V133" s="348" t="s">
        <v>23</v>
      </c>
      <c r="W133" s="348">
        <v>1</v>
      </c>
      <c r="X133" s="348" t="s">
        <v>23</v>
      </c>
      <c r="Y133" s="348" t="s">
        <v>23</v>
      </c>
      <c r="Z133" s="348" t="s">
        <v>23</v>
      </c>
      <c r="AA133" s="346">
        <f>SUM(M133:Z133)</f>
        <v>4</v>
      </c>
      <c r="AB133" s="249">
        <f>F133+L133+AA133</f>
        <v>274</v>
      </c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5"/>
      <c r="BO133" s="5"/>
      <c r="BP133" s="5"/>
      <c r="BQ133" s="5"/>
      <c r="BR133" s="4"/>
      <c r="BS133" s="4"/>
      <c r="BT133" s="4"/>
      <c r="BU133" s="5"/>
      <c r="BV133" s="5"/>
      <c r="BW133" s="5"/>
      <c r="BX133" s="5"/>
      <c r="BY133" s="4"/>
      <c r="BZ133" s="4"/>
    </row>
    <row r="134" spans="1:78">
      <c r="A134" s="257"/>
      <c r="B134" s="350" t="s">
        <v>240</v>
      </c>
      <c r="C134" s="351" t="s">
        <v>23</v>
      </c>
      <c r="D134" s="351" t="s">
        <v>23</v>
      </c>
      <c r="E134" s="351" t="s">
        <v>23</v>
      </c>
      <c r="F134" s="346">
        <f>SUM(C134:E134)</f>
        <v>0</v>
      </c>
      <c r="G134" s="351" t="s">
        <v>23</v>
      </c>
      <c r="H134" s="352" t="s">
        <v>23</v>
      </c>
      <c r="I134" s="352" t="s">
        <v>23</v>
      </c>
      <c r="J134" s="352" t="s">
        <v>23</v>
      </c>
      <c r="K134" s="352" t="s">
        <v>23</v>
      </c>
      <c r="L134" s="346">
        <f>SUM(G134:K134)</f>
        <v>0</v>
      </c>
      <c r="M134" s="351" t="s">
        <v>23</v>
      </c>
      <c r="N134" s="351" t="s">
        <v>23</v>
      </c>
      <c r="O134" s="351" t="s">
        <v>23</v>
      </c>
      <c r="P134" s="351" t="s">
        <v>23</v>
      </c>
      <c r="Q134" s="351" t="s">
        <v>23</v>
      </c>
      <c r="R134" s="351" t="s">
        <v>23</v>
      </c>
      <c r="S134" s="351" t="s">
        <v>23</v>
      </c>
      <c r="T134" s="351" t="s">
        <v>23</v>
      </c>
      <c r="U134" s="351" t="s">
        <v>23</v>
      </c>
      <c r="V134" s="351" t="s">
        <v>23</v>
      </c>
      <c r="W134" s="351" t="s">
        <v>23</v>
      </c>
      <c r="X134" s="351" t="s">
        <v>23</v>
      </c>
      <c r="Y134" s="351" t="s">
        <v>23</v>
      </c>
      <c r="Z134" s="351" t="s">
        <v>23</v>
      </c>
      <c r="AA134" s="346">
        <f>SUM(M134:Z134)</f>
        <v>0</v>
      </c>
      <c r="AB134" s="249">
        <f>F134+L134+AA134</f>
        <v>0</v>
      </c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5"/>
      <c r="BO134" s="5"/>
      <c r="BP134" s="5"/>
      <c r="BQ134" s="5"/>
      <c r="BR134" s="4"/>
      <c r="BS134" s="4"/>
      <c r="BT134" s="4"/>
      <c r="BU134" s="5"/>
      <c r="BV134" s="5"/>
      <c r="BW134" s="5"/>
      <c r="BX134" s="5"/>
      <c r="BY134" s="4"/>
      <c r="BZ134" s="4"/>
    </row>
    <row r="135" spans="1:78" ht="15" thickBot="1">
      <c r="A135" s="257"/>
      <c r="B135" s="353" t="s">
        <v>206</v>
      </c>
      <c r="C135" s="354">
        <f t="shared" ref="C135" si="188">SUM(C131:C134)</f>
        <v>47</v>
      </c>
      <c r="D135" s="355">
        <f t="shared" ref="D135" si="189">SUM(D131:D134)</f>
        <v>503</v>
      </c>
      <c r="E135" s="355">
        <f t="shared" ref="E135" si="190">SUM(E131:E134)</f>
        <v>264</v>
      </c>
      <c r="F135" s="356">
        <f>SUM(F131:F134)</f>
        <v>814</v>
      </c>
      <c r="G135" s="355">
        <f t="shared" ref="G135" si="191">SUM(G131:G134)</f>
        <v>0</v>
      </c>
      <c r="H135" s="355">
        <f t="shared" ref="H135" si="192">SUM(H131:H134)</f>
        <v>3</v>
      </c>
      <c r="I135" s="355">
        <f t="shared" ref="I135" si="193">SUM(I131:I134)</f>
        <v>0</v>
      </c>
      <c r="J135" s="355">
        <f t="shared" ref="J135" si="194">SUM(J131:J134)</f>
        <v>0</v>
      </c>
      <c r="K135" s="355">
        <f t="shared" ref="K135" si="195">SUM(K131:K134)</f>
        <v>0</v>
      </c>
      <c r="L135" s="356">
        <f t="shared" ref="L135" si="196">SUM(L131:L134)</f>
        <v>3</v>
      </c>
      <c r="M135" s="355">
        <f t="shared" ref="M135" si="197">SUM(M131:M134)</f>
        <v>0</v>
      </c>
      <c r="N135" s="355">
        <f t="shared" ref="N135" si="198">SUM(N131:N134)</f>
        <v>1</v>
      </c>
      <c r="O135" s="355">
        <f t="shared" ref="O135" si="199">SUM(O131:O134)</f>
        <v>1</v>
      </c>
      <c r="P135" s="355">
        <f t="shared" ref="P135" si="200">SUM(P131:P134)</f>
        <v>3</v>
      </c>
      <c r="Q135" s="355">
        <f t="shared" ref="Q135" si="201">SUM(Q131:Q134)</f>
        <v>6</v>
      </c>
      <c r="R135" s="355">
        <f t="shared" ref="R135" si="202">SUM(R131:R134)</f>
        <v>0</v>
      </c>
      <c r="S135" s="355">
        <f t="shared" ref="S135" si="203">SUM(S131:S134)</f>
        <v>0</v>
      </c>
      <c r="T135" s="355">
        <f t="shared" ref="T135" si="204">SUM(T131:T134)</f>
        <v>0</v>
      </c>
      <c r="U135" s="355">
        <f t="shared" ref="U135" si="205">SUM(U131:U134)</f>
        <v>0</v>
      </c>
      <c r="V135" s="355">
        <f t="shared" ref="V135" si="206">SUM(V131:V134)</f>
        <v>0</v>
      </c>
      <c r="W135" s="355">
        <f t="shared" ref="W135" si="207">SUM(W131:W134)</f>
        <v>1</v>
      </c>
      <c r="X135" s="355">
        <f t="shared" ref="X135" si="208">SUM(X131:X134)</f>
        <v>0</v>
      </c>
      <c r="Y135" s="355">
        <f t="shared" ref="Y135" si="209">SUM(Y131:Y134)</f>
        <v>0</v>
      </c>
      <c r="Z135" s="355">
        <f t="shared" ref="Z135" si="210">SUM(Z131:Z134)</f>
        <v>0</v>
      </c>
      <c r="AA135" s="356">
        <f t="shared" ref="AA135" si="211">SUM(AA131:AA134)</f>
        <v>12</v>
      </c>
      <c r="AB135" s="357">
        <f t="shared" ref="AB135" si="212">SUM(AB131:AB134)</f>
        <v>829</v>
      </c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5"/>
      <c r="BO135" s="5"/>
      <c r="BP135" s="5"/>
      <c r="BQ135" s="5"/>
      <c r="BR135" s="4"/>
      <c r="BS135" s="4"/>
      <c r="BT135" s="4"/>
      <c r="BU135" s="5"/>
      <c r="BV135" s="5"/>
      <c r="BW135" s="5"/>
      <c r="BX135" s="5"/>
      <c r="BY135" s="4"/>
      <c r="BZ135" s="4"/>
    </row>
    <row r="136" spans="1:78" ht="15" thickTop="1">
      <c r="A136" s="257"/>
      <c r="B136" s="358" t="s">
        <v>334</v>
      </c>
      <c r="C136" s="359">
        <f>C135</f>
        <v>47</v>
      </c>
      <c r="D136" s="360">
        <f>D135</f>
        <v>503</v>
      </c>
      <c r="E136" s="360">
        <f>E135</f>
        <v>264</v>
      </c>
      <c r="F136" s="361">
        <f>AVERAGE(F131:F134)</f>
        <v>203.5</v>
      </c>
      <c r="G136" s="360">
        <f>G135</f>
        <v>0</v>
      </c>
      <c r="H136" s="360">
        <f>H135</f>
        <v>3</v>
      </c>
      <c r="I136" s="360">
        <f>I135</f>
        <v>0</v>
      </c>
      <c r="J136" s="360">
        <f>J135</f>
        <v>0</v>
      </c>
      <c r="K136" s="360">
        <f>K135</f>
        <v>0</v>
      </c>
      <c r="L136" s="362">
        <f>AVERAGE(L131:L134)</f>
        <v>0.75</v>
      </c>
      <c r="M136" s="360">
        <f t="shared" ref="M136" si="213">M135</f>
        <v>0</v>
      </c>
      <c r="N136" s="360">
        <f t="shared" ref="N136" si="214">N135</f>
        <v>1</v>
      </c>
      <c r="O136" s="360">
        <f t="shared" ref="O136" si="215">O135</f>
        <v>1</v>
      </c>
      <c r="P136" s="360">
        <f t="shared" ref="P136" si="216">P135</f>
        <v>3</v>
      </c>
      <c r="Q136" s="360">
        <f t="shared" ref="Q136" si="217">Q135</f>
        <v>6</v>
      </c>
      <c r="R136" s="360">
        <f t="shared" ref="R136" si="218">R135</f>
        <v>0</v>
      </c>
      <c r="S136" s="360">
        <f t="shared" ref="S136" si="219">S135</f>
        <v>0</v>
      </c>
      <c r="T136" s="360">
        <f t="shared" ref="T136" si="220">T135</f>
        <v>0</v>
      </c>
      <c r="U136" s="360">
        <f t="shared" ref="U136" si="221">U135</f>
        <v>0</v>
      </c>
      <c r="V136" s="360">
        <f t="shared" ref="V136" si="222">V135</f>
        <v>0</v>
      </c>
      <c r="W136" s="360">
        <f t="shared" ref="W136" si="223">W135</f>
        <v>1</v>
      </c>
      <c r="X136" s="360">
        <f t="shared" ref="X136" si="224">X135</f>
        <v>0</v>
      </c>
      <c r="Y136" s="360">
        <f t="shared" ref="Y136" si="225">Y135</f>
        <v>0</v>
      </c>
      <c r="Z136" s="360">
        <f t="shared" ref="Z136" si="226">Z135</f>
        <v>0</v>
      </c>
      <c r="AA136" s="361">
        <f>AVERAGE(AA131:AA134)</f>
        <v>3</v>
      </c>
      <c r="AB136" s="36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5"/>
      <c r="BO136" s="5"/>
      <c r="BP136" s="5"/>
      <c r="BQ136" s="5"/>
      <c r="BR136" s="4"/>
      <c r="BS136" s="4"/>
      <c r="BT136" s="4"/>
      <c r="BU136" s="5"/>
      <c r="BV136" s="5"/>
      <c r="BW136" s="5"/>
      <c r="BX136" s="5"/>
      <c r="BY136" s="4"/>
      <c r="BZ136" s="4"/>
    </row>
    <row r="138" spans="1:78">
      <c r="A138" s="260" t="s">
        <v>339</v>
      </c>
      <c r="B138" s="344" t="s">
        <v>237</v>
      </c>
      <c r="C138" s="345">
        <v>0</v>
      </c>
      <c r="D138" s="345">
        <v>12</v>
      </c>
      <c r="E138" s="345">
        <v>49</v>
      </c>
      <c r="F138" s="346">
        <f>SUM(C138:E138)</f>
        <v>61</v>
      </c>
      <c r="G138" s="345">
        <v>0</v>
      </c>
      <c r="H138" s="345">
        <v>0</v>
      </c>
      <c r="I138" s="345">
        <v>0</v>
      </c>
      <c r="J138" s="345">
        <v>0</v>
      </c>
      <c r="K138" s="345">
        <v>0</v>
      </c>
      <c r="L138" s="346">
        <f>SUM(G138:K138)</f>
        <v>0</v>
      </c>
      <c r="M138" s="345">
        <v>0</v>
      </c>
      <c r="N138" s="345">
        <v>0</v>
      </c>
      <c r="O138" s="345">
        <v>2</v>
      </c>
      <c r="P138" s="345">
        <v>0</v>
      </c>
      <c r="Q138" s="345">
        <v>0</v>
      </c>
      <c r="R138" s="345">
        <v>0</v>
      </c>
      <c r="S138" s="345">
        <v>0</v>
      </c>
      <c r="T138" s="345">
        <v>0</v>
      </c>
      <c r="U138" s="345">
        <v>0</v>
      </c>
      <c r="V138" s="345">
        <v>0</v>
      </c>
      <c r="W138" s="345">
        <v>0</v>
      </c>
      <c r="X138" s="345">
        <v>0</v>
      </c>
      <c r="Y138" s="345">
        <v>0</v>
      </c>
      <c r="Z138" s="345">
        <v>0</v>
      </c>
      <c r="AA138" s="346">
        <f>SUM(M138:Z138)</f>
        <v>2</v>
      </c>
      <c r="AB138" s="249">
        <f>F138+L138+AA138</f>
        <v>63</v>
      </c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5"/>
      <c r="BO138" s="5"/>
      <c r="BP138" s="5"/>
      <c r="BQ138" s="5"/>
      <c r="BR138" s="4"/>
      <c r="BS138" s="4"/>
      <c r="BT138" s="4"/>
      <c r="BU138" s="5"/>
      <c r="BV138" s="5"/>
      <c r="BW138" s="5"/>
      <c r="BX138" s="5"/>
      <c r="BY138" s="4"/>
      <c r="BZ138" s="4"/>
    </row>
    <row r="139" spans="1:78">
      <c r="A139" s="257"/>
      <c r="B139" s="347" t="s">
        <v>238</v>
      </c>
      <c r="C139" s="348">
        <v>0</v>
      </c>
      <c r="D139" s="348">
        <v>0</v>
      </c>
      <c r="E139" s="348">
        <v>0</v>
      </c>
      <c r="F139" s="349">
        <f>SUM(C139:E139)</f>
        <v>0</v>
      </c>
      <c r="G139" s="348" t="s">
        <v>23</v>
      </c>
      <c r="H139" s="348">
        <v>0</v>
      </c>
      <c r="I139" s="348" t="s">
        <v>23</v>
      </c>
      <c r="J139" s="348" t="s">
        <v>23</v>
      </c>
      <c r="K139" s="348" t="s">
        <v>23</v>
      </c>
      <c r="L139" s="349">
        <f>SUM(G139:K139)</f>
        <v>0</v>
      </c>
      <c r="M139" s="348" t="s">
        <v>23</v>
      </c>
      <c r="N139" s="348" t="s">
        <v>23</v>
      </c>
      <c r="O139" s="348" t="s">
        <v>23</v>
      </c>
      <c r="P139" s="348">
        <v>0</v>
      </c>
      <c r="Q139" s="348" t="s">
        <v>23</v>
      </c>
      <c r="R139" s="348" t="s">
        <v>23</v>
      </c>
      <c r="S139" s="348" t="s">
        <v>23</v>
      </c>
      <c r="T139" s="348" t="s">
        <v>23</v>
      </c>
      <c r="U139" s="348" t="s">
        <v>23</v>
      </c>
      <c r="V139" s="348">
        <v>0</v>
      </c>
      <c r="W139" s="348">
        <v>0</v>
      </c>
      <c r="X139" s="348" t="s">
        <v>23</v>
      </c>
      <c r="Y139" s="348" t="s">
        <v>23</v>
      </c>
      <c r="Z139" s="348" t="s">
        <v>23</v>
      </c>
      <c r="AA139" s="346">
        <f>SUM(M139:Z139)</f>
        <v>0</v>
      </c>
      <c r="AB139" s="249">
        <f>F139+L139+AA139</f>
        <v>0</v>
      </c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5"/>
      <c r="BO139" s="5"/>
      <c r="BP139" s="5"/>
      <c r="BQ139" s="5"/>
      <c r="BR139" s="4"/>
      <c r="BS139" s="4"/>
      <c r="BT139" s="4"/>
      <c r="BU139" s="5"/>
      <c r="BV139" s="5"/>
      <c r="BW139" s="5"/>
      <c r="BX139" s="5"/>
      <c r="BY139" s="4"/>
      <c r="BZ139" s="4"/>
    </row>
    <row r="140" spans="1:78">
      <c r="A140" s="257"/>
      <c r="B140" s="347" t="s">
        <v>239</v>
      </c>
      <c r="C140" s="348" t="s">
        <v>23</v>
      </c>
      <c r="D140" s="348">
        <v>0</v>
      </c>
      <c r="E140" s="348">
        <v>0</v>
      </c>
      <c r="F140" s="349">
        <f>SUM(C140:E140)</f>
        <v>0</v>
      </c>
      <c r="G140" s="348" t="s">
        <v>23</v>
      </c>
      <c r="H140" s="348">
        <v>0</v>
      </c>
      <c r="I140" s="348" t="s">
        <v>23</v>
      </c>
      <c r="J140" s="348" t="s">
        <v>23</v>
      </c>
      <c r="K140" s="348" t="s">
        <v>23</v>
      </c>
      <c r="L140" s="349">
        <f>SUM(G140:K140)</f>
        <v>0</v>
      </c>
      <c r="M140" s="348" t="s">
        <v>23</v>
      </c>
      <c r="N140" s="348" t="s">
        <v>23</v>
      </c>
      <c r="O140" s="348" t="s">
        <v>23</v>
      </c>
      <c r="P140" s="348">
        <v>0</v>
      </c>
      <c r="Q140" s="348" t="s">
        <v>23</v>
      </c>
      <c r="R140" s="348" t="s">
        <v>23</v>
      </c>
      <c r="S140" s="348" t="s">
        <v>23</v>
      </c>
      <c r="T140" s="348" t="s">
        <v>23</v>
      </c>
      <c r="U140" s="348" t="s">
        <v>23</v>
      </c>
      <c r="V140" s="348" t="s">
        <v>23</v>
      </c>
      <c r="W140" s="348" t="s">
        <v>23</v>
      </c>
      <c r="X140" s="348" t="s">
        <v>23</v>
      </c>
      <c r="Y140" s="348" t="s">
        <v>23</v>
      </c>
      <c r="Z140" s="348" t="s">
        <v>23</v>
      </c>
      <c r="AA140" s="346">
        <f>SUM(M140:Z140)</f>
        <v>0</v>
      </c>
      <c r="AB140" s="249">
        <f>F140+L140+AA140</f>
        <v>0</v>
      </c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5"/>
      <c r="BO140" s="5"/>
      <c r="BP140" s="5"/>
      <c r="BQ140" s="5"/>
      <c r="BR140" s="4"/>
      <c r="BS140" s="4"/>
      <c r="BT140" s="4"/>
      <c r="BU140" s="5"/>
      <c r="BV140" s="5"/>
      <c r="BW140" s="5"/>
      <c r="BX140" s="5"/>
      <c r="BY140" s="4"/>
      <c r="BZ140" s="4"/>
    </row>
    <row r="141" spans="1:78">
      <c r="A141" s="257"/>
      <c r="B141" s="350" t="s">
        <v>240</v>
      </c>
      <c r="C141" s="351" t="s">
        <v>23</v>
      </c>
      <c r="D141" s="351" t="s">
        <v>23</v>
      </c>
      <c r="E141" s="351" t="s">
        <v>23</v>
      </c>
      <c r="F141" s="346">
        <f>SUM(C141:E141)</f>
        <v>0</v>
      </c>
      <c r="G141" s="351" t="s">
        <v>23</v>
      </c>
      <c r="H141" s="352" t="s">
        <v>23</v>
      </c>
      <c r="I141" s="352" t="s">
        <v>23</v>
      </c>
      <c r="J141" s="352" t="s">
        <v>23</v>
      </c>
      <c r="K141" s="352" t="s">
        <v>23</v>
      </c>
      <c r="L141" s="346">
        <f>SUM(G141:K141)</f>
        <v>0</v>
      </c>
      <c r="M141" s="351" t="s">
        <v>23</v>
      </c>
      <c r="N141" s="351" t="s">
        <v>23</v>
      </c>
      <c r="O141" s="351" t="s">
        <v>23</v>
      </c>
      <c r="P141" s="351" t="s">
        <v>23</v>
      </c>
      <c r="Q141" s="351" t="s">
        <v>23</v>
      </c>
      <c r="R141" s="351" t="s">
        <v>23</v>
      </c>
      <c r="S141" s="351" t="s">
        <v>23</v>
      </c>
      <c r="T141" s="351" t="s">
        <v>23</v>
      </c>
      <c r="U141" s="351" t="s">
        <v>23</v>
      </c>
      <c r="V141" s="351" t="s">
        <v>23</v>
      </c>
      <c r="W141" s="351" t="s">
        <v>23</v>
      </c>
      <c r="X141" s="351" t="s">
        <v>23</v>
      </c>
      <c r="Y141" s="351" t="s">
        <v>23</v>
      </c>
      <c r="Z141" s="351" t="s">
        <v>23</v>
      </c>
      <c r="AA141" s="346">
        <f>SUM(M141:Z141)</f>
        <v>0</v>
      </c>
      <c r="AB141" s="249">
        <f>F141+L141+AA141</f>
        <v>0</v>
      </c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5"/>
      <c r="BO141" s="5"/>
      <c r="BP141" s="5"/>
      <c r="BQ141" s="5"/>
      <c r="BR141" s="4"/>
      <c r="BS141" s="4"/>
      <c r="BT141" s="4"/>
      <c r="BU141" s="5"/>
      <c r="BV141" s="5"/>
      <c r="BW141" s="5"/>
      <c r="BX141" s="5"/>
      <c r="BY141" s="4"/>
      <c r="BZ141" s="4"/>
    </row>
    <row r="142" spans="1:78" ht="15" thickBot="1">
      <c r="A142" s="257"/>
      <c r="B142" s="353" t="s">
        <v>206</v>
      </c>
      <c r="C142" s="354">
        <f t="shared" ref="C142" si="227">SUM(C138:C141)</f>
        <v>0</v>
      </c>
      <c r="D142" s="355">
        <f t="shared" ref="D142" si="228">SUM(D138:D141)</f>
        <v>12</v>
      </c>
      <c r="E142" s="355">
        <f t="shared" ref="E142" si="229">SUM(E138:E141)</f>
        <v>49</v>
      </c>
      <c r="F142" s="356">
        <f t="shared" ref="F142" si="230">SUM(F138:F141)</f>
        <v>61</v>
      </c>
      <c r="G142" s="355">
        <f t="shared" ref="G142" si="231">SUM(G138:G141)</f>
        <v>0</v>
      </c>
      <c r="H142" s="355">
        <f t="shared" ref="H142" si="232">SUM(H138:H141)</f>
        <v>0</v>
      </c>
      <c r="I142" s="355">
        <f t="shared" ref="I142" si="233">SUM(I138:I141)</f>
        <v>0</v>
      </c>
      <c r="J142" s="355">
        <f t="shared" ref="J142" si="234">SUM(J138:J141)</f>
        <v>0</v>
      </c>
      <c r="K142" s="355">
        <f t="shared" ref="K142" si="235">SUM(K138:K141)</f>
        <v>0</v>
      </c>
      <c r="L142" s="356">
        <f t="shared" ref="L142" si="236">SUM(L138:L141)</f>
        <v>0</v>
      </c>
      <c r="M142" s="355">
        <f t="shared" ref="M142" si="237">SUM(M138:M141)</f>
        <v>0</v>
      </c>
      <c r="N142" s="355">
        <f t="shared" ref="N142" si="238">SUM(N138:N141)</f>
        <v>0</v>
      </c>
      <c r="O142" s="355">
        <f t="shared" ref="O142" si="239">SUM(O138:O141)</f>
        <v>2</v>
      </c>
      <c r="P142" s="355">
        <f t="shared" ref="P142" si="240">SUM(P138:P141)</f>
        <v>0</v>
      </c>
      <c r="Q142" s="355">
        <f t="shared" ref="Q142" si="241">SUM(Q138:Q141)</f>
        <v>0</v>
      </c>
      <c r="R142" s="355">
        <f t="shared" ref="R142" si="242">SUM(R138:R141)</f>
        <v>0</v>
      </c>
      <c r="S142" s="355">
        <f t="shared" ref="S142" si="243">SUM(S138:S141)</f>
        <v>0</v>
      </c>
      <c r="T142" s="355">
        <f t="shared" ref="T142" si="244">SUM(T138:T141)</f>
        <v>0</v>
      </c>
      <c r="U142" s="355">
        <f t="shared" ref="U142" si="245">SUM(U138:U141)</f>
        <v>0</v>
      </c>
      <c r="V142" s="355">
        <f t="shared" ref="V142" si="246">SUM(V138:V141)</f>
        <v>0</v>
      </c>
      <c r="W142" s="355">
        <f t="shared" ref="W142" si="247">SUM(W138:W141)</f>
        <v>0</v>
      </c>
      <c r="X142" s="355">
        <f t="shared" ref="X142" si="248">SUM(X138:X141)</f>
        <v>0</v>
      </c>
      <c r="Y142" s="355">
        <f t="shared" ref="Y142" si="249">SUM(Y138:Y141)</f>
        <v>0</v>
      </c>
      <c r="Z142" s="355">
        <f t="shared" ref="Z142" si="250">SUM(Z138:Z141)</f>
        <v>0</v>
      </c>
      <c r="AA142" s="356">
        <f t="shared" ref="AA142" si="251">SUM(AA138:AA141)</f>
        <v>2</v>
      </c>
      <c r="AB142" s="357">
        <f t="shared" ref="AB142" si="252">SUM(AB138:AB141)</f>
        <v>63</v>
      </c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5"/>
      <c r="BO142" s="5"/>
      <c r="BP142" s="5"/>
      <c r="BQ142" s="5"/>
      <c r="BR142" s="4"/>
      <c r="BS142" s="4"/>
      <c r="BT142" s="4"/>
      <c r="BU142" s="5"/>
      <c r="BV142" s="5"/>
      <c r="BW142" s="5"/>
      <c r="BX142" s="5"/>
      <c r="BY142" s="4"/>
      <c r="BZ142" s="4"/>
    </row>
    <row r="143" spans="1:78" ht="15" thickTop="1">
      <c r="A143" s="257"/>
      <c r="B143" s="358" t="s">
        <v>334</v>
      </c>
      <c r="C143" s="359">
        <f>C142</f>
        <v>0</v>
      </c>
      <c r="D143" s="360">
        <f>D142</f>
        <v>12</v>
      </c>
      <c r="E143" s="360">
        <f>E142</f>
        <v>49</v>
      </c>
      <c r="F143" s="361">
        <f>AVERAGE(F138:F141)</f>
        <v>15.25</v>
      </c>
      <c r="G143" s="360">
        <f>G142</f>
        <v>0</v>
      </c>
      <c r="H143" s="360">
        <f>H142</f>
        <v>0</v>
      </c>
      <c r="I143" s="360">
        <f>I142</f>
        <v>0</v>
      </c>
      <c r="J143" s="360">
        <f>J142</f>
        <v>0</v>
      </c>
      <c r="K143" s="360">
        <f>K142</f>
        <v>0</v>
      </c>
      <c r="L143" s="362">
        <f>AVERAGE(L138:L141)</f>
        <v>0</v>
      </c>
      <c r="M143" s="360">
        <f t="shared" ref="M143" si="253">M142</f>
        <v>0</v>
      </c>
      <c r="N143" s="360">
        <f t="shared" ref="N143" si="254">N142</f>
        <v>0</v>
      </c>
      <c r="O143" s="360">
        <f t="shared" ref="O143" si="255">O142</f>
        <v>2</v>
      </c>
      <c r="P143" s="360">
        <f t="shared" ref="P143" si="256">P142</f>
        <v>0</v>
      </c>
      <c r="Q143" s="360">
        <f t="shared" ref="Q143" si="257">Q142</f>
        <v>0</v>
      </c>
      <c r="R143" s="360">
        <f t="shared" ref="R143" si="258">R142</f>
        <v>0</v>
      </c>
      <c r="S143" s="360">
        <f t="shared" ref="S143" si="259">S142</f>
        <v>0</v>
      </c>
      <c r="T143" s="360">
        <f t="shared" ref="T143" si="260">T142</f>
        <v>0</v>
      </c>
      <c r="U143" s="360">
        <f t="shared" ref="U143" si="261">U142</f>
        <v>0</v>
      </c>
      <c r="V143" s="360">
        <f t="shared" ref="V143" si="262">V142</f>
        <v>0</v>
      </c>
      <c r="W143" s="360">
        <f t="shared" ref="W143" si="263">W142</f>
        <v>0</v>
      </c>
      <c r="X143" s="360">
        <f t="shared" ref="X143" si="264">X142</f>
        <v>0</v>
      </c>
      <c r="Y143" s="360">
        <f t="shared" ref="Y143" si="265">Y142</f>
        <v>0</v>
      </c>
      <c r="Z143" s="360">
        <f t="shared" ref="Z143" si="266">Z142</f>
        <v>0</v>
      </c>
      <c r="AA143" s="361">
        <f>AVERAGE(AA138:AA141)</f>
        <v>0.5</v>
      </c>
      <c r="AB143" s="36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5"/>
      <c r="BO143" s="5"/>
      <c r="BP143" s="5"/>
      <c r="BQ143" s="5"/>
      <c r="BR143" s="4"/>
      <c r="BS143" s="4"/>
      <c r="BT143" s="4"/>
      <c r="BU143" s="5"/>
      <c r="BV143" s="5"/>
      <c r="BW143" s="5"/>
      <c r="BX143" s="5"/>
      <c r="BY143" s="4"/>
      <c r="BZ143" s="4"/>
    </row>
    <row r="145" spans="1:78">
      <c r="A145" s="260" t="s">
        <v>305</v>
      </c>
      <c r="B145" s="344" t="s">
        <v>237</v>
      </c>
      <c r="C145" s="345">
        <v>0</v>
      </c>
      <c r="D145" s="345">
        <v>0</v>
      </c>
      <c r="E145" s="345">
        <v>0</v>
      </c>
      <c r="F145" s="346">
        <f>SUM(C145:E145)</f>
        <v>0</v>
      </c>
      <c r="G145" s="345">
        <v>0</v>
      </c>
      <c r="H145" s="345">
        <v>0</v>
      </c>
      <c r="I145" s="345">
        <v>0</v>
      </c>
      <c r="J145" s="345">
        <v>0</v>
      </c>
      <c r="K145" s="345">
        <v>0</v>
      </c>
      <c r="L145" s="346">
        <f>SUM(G145:K145)</f>
        <v>0</v>
      </c>
      <c r="M145" s="345">
        <v>0</v>
      </c>
      <c r="N145" s="345">
        <v>0</v>
      </c>
      <c r="O145" s="345">
        <v>0</v>
      </c>
      <c r="P145" s="345">
        <v>0</v>
      </c>
      <c r="Q145" s="345">
        <v>0</v>
      </c>
      <c r="R145" s="345">
        <v>0</v>
      </c>
      <c r="S145" s="345">
        <v>0</v>
      </c>
      <c r="T145" s="345">
        <v>0</v>
      </c>
      <c r="U145" s="345">
        <v>0</v>
      </c>
      <c r="V145" s="345">
        <v>0</v>
      </c>
      <c r="W145" s="345">
        <v>0</v>
      </c>
      <c r="X145" s="345">
        <v>0</v>
      </c>
      <c r="Y145" s="345">
        <v>0</v>
      </c>
      <c r="Z145" s="345">
        <v>0</v>
      </c>
      <c r="AA145" s="346">
        <f>SUM(M145:Z145)</f>
        <v>0</v>
      </c>
      <c r="AB145" s="249">
        <f>F145+L145+AA145</f>
        <v>0</v>
      </c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5"/>
      <c r="BO145" s="5"/>
      <c r="BP145" s="5"/>
      <c r="BQ145" s="5"/>
      <c r="BR145" s="4"/>
      <c r="BS145" s="4"/>
      <c r="BT145" s="4"/>
      <c r="BU145" s="5"/>
      <c r="BV145" s="5"/>
      <c r="BW145" s="5"/>
      <c r="BX145" s="5"/>
      <c r="BY145" s="4"/>
      <c r="BZ145" s="4"/>
    </row>
    <row r="146" spans="1:78">
      <c r="A146" s="257"/>
      <c r="B146" s="347" t="s">
        <v>238</v>
      </c>
      <c r="C146" s="348">
        <v>22</v>
      </c>
      <c r="D146" s="348">
        <v>15</v>
      </c>
      <c r="E146" s="348">
        <v>1</v>
      </c>
      <c r="F146" s="349">
        <f>SUM(C146:E146)</f>
        <v>38</v>
      </c>
      <c r="G146" s="348" t="s">
        <v>23</v>
      </c>
      <c r="H146" s="348">
        <v>0</v>
      </c>
      <c r="I146" s="348" t="s">
        <v>23</v>
      </c>
      <c r="J146" s="348">
        <v>1</v>
      </c>
      <c r="K146" s="348" t="s">
        <v>23</v>
      </c>
      <c r="L146" s="349">
        <f>SUM(G146:K146)</f>
        <v>1</v>
      </c>
      <c r="M146" s="348" t="s">
        <v>23</v>
      </c>
      <c r="N146" s="348" t="s">
        <v>23</v>
      </c>
      <c r="O146" s="348">
        <v>1</v>
      </c>
      <c r="P146" s="348">
        <v>1</v>
      </c>
      <c r="Q146" s="348">
        <v>2</v>
      </c>
      <c r="R146" s="348" t="s">
        <v>23</v>
      </c>
      <c r="S146" s="348" t="s">
        <v>23</v>
      </c>
      <c r="T146" s="348">
        <v>1</v>
      </c>
      <c r="U146" s="348" t="s">
        <v>23</v>
      </c>
      <c r="V146" s="348">
        <v>0</v>
      </c>
      <c r="W146" s="348">
        <v>0</v>
      </c>
      <c r="X146" s="348" t="s">
        <v>23</v>
      </c>
      <c r="Y146" s="348" t="s">
        <v>23</v>
      </c>
      <c r="Z146" s="348" t="s">
        <v>23</v>
      </c>
      <c r="AA146" s="346">
        <f>SUM(M146:Z146)</f>
        <v>5</v>
      </c>
      <c r="AB146" s="249">
        <f>F146+L146+AA146</f>
        <v>44</v>
      </c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5"/>
      <c r="BO146" s="5"/>
      <c r="BP146" s="5"/>
      <c r="BQ146" s="5"/>
      <c r="BR146" s="4"/>
      <c r="BS146" s="4"/>
      <c r="BT146" s="4"/>
      <c r="BU146" s="5"/>
      <c r="BV146" s="5"/>
      <c r="BW146" s="5"/>
      <c r="BX146" s="5"/>
      <c r="BY146" s="4"/>
      <c r="BZ146" s="4"/>
    </row>
    <row r="147" spans="1:78">
      <c r="A147" s="257"/>
      <c r="B147" s="347" t="s">
        <v>239</v>
      </c>
      <c r="C147" s="348">
        <v>7</v>
      </c>
      <c r="D147" s="348">
        <v>4</v>
      </c>
      <c r="E147" s="348">
        <v>1</v>
      </c>
      <c r="F147" s="349">
        <f>SUM(C147:E147)</f>
        <v>12</v>
      </c>
      <c r="G147" s="348" t="s">
        <v>23</v>
      </c>
      <c r="H147" s="348">
        <v>0</v>
      </c>
      <c r="I147" s="348" t="s">
        <v>23</v>
      </c>
      <c r="J147" s="348" t="s">
        <v>23</v>
      </c>
      <c r="K147" s="348" t="s">
        <v>23</v>
      </c>
      <c r="L147" s="349">
        <f>SUM(G147:K147)</f>
        <v>0</v>
      </c>
      <c r="M147" s="348" t="s">
        <v>23</v>
      </c>
      <c r="N147" s="348">
        <v>1</v>
      </c>
      <c r="O147" s="348" t="s">
        <v>23</v>
      </c>
      <c r="P147" s="348">
        <v>1</v>
      </c>
      <c r="Q147" s="348" t="s">
        <v>23</v>
      </c>
      <c r="R147" s="348" t="s">
        <v>23</v>
      </c>
      <c r="S147" s="348" t="s">
        <v>23</v>
      </c>
      <c r="T147" s="348">
        <v>1</v>
      </c>
      <c r="U147" s="348" t="s">
        <v>23</v>
      </c>
      <c r="V147" s="348" t="s">
        <v>23</v>
      </c>
      <c r="W147" s="348" t="s">
        <v>23</v>
      </c>
      <c r="X147" s="348" t="s">
        <v>23</v>
      </c>
      <c r="Y147" s="348" t="s">
        <v>23</v>
      </c>
      <c r="Z147" s="348" t="s">
        <v>23</v>
      </c>
      <c r="AA147" s="346">
        <f>SUM(M147:Z147)</f>
        <v>3</v>
      </c>
      <c r="AB147" s="249">
        <f>F147+L147+AA147</f>
        <v>15</v>
      </c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5"/>
      <c r="BO147" s="5"/>
      <c r="BP147" s="5"/>
      <c r="BQ147" s="5"/>
      <c r="BR147" s="4"/>
      <c r="BS147" s="4"/>
      <c r="BT147" s="4"/>
      <c r="BU147" s="5"/>
      <c r="BV147" s="5"/>
      <c r="BW147" s="5"/>
      <c r="BX147" s="5"/>
      <c r="BY147" s="4"/>
      <c r="BZ147" s="4"/>
    </row>
    <row r="148" spans="1:78">
      <c r="A148" s="257"/>
      <c r="B148" s="350" t="s">
        <v>240</v>
      </c>
      <c r="C148" s="351" t="s">
        <v>23</v>
      </c>
      <c r="D148" s="351" t="s">
        <v>23</v>
      </c>
      <c r="E148" s="351" t="s">
        <v>23</v>
      </c>
      <c r="F148" s="346">
        <f>SUM(C148:E148)</f>
        <v>0</v>
      </c>
      <c r="G148" s="351" t="s">
        <v>23</v>
      </c>
      <c r="H148" s="352" t="s">
        <v>23</v>
      </c>
      <c r="I148" s="352" t="s">
        <v>23</v>
      </c>
      <c r="J148" s="352" t="s">
        <v>23</v>
      </c>
      <c r="K148" s="352" t="s">
        <v>23</v>
      </c>
      <c r="L148" s="346">
        <f>SUM(G148:K148)</f>
        <v>0</v>
      </c>
      <c r="M148" s="351" t="s">
        <v>23</v>
      </c>
      <c r="N148" s="351" t="s">
        <v>23</v>
      </c>
      <c r="O148" s="351" t="s">
        <v>23</v>
      </c>
      <c r="P148" s="351" t="s">
        <v>23</v>
      </c>
      <c r="Q148" s="351" t="s">
        <v>23</v>
      </c>
      <c r="R148" s="351" t="s">
        <v>23</v>
      </c>
      <c r="S148" s="351" t="s">
        <v>23</v>
      </c>
      <c r="T148" s="351" t="s">
        <v>23</v>
      </c>
      <c r="U148" s="351" t="s">
        <v>23</v>
      </c>
      <c r="V148" s="351" t="s">
        <v>23</v>
      </c>
      <c r="W148" s="351" t="s">
        <v>23</v>
      </c>
      <c r="X148" s="351" t="s">
        <v>23</v>
      </c>
      <c r="Y148" s="351" t="s">
        <v>23</v>
      </c>
      <c r="Z148" s="351" t="s">
        <v>23</v>
      </c>
      <c r="AA148" s="346">
        <f>SUM(M148:Z148)</f>
        <v>0</v>
      </c>
      <c r="AB148" s="249">
        <f>F148+L148+AA148</f>
        <v>0</v>
      </c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5"/>
      <c r="BO148" s="5"/>
      <c r="BP148" s="5"/>
      <c r="BQ148" s="5"/>
      <c r="BR148" s="4"/>
      <c r="BS148" s="4"/>
      <c r="BT148" s="4"/>
      <c r="BU148" s="5"/>
      <c r="BV148" s="5"/>
      <c r="BW148" s="5"/>
      <c r="BX148" s="5"/>
      <c r="BY148" s="4"/>
      <c r="BZ148" s="4"/>
    </row>
    <row r="149" spans="1:78" ht="15" thickBot="1">
      <c r="A149" s="257"/>
      <c r="B149" s="353" t="s">
        <v>206</v>
      </c>
      <c r="C149" s="354">
        <f t="shared" ref="C149" si="267">SUM(C145:C148)</f>
        <v>29</v>
      </c>
      <c r="D149" s="355">
        <f t="shared" ref="D149" si="268">SUM(D145:D148)</f>
        <v>19</v>
      </c>
      <c r="E149" s="355">
        <f t="shared" ref="E149" si="269">SUM(E145:E148)</f>
        <v>2</v>
      </c>
      <c r="F149" s="356">
        <f t="shared" ref="F149" si="270">SUM(F145:F148)</f>
        <v>50</v>
      </c>
      <c r="G149" s="355">
        <f t="shared" ref="G149" si="271">SUM(G145:G148)</f>
        <v>0</v>
      </c>
      <c r="H149" s="355">
        <f t="shared" ref="H149" si="272">SUM(H145:H148)</f>
        <v>0</v>
      </c>
      <c r="I149" s="355">
        <f t="shared" ref="I149" si="273">SUM(I145:I148)</f>
        <v>0</v>
      </c>
      <c r="J149" s="355">
        <f t="shared" ref="J149" si="274">SUM(J145:J148)</f>
        <v>1</v>
      </c>
      <c r="K149" s="355">
        <f t="shared" ref="K149" si="275">SUM(K145:K148)</f>
        <v>0</v>
      </c>
      <c r="L149" s="356">
        <f t="shared" ref="L149" si="276">SUM(L145:L148)</f>
        <v>1</v>
      </c>
      <c r="M149" s="355">
        <f t="shared" ref="M149" si="277">SUM(M145:M148)</f>
        <v>0</v>
      </c>
      <c r="N149" s="355">
        <f t="shared" ref="N149" si="278">SUM(N145:N148)</f>
        <v>1</v>
      </c>
      <c r="O149" s="355">
        <f t="shared" ref="O149" si="279">SUM(O145:O148)</f>
        <v>1</v>
      </c>
      <c r="P149" s="355">
        <f t="shared" ref="P149" si="280">SUM(P145:P148)</f>
        <v>2</v>
      </c>
      <c r="Q149" s="355">
        <f t="shared" ref="Q149" si="281">SUM(Q145:Q148)</f>
        <v>2</v>
      </c>
      <c r="R149" s="355">
        <f t="shared" ref="R149" si="282">SUM(R145:R148)</f>
        <v>0</v>
      </c>
      <c r="S149" s="355">
        <f t="shared" ref="S149" si="283">SUM(S145:S148)</f>
        <v>0</v>
      </c>
      <c r="T149" s="355">
        <f t="shared" ref="T149" si="284">SUM(T145:T148)</f>
        <v>2</v>
      </c>
      <c r="U149" s="355">
        <f t="shared" ref="U149" si="285">SUM(U145:U148)</f>
        <v>0</v>
      </c>
      <c r="V149" s="355">
        <f t="shared" ref="V149" si="286">SUM(V145:V148)</f>
        <v>0</v>
      </c>
      <c r="W149" s="355">
        <f t="shared" ref="W149" si="287">SUM(W145:W148)</f>
        <v>0</v>
      </c>
      <c r="X149" s="355">
        <f t="shared" ref="X149" si="288">SUM(X145:X148)</f>
        <v>0</v>
      </c>
      <c r="Y149" s="355">
        <f t="shared" ref="Y149" si="289">SUM(Y145:Y148)</f>
        <v>0</v>
      </c>
      <c r="Z149" s="355">
        <f t="shared" ref="Z149" si="290">SUM(Z145:Z148)</f>
        <v>0</v>
      </c>
      <c r="AA149" s="356">
        <f t="shared" ref="AA149" si="291">SUM(AA145:AA148)</f>
        <v>8</v>
      </c>
      <c r="AB149" s="357">
        <f t="shared" ref="AB149" si="292">SUM(AB145:AB148)</f>
        <v>59</v>
      </c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5"/>
      <c r="BO149" s="5"/>
      <c r="BP149" s="5"/>
      <c r="BQ149" s="5"/>
      <c r="BR149" s="4"/>
      <c r="BS149" s="4"/>
      <c r="BT149" s="4"/>
      <c r="BU149" s="5"/>
      <c r="BV149" s="5"/>
      <c r="BW149" s="5"/>
      <c r="BX149" s="5"/>
      <c r="BY149" s="4"/>
      <c r="BZ149" s="4"/>
    </row>
    <row r="150" spans="1:78" ht="15" thickTop="1">
      <c r="A150" s="257"/>
      <c r="B150" s="358" t="s">
        <v>334</v>
      </c>
      <c r="C150" s="359">
        <f>C149</f>
        <v>29</v>
      </c>
      <c r="D150" s="360">
        <f>D149</f>
        <v>19</v>
      </c>
      <c r="E150" s="360">
        <f>E149</f>
        <v>2</v>
      </c>
      <c r="F150" s="361">
        <f>AVERAGE(F145:F148)</f>
        <v>12.5</v>
      </c>
      <c r="G150" s="360">
        <f>G149</f>
        <v>0</v>
      </c>
      <c r="H150" s="360">
        <f>H149</f>
        <v>0</v>
      </c>
      <c r="I150" s="360">
        <f>I149</f>
        <v>0</v>
      </c>
      <c r="J150" s="360">
        <f>J149</f>
        <v>1</v>
      </c>
      <c r="K150" s="360">
        <f>K149</f>
        <v>0</v>
      </c>
      <c r="L150" s="362">
        <f>AVERAGE(L145:L148)</f>
        <v>0.25</v>
      </c>
      <c r="M150" s="360">
        <f t="shared" ref="M150" si="293">M149</f>
        <v>0</v>
      </c>
      <c r="N150" s="360">
        <f t="shared" ref="N150" si="294">N149</f>
        <v>1</v>
      </c>
      <c r="O150" s="360">
        <f t="shared" ref="O150" si="295">O149</f>
        <v>1</v>
      </c>
      <c r="P150" s="360">
        <f t="shared" ref="P150" si="296">P149</f>
        <v>2</v>
      </c>
      <c r="Q150" s="360">
        <f t="shared" ref="Q150" si="297">Q149</f>
        <v>2</v>
      </c>
      <c r="R150" s="360">
        <f t="shared" ref="R150" si="298">R149</f>
        <v>0</v>
      </c>
      <c r="S150" s="360">
        <f t="shared" ref="S150" si="299">S149</f>
        <v>0</v>
      </c>
      <c r="T150" s="360">
        <f t="shared" ref="T150" si="300">T149</f>
        <v>2</v>
      </c>
      <c r="U150" s="360">
        <f t="shared" ref="U150" si="301">U149</f>
        <v>0</v>
      </c>
      <c r="V150" s="360">
        <f t="shared" ref="V150" si="302">V149</f>
        <v>0</v>
      </c>
      <c r="W150" s="360">
        <f t="shared" ref="W150" si="303">W149</f>
        <v>0</v>
      </c>
      <c r="X150" s="360">
        <f t="shared" ref="X150" si="304">X149</f>
        <v>0</v>
      </c>
      <c r="Y150" s="360">
        <f t="shared" ref="Y150" si="305">Y149</f>
        <v>0</v>
      </c>
      <c r="Z150" s="360">
        <f t="shared" ref="Z150" si="306">Z149</f>
        <v>0</v>
      </c>
      <c r="AA150" s="361">
        <f>AVERAGE(AA145:AA148)</f>
        <v>2</v>
      </c>
      <c r="AB150" s="36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5"/>
      <c r="BO150" s="5"/>
      <c r="BP150" s="5"/>
      <c r="BQ150" s="5"/>
      <c r="BR150" s="4"/>
      <c r="BS150" s="4"/>
      <c r="BT150" s="4"/>
      <c r="BU150" s="5"/>
      <c r="BV150" s="5"/>
      <c r="BW150" s="5"/>
      <c r="BX150" s="5"/>
      <c r="BY150" s="4"/>
      <c r="BZ150" s="4"/>
    </row>
    <row r="152" spans="1:78">
      <c r="A152" s="260" t="s">
        <v>297</v>
      </c>
      <c r="B152" s="344" t="s">
        <v>237</v>
      </c>
      <c r="C152" s="345">
        <v>1</v>
      </c>
      <c r="D152" s="345">
        <v>1</v>
      </c>
      <c r="E152" s="345">
        <v>0</v>
      </c>
      <c r="F152" s="346">
        <f>SUM(C152:E152)</f>
        <v>2</v>
      </c>
      <c r="G152" s="345">
        <v>0</v>
      </c>
      <c r="H152" s="345">
        <v>0</v>
      </c>
      <c r="I152" s="345">
        <v>0</v>
      </c>
      <c r="J152" s="345">
        <v>0</v>
      </c>
      <c r="K152" s="345">
        <v>0</v>
      </c>
      <c r="L152" s="346">
        <f>SUM(G152:K152)</f>
        <v>0</v>
      </c>
      <c r="M152" s="345">
        <v>0</v>
      </c>
      <c r="N152" s="345">
        <v>0</v>
      </c>
      <c r="O152" s="345">
        <v>0</v>
      </c>
      <c r="P152" s="345">
        <v>0</v>
      </c>
      <c r="Q152" s="345">
        <v>0</v>
      </c>
      <c r="R152" s="345">
        <v>0</v>
      </c>
      <c r="S152" s="345">
        <v>0</v>
      </c>
      <c r="T152" s="345">
        <v>0</v>
      </c>
      <c r="U152" s="345">
        <v>0</v>
      </c>
      <c r="V152" s="345">
        <v>0</v>
      </c>
      <c r="W152" s="345">
        <v>0</v>
      </c>
      <c r="X152" s="345">
        <v>0</v>
      </c>
      <c r="Y152" s="345">
        <v>0</v>
      </c>
      <c r="Z152" s="345">
        <v>0</v>
      </c>
      <c r="AA152" s="346">
        <f>SUM(M152:Z152)</f>
        <v>0</v>
      </c>
      <c r="AB152" s="249">
        <f>F152+L152+AA152</f>
        <v>2</v>
      </c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5"/>
      <c r="BO152" s="5"/>
      <c r="BP152" s="5"/>
      <c r="BQ152" s="5"/>
      <c r="BR152" s="4"/>
      <c r="BS152" s="4"/>
      <c r="BT152" s="4"/>
      <c r="BU152" s="5"/>
      <c r="BV152" s="5"/>
      <c r="BW152" s="5"/>
      <c r="BX152" s="5"/>
      <c r="BY152" s="4"/>
      <c r="BZ152" s="4"/>
    </row>
    <row r="153" spans="1:78">
      <c r="A153" s="257"/>
      <c r="B153" s="347" t="s">
        <v>238</v>
      </c>
      <c r="C153" s="348">
        <v>1</v>
      </c>
      <c r="D153" s="348">
        <v>8</v>
      </c>
      <c r="E153" s="348">
        <v>9</v>
      </c>
      <c r="F153" s="349">
        <f>SUM(C153:E153)</f>
        <v>18</v>
      </c>
      <c r="G153" s="348" t="s">
        <v>23</v>
      </c>
      <c r="H153" s="348">
        <v>0</v>
      </c>
      <c r="I153" s="348" t="s">
        <v>23</v>
      </c>
      <c r="J153" s="348" t="s">
        <v>23</v>
      </c>
      <c r="K153" s="348" t="s">
        <v>23</v>
      </c>
      <c r="L153" s="349">
        <f>SUM(G153:K153)</f>
        <v>0</v>
      </c>
      <c r="M153" s="348" t="s">
        <v>23</v>
      </c>
      <c r="N153" s="348" t="s">
        <v>23</v>
      </c>
      <c r="O153" s="348" t="s">
        <v>23</v>
      </c>
      <c r="P153" s="348">
        <v>0</v>
      </c>
      <c r="Q153" s="348" t="s">
        <v>23</v>
      </c>
      <c r="R153" s="348" t="s">
        <v>23</v>
      </c>
      <c r="S153" s="348" t="s">
        <v>23</v>
      </c>
      <c r="T153" s="348" t="s">
        <v>23</v>
      </c>
      <c r="U153" s="348" t="s">
        <v>23</v>
      </c>
      <c r="V153" s="348">
        <v>0</v>
      </c>
      <c r="W153" s="348">
        <v>0</v>
      </c>
      <c r="X153" s="348" t="s">
        <v>23</v>
      </c>
      <c r="Y153" s="348" t="s">
        <v>23</v>
      </c>
      <c r="Z153" s="348" t="s">
        <v>23</v>
      </c>
      <c r="AA153" s="346">
        <f>SUM(M153:Z153)</f>
        <v>0</v>
      </c>
      <c r="AB153" s="249">
        <f>F153+L153+AA153</f>
        <v>18</v>
      </c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5"/>
      <c r="BO153" s="5"/>
      <c r="BP153" s="5"/>
      <c r="BQ153" s="5"/>
      <c r="BR153" s="4"/>
      <c r="BS153" s="4"/>
      <c r="BT153" s="4"/>
      <c r="BU153" s="5"/>
      <c r="BV153" s="5"/>
      <c r="BW153" s="5"/>
      <c r="BX153" s="5"/>
      <c r="BY153" s="4"/>
      <c r="BZ153" s="4"/>
    </row>
    <row r="154" spans="1:78">
      <c r="A154" s="257"/>
      <c r="B154" s="347" t="s">
        <v>239</v>
      </c>
      <c r="C154" s="348">
        <v>3</v>
      </c>
      <c r="D154" s="348">
        <v>7</v>
      </c>
      <c r="E154" s="348">
        <v>13</v>
      </c>
      <c r="F154" s="349">
        <f>SUM(C154:E154)</f>
        <v>23</v>
      </c>
      <c r="G154" s="348" t="s">
        <v>23</v>
      </c>
      <c r="H154" s="348">
        <v>0</v>
      </c>
      <c r="I154" s="348" t="s">
        <v>23</v>
      </c>
      <c r="J154" s="348" t="s">
        <v>23</v>
      </c>
      <c r="K154" s="348" t="s">
        <v>23</v>
      </c>
      <c r="L154" s="349">
        <f>SUM(G154:K154)</f>
        <v>0</v>
      </c>
      <c r="M154" s="348" t="s">
        <v>23</v>
      </c>
      <c r="N154" s="348" t="s">
        <v>23</v>
      </c>
      <c r="O154" s="348" t="s">
        <v>23</v>
      </c>
      <c r="P154" s="348">
        <v>0</v>
      </c>
      <c r="Q154" s="348" t="s">
        <v>23</v>
      </c>
      <c r="R154" s="348" t="s">
        <v>23</v>
      </c>
      <c r="S154" s="348" t="s">
        <v>23</v>
      </c>
      <c r="T154" s="348" t="s">
        <v>23</v>
      </c>
      <c r="U154" s="348" t="s">
        <v>23</v>
      </c>
      <c r="V154" s="348" t="s">
        <v>23</v>
      </c>
      <c r="W154" s="348" t="s">
        <v>23</v>
      </c>
      <c r="X154" s="348" t="s">
        <v>23</v>
      </c>
      <c r="Y154" s="348" t="s">
        <v>23</v>
      </c>
      <c r="Z154" s="348" t="s">
        <v>23</v>
      </c>
      <c r="AA154" s="346">
        <f>SUM(M154:Z154)</f>
        <v>0</v>
      </c>
      <c r="AB154" s="249">
        <f>F154+L154+AA154</f>
        <v>23</v>
      </c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5"/>
      <c r="BO154" s="5"/>
      <c r="BP154" s="5"/>
      <c r="BQ154" s="5"/>
      <c r="BR154" s="4"/>
      <c r="BS154" s="4"/>
      <c r="BT154" s="4"/>
      <c r="BU154" s="5"/>
      <c r="BV154" s="5"/>
      <c r="BW154" s="5"/>
      <c r="BX154" s="5"/>
      <c r="BY154" s="4"/>
      <c r="BZ154" s="4"/>
    </row>
    <row r="155" spans="1:78">
      <c r="A155" s="257"/>
      <c r="B155" s="350" t="s">
        <v>240</v>
      </c>
      <c r="C155" s="351" t="s">
        <v>23</v>
      </c>
      <c r="D155" s="351" t="s">
        <v>23</v>
      </c>
      <c r="E155" s="351" t="s">
        <v>23</v>
      </c>
      <c r="F155" s="346">
        <f>SUM(C155:E155)</f>
        <v>0</v>
      </c>
      <c r="G155" s="351" t="s">
        <v>23</v>
      </c>
      <c r="H155" s="352" t="s">
        <v>23</v>
      </c>
      <c r="I155" s="352" t="s">
        <v>23</v>
      </c>
      <c r="J155" s="352" t="s">
        <v>23</v>
      </c>
      <c r="K155" s="352" t="s">
        <v>23</v>
      </c>
      <c r="L155" s="346">
        <f>SUM(G155:K155)</f>
        <v>0</v>
      </c>
      <c r="M155" s="351" t="s">
        <v>23</v>
      </c>
      <c r="N155" s="351" t="s">
        <v>23</v>
      </c>
      <c r="O155" s="351" t="s">
        <v>23</v>
      </c>
      <c r="P155" s="351" t="s">
        <v>23</v>
      </c>
      <c r="Q155" s="351" t="s">
        <v>23</v>
      </c>
      <c r="R155" s="351" t="s">
        <v>23</v>
      </c>
      <c r="S155" s="351" t="s">
        <v>23</v>
      </c>
      <c r="T155" s="351" t="s">
        <v>23</v>
      </c>
      <c r="U155" s="351" t="s">
        <v>23</v>
      </c>
      <c r="V155" s="351" t="s">
        <v>23</v>
      </c>
      <c r="W155" s="351" t="s">
        <v>23</v>
      </c>
      <c r="X155" s="351" t="s">
        <v>23</v>
      </c>
      <c r="Y155" s="351" t="s">
        <v>23</v>
      </c>
      <c r="Z155" s="351" t="s">
        <v>23</v>
      </c>
      <c r="AA155" s="346">
        <f>SUM(M155:Z155)</f>
        <v>0</v>
      </c>
      <c r="AB155" s="249">
        <f>F155+L155+AA155</f>
        <v>0</v>
      </c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5"/>
      <c r="BO155" s="5"/>
      <c r="BP155" s="5"/>
      <c r="BQ155" s="5"/>
      <c r="BR155" s="4"/>
      <c r="BS155" s="4"/>
      <c r="BT155" s="4"/>
      <c r="BU155" s="5"/>
      <c r="BV155" s="5"/>
      <c r="BW155" s="5"/>
      <c r="BX155" s="5"/>
      <c r="BY155" s="4"/>
      <c r="BZ155" s="4"/>
    </row>
    <row r="156" spans="1:78" ht="15" thickBot="1">
      <c r="A156" s="257"/>
      <c r="B156" s="353" t="s">
        <v>206</v>
      </c>
      <c r="C156" s="354">
        <f t="shared" ref="C156" si="307">SUM(C152:C155)</f>
        <v>5</v>
      </c>
      <c r="D156" s="355">
        <f t="shared" ref="D156" si="308">SUM(D152:D155)</f>
        <v>16</v>
      </c>
      <c r="E156" s="355">
        <f t="shared" ref="E156" si="309">SUM(E152:E155)</f>
        <v>22</v>
      </c>
      <c r="F156" s="356">
        <f t="shared" ref="F156" si="310">SUM(F152:F155)</f>
        <v>43</v>
      </c>
      <c r="G156" s="355">
        <f t="shared" ref="G156" si="311">SUM(G152:G155)</f>
        <v>0</v>
      </c>
      <c r="H156" s="355">
        <f t="shared" ref="H156" si="312">SUM(H152:H155)</f>
        <v>0</v>
      </c>
      <c r="I156" s="355">
        <f t="shared" ref="I156" si="313">SUM(I152:I155)</f>
        <v>0</v>
      </c>
      <c r="J156" s="355">
        <f t="shared" ref="J156" si="314">SUM(J152:J155)</f>
        <v>0</v>
      </c>
      <c r="K156" s="355">
        <f t="shared" ref="K156" si="315">SUM(K152:K155)</f>
        <v>0</v>
      </c>
      <c r="L156" s="356">
        <f t="shared" ref="L156" si="316">SUM(L152:L155)</f>
        <v>0</v>
      </c>
      <c r="M156" s="355">
        <f t="shared" ref="M156" si="317">SUM(M152:M155)</f>
        <v>0</v>
      </c>
      <c r="N156" s="355">
        <f t="shared" ref="N156" si="318">SUM(N152:N155)</f>
        <v>0</v>
      </c>
      <c r="O156" s="355">
        <f t="shared" ref="O156" si="319">SUM(O152:O155)</f>
        <v>0</v>
      </c>
      <c r="P156" s="355">
        <f t="shared" ref="P156" si="320">SUM(P152:P155)</f>
        <v>0</v>
      </c>
      <c r="Q156" s="355">
        <f t="shared" ref="Q156" si="321">SUM(Q152:Q155)</f>
        <v>0</v>
      </c>
      <c r="R156" s="355">
        <f t="shared" ref="R156" si="322">SUM(R152:R155)</f>
        <v>0</v>
      </c>
      <c r="S156" s="355">
        <f t="shared" ref="S156" si="323">SUM(S152:S155)</f>
        <v>0</v>
      </c>
      <c r="T156" s="355">
        <f t="shared" ref="T156" si="324">SUM(T152:T155)</f>
        <v>0</v>
      </c>
      <c r="U156" s="355">
        <f t="shared" ref="U156" si="325">SUM(U152:U155)</f>
        <v>0</v>
      </c>
      <c r="V156" s="355">
        <f t="shared" ref="V156" si="326">SUM(V152:V155)</f>
        <v>0</v>
      </c>
      <c r="W156" s="355">
        <f t="shared" ref="W156" si="327">SUM(W152:W155)</f>
        <v>0</v>
      </c>
      <c r="X156" s="355">
        <f t="shared" ref="X156" si="328">SUM(X152:X155)</f>
        <v>0</v>
      </c>
      <c r="Y156" s="355">
        <f t="shared" ref="Y156" si="329">SUM(Y152:Y155)</f>
        <v>0</v>
      </c>
      <c r="Z156" s="355">
        <f t="shared" ref="Z156" si="330">SUM(Z152:Z155)</f>
        <v>0</v>
      </c>
      <c r="AA156" s="356">
        <f t="shared" ref="AA156" si="331">SUM(AA152:AA155)</f>
        <v>0</v>
      </c>
      <c r="AB156" s="357">
        <f t="shared" ref="AB156" si="332">SUM(AB152:AB155)</f>
        <v>43</v>
      </c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5"/>
      <c r="BO156" s="5"/>
      <c r="BP156" s="5"/>
      <c r="BQ156" s="5"/>
      <c r="BR156" s="4"/>
      <c r="BS156" s="4"/>
      <c r="BT156" s="4"/>
      <c r="BU156" s="5"/>
      <c r="BV156" s="5"/>
      <c r="BW156" s="5"/>
      <c r="BX156" s="5"/>
      <c r="BY156" s="4"/>
      <c r="BZ156" s="4"/>
    </row>
    <row r="157" spans="1:78" ht="15" thickTop="1">
      <c r="A157" s="257"/>
      <c r="B157" s="358" t="s">
        <v>334</v>
      </c>
      <c r="C157" s="359">
        <f>C156</f>
        <v>5</v>
      </c>
      <c r="D157" s="360">
        <f>D156</f>
        <v>16</v>
      </c>
      <c r="E157" s="360">
        <f>E156</f>
        <v>22</v>
      </c>
      <c r="F157" s="361">
        <f>AVERAGE(F152:F155)</f>
        <v>10.75</v>
      </c>
      <c r="G157" s="360">
        <f>G156</f>
        <v>0</v>
      </c>
      <c r="H157" s="360">
        <f>H156</f>
        <v>0</v>
      </c>
      <c r="I157" s="360">
        <f>I156</f>
        <v>0</v>
      </c>
      <c r="J157" s="360">
        <f>J156</f>
        <v>0</v>
      </c>
      <c r="K157" s="360">
        <f>K156</f>
        <v>0</v>
      </c>
      <c r="L157" s="362">
        <f>AVERAGE(L152:L155)</f>
        <v>0</v>
      </c>
      <c r="M157" s="360">
        <f t="shared" ref="M157" si="333">M156</f>
        <v>0</v>
      </c>
      <c r="N157" s="360">
        <f t="shared" ref="N157" si="334">N156</f>
        <v>0</v>
      </c>
      <c r="O157" s="360">
        <f t="shared" ref="O157" si="335">O156</f>
        <v>0</v>
      </c>
      <c r="P157" s="360">
        <f t="shared" ref="P157" si="336">P156</f>
        <v>0</v>
      </c>
      <c r="Q157" s="360">
        <f t="shared" ref="Q157" si="337">Q156</f>
        <v>0</v>
      </c>
      <c r="R157" s="360">
        <f t="shared" ref="R157" si="338">R156</f>
        <v>0</v>
      </c>
      <c r="S157" s="360">
        <f t="shared" ref="S157" si="339">S156</f>
        <v>0</v>
      </c>
      <c r="T157" s="360">
        <f t="shared" ref="T157" si="340">T156</f>
        <v>0</v>
      </c>
      <c r="U157" s="360">
        <f t="shared" ref="U157" si="341">U156</f>
        <v>0</v>
      </c>
      <c r="V157" s="360">
        <f t="shared" ref="V157" si="342">V156</f>
        <v>0</v>
      </c>
      <c r="W157" s="360">
        <f t="shared" ref="W157" si="343">W156</f>
        <v>0</v>
      </c>
      <c r="X157" s="360">
        <f t="shared" ref="X157" si="344">X156</f>
        <v>0</v>
      </c>
      <c r="Y157" s="360">
        <f t="shared" ref="Y157" si="345">Y156</f>
        <v>0</v>
      </c>
      <c r="Z157" s="360">
        <f t="shared" ref="Z157" si="346">Z156</f>
        <v>0</v>
      </c>
      <c r="AA157" s="361">
        <f>AVERAGE(AA152:AA155)</f>
        <v>0</v>
      </c>
      <c r="AB157" s="36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5"/>
      <c r="BO157" s="5"/>
      <c r="BP157" s="5"/>
      <c r="BQ157" s="5"/>
      <c r="BR157" s="4"/>
      <c r="BS157" s="4"/>
      <c r="BT157" s="4"/>
      <c r="BU157" s="5"/>
      <c r="BV157" s="5"/>
      <c r="BW157" s="5"/>
      <c r="BX157" s="5"/>
      <c r="BY157" s="4"/>
      <c r="BZ157" s="4"/>
    </row>
    <row r="159" spans="1:78">
      <c r="A159" s="260" t="s">
        <v>273</v>
      </c>
      <c r="B159" s="344" t="s">
        <v>237</v>
      </c>
      <c r="C159" s="345">
        <v>29</v>
      </c>
      <c r="D159" s="345">
        <v>33</v>
      </c>
      <c r="E159" s="345">
        <v>3</v>
      </c>
      <c r="F159" s="346">
        <f>SUM(C159:E159)</f>
        <v>65</v>
      </c>
      <c r="G159" s="345">
        <v>0</v>
      </c>
      <c r="H159" s="345">
        <v>0</v>
      </c>
      <c r="I159" s="345">
        <v>0</v>
      </c>
      <c r="J159" s="345">
        <v>0</v>
      </c>
      <c r="K159" s="345">
        <v>0</v>
      </c>
      <c r="L159" s="346">
        <f>SUM(G159:K159)</f>
        <v>0</v>
      </c>
      <c r="M159" s="345">
        <v>0</v>
      </c>
      <c r="N159" s="345">
        <v>0</v>
      </c>
      <c r="O159" s="345">
        <v>0</v>
      </c>
      <c r="P159" s="345">
        <v>0</v>
      </c>
      <c r="Q159" s="345">
        <v>0</v>
      </c>
      <c r="R159" s="345">
        <v>0</v>
      </c>
      <c r="S159" s="345">
        <v>0</v>
      </c>
      <c r="T159" s="345">
        <v>0</v>
      </c>
      <c r="U159" s="345">
        <v>0</v>
      </c>
      <c r="V159" s="345">
        <v>0</v>
      </c>
      <c r="W159" s="345">
        <v>0</v>
      </c>
      <c r="X159" s="345">
        <v>0</v>
      </c>
      <c r="Y159" s="345">
        <v>0</v>
      </c>
      <c r="Z159" s="345">
        <v>0</v>
      </c>
      <c r="AA159" s="346">
        <f>SUM(M159:Z159)</f>
        <v>0</v>
      </c>
      <c r="AB159" s="249">
        <f>F159+L159+AA159</f>
        <v>65</v>
      </c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5"/>
      <c r="BO159" s="5"/>
      <c r="BP159" s="5"/>
      <c r="BQ159" s="5"/>
      <c r="BR159" s="4"/>
      <c r="BS159" s="4"/>
      <c r="BT159" s="4"/>
      <c r="BU159" s="5"/>
      <c r="BV159" s="5"/>
      <c r="BW159" s="5"/>
      <c r="BX159" s="5"/>
      <c r="BY159" s="4"/>
      <c r="BZ159" s="4"/>
    </row>
    <row r="160" spans="1:78">
      <c r="A160" s="257"/>
      <c r="B160" s="347" t="s">
        <v>238</v>
      </c>
      <c r="C160" s="348">
        <v>9</v>
      </c>
      <c r="D160" s="348">
        <v>5</v>
      </c>
      <c r="E160" s="348">
        <v>0</v>
      </c>
      <c r="F160" s="349">
        <f>SUM(C160:E160)</f>
        <v>14</v>
      </c>
      <c r="G160" s="348" t="s">
        <v>23</v>
      </c>
      <c r="H160" s="348">
        <v>0</v>
      </c>
      <c r="I160" s="348" t="s">
        <v>23</v>
      </c>
      <c r="J160" s="348" t="s">
        <v>23</v>
      </c>
      <c r="K160" s="348" t="s">
        <v>23</v>
      </c>
      <c r="L160" s="349">
        <f>SUM(G160:K160)</f>
        <v>0</v>
      </c>
      <c r="M160" s="348" t="s">
        <v>23</v>
      </c>
      <c r="N160" s="348" t="s">
        <v>23</v>
      </c>
      <c r="O160" s="348" t="s">
        <v>23</v>
      </c>
      <c r="P160" s="348">
        <v>0</v>
      </c>
      <c r="Q160" s="348" t="s">
        <v>23</v>
      </c>
      <c r="R160" s="348" t="s">
        <v>23</v>
      </c>
      <c r="S160" s="348" t="s">
        <v>23</v>
      </c>
      <c r="T160" s="348">
        <v>1</v>
      </c>
      <c r="U160" s="348" t="s">
        <v>23</v>
      </c>
      <c r="V160" s="348">
        <v>0</v>
      </c>
      <c r="W160" s="348">
        <v>0</v>
      </c>
      <c r="X160" s="348" t="s">
        <v>23</v>
      </c>
      <c r="Y160" s="348" t="s">
        <v>23</v>
      </c>
      <c r="Z160" s="348" t="s">
        <v>23</v>
      </c>
      <c r="AA160" s="346">
        <f>SUM(M160:Z160)</f>
        <v>1</v>
      </c>
      <c r="AB160" s="249">
        <f>F160+L160+AA160</f>
        <v>15</v>
      </c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5"/>
      <c r="BO160" s="5"/>
      <c r="BP160" s="5"/>
      <c r="BQ160" s="5"/>
      <c r="BR160" s="4"/>
      <c r="BS160" s="4"/>
      <c r="BT160" s="4"/>
      <c r="BU160" s="5"/>
      <c r="BV160" s="5"/>
      <c r="BW160" s="5"/>
      <c r="BX160" s="5"/>
      <c r="BY160" s="4"/>
      <c r="BZ160" s="4"/>
    </row>
    <row r="161" spans="1:78">
      <c r="A161" s="257"/>
      <c r="B161" s="347" t="s">
        <v>239</v>
      </c>
      <c r="C161" s="348">
        <v>21</v>
      </c>
      <c r="D161" s="348">
        <v>36</v>
      </c>
      <c r="E161" s="348">
        <v>4</v>
      </c>
      <c r="F161" s="349">
        <f>SUM(C161:E161)</f>
        <v>61</v>
      </c>
      <c r="G161" s="348" t="s">
        <v>23</v>
      </c>
      <c r="H161" s="348">
        <v>0</v>
      </c>
      <c r="I161" s="348" t="s">
        <v>23</v>
      </c>
      <c r="J161" s="348" t="s">
        <v>23</v>
      </c>
      <c r="K161" s="348" t="s">
        <v>23</v>
      </c>
      <c r="L161" s="349">
        <f>SUM(G161:K161)</f>
        <v>0</v>
      </c>
      <c r="M161" s="348" t="s">
        <v>23</v>
      </c>
      <c r="N161" s="348" t="s">
        <v>23</v>
      </c>
      <c r="O161" s="348" t="s">
        <v>23</v>
      </c>
      <c r="P161" s="348">
        <v>0</v>
      </c>
      <c r="Q161" s="348" t="s">
        <v>23</v>
      </c>
      <c r="R161" s="348" t="s">
        <v>23</v>
      </c>
      <c r="S161" s="348" t="s">
        <v>23</v>
      </c>
      <c r="T161" s="348" t="s">
        <v>23</v>
      </c>
      <c r="U161" s="348" t="s">
        <v>23</v>
      </c>
      <c r="V161" s="348" t="s">
        <v>23</v>
      </c>
      <c r="W161" s="348" t="s">
        <v>23</v>
      </c>
      <c r="X161" s="348" t="s">
        <v>23</v>
      </c>
      <c r="Y161" s="348" t="s">
        <v>23</v>
      </c>
      <c r="Z161" s="348" t="s">
        <v>23</v>
      </c>
      <c r="AA161" s="346">
        <f>SUM(M161:Z161)</f>
        <v>0</v>
      </c>
      <c r="AB161" s="249">
        <f>F161+L161+AA161</f>
        <v>61</v>
      </c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5"/>
      <c r="BO161" s="5"/>
      <c r="BP161" s="5"/>
      <c r="BQ161" s="5"/>
      <c r="BR161" s="4"/>
      <c r="BS161" s="4"/>
      <c r="BT161" s="4"/>
      <c r="BU161" s="5"/>
      <c r="BV161" s="5"/>
      <c r="BW161" s="5"/>
      <c r="BX161" s="5"/>
      <c r="BY161" s="4"/>
      <c r="BZ161" s="4"/>
    </row>
    <row r="162" spans="1:78">
      <c r="A162" s="257"/>
      <c r="B162" s="350" t="s">
        <v>240</v>
      </c>
      <c r="C162" s="351" t="s">
        <v>23</v>
      </c>
      <c r="D162" s="351" t="s">
        <v>23</v>
      </c>
      <c r="E162" s="351" t="s">
        <v>23</v>
      </c>
      <c r="F162" s="346">
        <f>SUM(C162:E162)</f>
        <v>0</v>
      </c>
      <c r="G162" s="351" t="s">
        <v>23</v>
      </c>
      <c r="H162" s="352" t="s">
        <v>23</v>
      </c>
      <c r="I162" s="352" t="s">
        <v>23</v>
      </c>
      <c r="J162" s="352" t="s">
        <v>23</v>
      </c>
      <c r="K162" s="352" t="s">
        <v>23</v>
      </c>
      <c r="L162" s="346">
        <f>SUM(G162:K162)</f>
        <v>0</v>
      </c>
      <c r="M162" s="351" t="s">
        <v>23</v>
      </c>
      <c r="N162" s="351" t="s">
        <v>23</v>
      </c>
      <c r="O162" s="351" t="s">
        <v>23</v>
      </c>
      <c r="P162" s="351" t="s">
        <v>23</v>
      </c>
      <c r="Q162" s="351" t="s">
        <v>23</v>
      </c>
      <c r="R162" s="351" t="s">
        <v>23</v>
      </c>
      <c r="S162" s="351" t="s">
        <v>23</v>
      </c>
      <c r="T162" s="351" t="s">
        <v>23</v>
      </c>
      <c r="U162" s="351" t="s">
        <v>23</v>
      </c>
      <c r="V162" s="351" t="s">
        <v>23</v>
      </c>
      <c r="W162" s="351" t="s">
        <v>23</v>
      </c>
      <c r="X162" s="351" t="s">
        <v>23</v>
      </c>
      <c r="Y162" s="351" t="s">
        <v>23</v>
      </c>
      <c r="Z162" s="351" t="s">
        <v>23</v>
      </c>
      <c r="AA162" s="346">
        <f>SUM(M162:Z162)</f>
        <v>0</v>
      </c>
      <c r="AB162" s="249">
        <f>F162+L162+AA162</f>
        <v>0</v>
      </c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5"/>
      <c r="BO162" s="5"/>
      <c r="BP162" s="5"/>
      <c r="BQ162" s="5"/>
      <c r="BR162" s="4"/>
      <c r="BS162" s="4"/>
      <c r="BT162" s="4"/>
      <c r="BU162" s="5"/>
      <c r="BV162" s="5"/>
      <c r="BW162" s="5"/>
      <c r="BX162" s="5"/>
      <c r="BY162" s="4"/>
      <c r="BZ162" s="4"/>
    </row>
    <row r="163" spans="1:78" ht="15" thickBot="1">
      <c r="A163" s="257"/>
      <c r="B163" s="353" t="s">
        <v>206</v>
      </c>
      <c r="C163" s="354">
        <f t="shared" ref="C163" si="347">SUM(C159:C162)</f>
        <v>59</v>
      </c>
      <c r="D163" s="355">
        <f t="shared" ref="D163" si="348">SUM(D159:D162)</f>
        <v>74</v>
      </c>
      <c r="E163" s="355">
        <f t="shared" ref="E163" si="349">SUM(E159:E162)</f>
        <v>7</v>
      </c>
      <c r="F163" s="356">
        <f t="shared" ref="F163" si="350">SUM(F159:F162)</f>
        <v>140</v>
      </c>
      <c r="G163" s="355">
        <f t="shared" ref="G163" si="351">SUM(G159:G162)</f>
        <v>0</v>
      </c>
      <c r="H163" s="355">
        <f t="shared" ref="H163" si="352">SUM(H159:H162)</f>
        <v>0</v>
      </c>
      <c r="I163" s="355">
        <f t="shared" ref="I163" si="353">SUM(I159:I162)</f>
        <v>0</v>
      </c>
      <c r="J163" s="355">
        <f t="shared" ref="J163" si="354">SUM(J159:J162)</f>
        <v>0</v>
      </c>
      <c r="K163" s="355">
        <f t="shared" ref="K163" si="355">SUM(K159:K162)</f>
        <v>0</v>
      </c>
      <c r="L163" s="356">
        <f t="shared" ref="L163" si="356">SUM(L159:L162)</f>
        <v>0</v>
      </c>
      <c r="M163" s="355">
        <f t="shared" ref="M163" si="357">SUM(M159:M162)</f>
        <v>0</v>
      </c>
      <c r="N163" s="355">
        <f t="shared" ref="N163" si="358">SUM(N159:N162)</f>
        <v>0</v>
      </c>
      <c r="O163" s="355">
        <f t="shared" ref="O163" si="359">SUM(O159:O162)</f>
        <v>0</v>
      </c>
      <c r="P163" s="355">
        <f t="shared" ref="P163" si="360">SUM(P159:P162)</f>
        <v>0</v>
      </c>
      <c r="Q163" s="355">
        <f t="shared" ref="Q163" si="361">SUM(Q159:Q162)</f>
        <v>0</v>
      </c>
      <c r="R163" s="355">
        <f t="shared" ref="R163" si="362">SUM(R159:R162)</f>
        <v>0</v>
      </c>
      <c r="S163" s="355">
        <f t="shared" ref="S163" si="363">SUM(S159:S162)</f>
        <v>0</v>
      </c>
      <c r="T163" s="355">
        <f t="shared" ref="T163" si="364">SUM(T159:T162)</f>
        <v>1</v>
      </c>
      <c r="U163" s="355">
        <f t="shared" ref="U163" si="365">SUM(U159:U162)</f>
        <v>0</v>
      </c>
      <c r="V163" s="355">
        <f t="shared" ref="V163" si="366">SUM(V159:V162)</f>
        <v>0</v>
      </c>
      <c r="W163" s="355">
        <f t="shared" ref="W163" si="367">SUM(W159:W162)</f>
        <v>0</v>
      </c>
      <c r="X163" s="355">
        <f t="shared" ref="X163" si="368">SUM(X159:X162)</f>
        <v>0</v>
      </c>
      <c r="Y163" s="355">
        <f t="shared" ref="Y163" si="369">SUM(Y159:Y162)</f>
        <v>0</v>
      </c>
      <c r="Z163" s="355">
        <f t="shared" ref="Z163" si="370">SUM(Z159:Z162)</f>
        <v>0</v>
      </c>
      <c r="AA163" s="356">
        <f t="shared" ref="AA163" si="371">SUM(AA159:AA162)</f>
        <v>1</v>
      </c>
      <c r="AB163" s="357">
        <f t="shared" ref="AB163" si="372">SUM(AB159:AB162)</f>
        <v>141</v>
      </c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5"/>
      <c r="BO163" s="5"/>
      <c r="BP163" s="5"/>
      <c r="BQ163" s="5"/>
      <c r="BR163" s="4"/>
      <c r="BS163" s="4"/>
      <c r="BT163" s="4"/>
      <c r="BU163" s="5"/>
      <c r="BV163" s="5"/>
      <c r="BW163" s="5"/>
      <c r="BX163" s="5"/>
      <c r="BY163" s="4"/>
      <c r="BZ163" s="4"/>
    </row>
    <row r="164" spans="1:78" ht="15" thickTop="1">
      <c r="A164" s="257"/>
      <c r="B164" s="358" t="s">
        <v>334</v>
      </c>
      <c r="C164" s="359">
        <f>C163</f>
        <v>59</v>
      </c>
      <c r="D164" s="360">
        <f>D163</f>
        <v>74</v>
      </c>
      <c r="E164" s="360">
        <f>E163</f>
        <v>7</v>
      </c>
      <c r="F164" s="361">
        <f>AVERAGE(F159:F162)</f>
        <v>35</v>
      </c>
      <c r="G164" s="360">
        <f>G163</f>
        <v>0</v>
      </c>
      <c r="H164" s="360">
        <f>H163</f>
        <v>0</v>
      </c>
      <c r="I164" s="360">
        <f>I163</f>
        <v>0</v>
      </c>
      <c r="J164" s="360">
        <f>J163</f>
        <v>0</v>
      </c>
      <c r="K164" s="360">
        <f>K163</f>
        <v>0</v>
      </c>
      <c r="L164" s="362">
        <f>AVERAGE(L159:L162)</f>
        <v>0</v>
      </c>
      <c r="M164" s="360">
        <f t="shared" ref="M164" si="373">M163</f>
        <v>0</v>
      </c>
      <c r="N164" s="360">
        <f t="shared" ref="N164" si="374">N163</f>
        <v>0</v>
      </c>
      <c r="O164" s="360">
        <f t="shared" ref="O164" si="375">O163</f>
        <v>0</v>
      </c>
      <c r="P164" s="360">
        <f t="shared" ref="P164" si="376">P163</f>
        <v>0</v>
      </c>
      <c r="Q164" s="360">
        <f t="shared" ref="Q164" si="377">Q163</f>
        <v>0</v>
      </c>
      <c r="R164" s="360">
        <f t="shared" ref="R164" si="378">R163</f>
        <v>0</v>
      </c>
      <c r="S164" s="360">
        <f t="shared" ref="S164" si="379">S163</f>
        <v>0</v>
      </c>
      <c r="T164" s="360">
        <f t="shared" ref="T164" si="380">T163</f>
        <v>1</v>
      </c>
      <c r="U164" s="360">
        <f t="shared" ref="U164" si="381">U163</f>
        <v>0</v>
      </c>
      <c r="V164" s="360">
        <f t="shared" ref="V164" si="382">V163</f>
        <v>0</v>
      </c>
      <c r="W164" s="360">
        <f t="shared" ref="W164" si="383">W163</f>
        <v>0</v>
      </c>
      <c r="X164" s="360">
        <f t="shared" ref="X164" si="384">X163</f>
        <v>0</v>
      </c>
      <c r="Y164" s="360">
        <f t="shared" ref="Y164" si="385">Y163</f>
        <v>0</v>
      </c>
      <c r="Z164" s="360">
        <f t="shared" ref="Z164" si="386">Z163</f>
        <v>0</v>
      </c>
      <c r="AA164" s="361">
        <f>AVERAGE(AA159:AA162)</f>
        <v>0.25</v>
      </c>
      <c r="AB164" s="36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5"/>
      <c r="BO164" s="5"/>
      <c r="BP164" s="5"/>
      <c r="BQ164" s="5"/>
      <c r="BR164" s="4"/>
      <c r="BS164" s="4"/>
      <c r="BT164" s="4"/>
      <c r="BU164" s="5"/>
      <c r="BV164" s="5"/>
      <c r="BW164" s="5"/>
      <c r="BX164" s="5"/>
      <c r="BY164" s="4"/>
      <c r="BZ164" s="4"/>
    </row>
    <row r="166" spans="1:78">
      <c r="A166" s="260" t="s">
        <v>256</v>
      </c>
      <c r="B166" s="344" t="s">
        <v>237</v>
      </c>
      <c r="C166" s="345">
        <v>74</v>
      </c>
      <c r="D166" s="345">
        <v>461</v>
      </c>
      <c r="E166" s="345">
        <v>201</v>
      </c>
      <c r="F166" s="346">
        <f>SUM(C166:E166)</f>
        <v>736</v>
      </c>
      <c r="G166" s="345">
        <v>0</v>
      </c>
      <c r="H166" s="345">
        <v>3</v>
      </c>
      <c r="I166" s="345">
        <v>0</v>
      </c>
      <c r="J166" s="345">
        <v>0</v>
      </c>
      <c r="K166" s="345">
        <v>0</v>
      </c>
      <c r="L166" s="346">
        <f>SUM(G166:K166)</f>
        <v>3</v>
      </c>
      <c r="M166" s="345">
        <v>0</v>
      </c>
      <c r="N166" s="345">
        <v>0</v>
      </c>
      <c r="O166" s="345">
        <v>4</v>
      </c>
      <c r="P166" s="345">
        <v>5</v>
      </c>
      <c r="Q166" s="345">
        <v>10</v>
      </c>
      <c r="R166" s="345">
        <v>0</v>
      </c>
      <c r="S166" s="345">
        <v>0</v>
      </c>
      <c r="T166" s="345">
        <v>3</v>
      </c>
      <c r="U166" s="345">
        <v>0</v>
      </c>
      <c r="V166" s="345">
        <v>0</v>
      </c>
      <c r="W166" s="345">
        <v>0</v>
      </c>
      <c r="X166" s="345">
        <v>0</v>
      </c>
      <c r="Y166" s="345">
        <v>0</v>
      </c>
      <c r="Z166" s="345">
        <v>0</v>
      </c>
      <c r="AA166" s="346">
        <f>SUM(M166:Z166)</f>
        <v>22</v>
      </c>
      <c r="AB166" s="249">
        <f>F166+L166+AA166</f>
        <v>761</v>
      </c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5"/>
      <c r="BO166" s="5"/>
      <c r="BP166" s="5"/>
      <c r="BQ166" s="5"/>
      <c r="BR166" s="4"/>
      <c r="BS166" s="4"/>
      <c r="BT166" s="4"/>
      <c r="BU166" s="5"/>
      <c r="BV166" s="5"/>
      <c r="BW166" s="5"/>
      <c r="BX166" s="5"/>
      <c r="BY166" s="4"/>
      <c r="BZ166" s="4"/>
    </row>
    <row r="167" spans="1:78">
      <c r="A167" s="257"/>
      <c r="B167" s="347" t="s">
        <v>238</v>
      </c>
      <c r="C167" s="348">
        <v>44</v>
      </c>
      <c r="D167" s="348">
        <v>486</v>
      </c>
      <c r="E167" s="348">
        <v>162</v>
      </c>
      <c r="F167" s="349">
        <f>SUM(C167:E167)</f>
        <v>692</v>
      </c>
      <c r="G167" s="348" t="s">
        <v>23</v>
      </c>
      <c r="H167" s="348">
        <v>1</v>
      </c>
      <c r="I167" s="348" t="s">
        <v>23</v>
      </c>
      <c r="J167" s="348">
        <v>1</v>
      </c>
      <c r="K167" s="348" t="s">
        <v>23</v>
      </c>
      <c r="L167" s="349">
        <f>SUM(G167:K167)</f>
        <v>2</v>
      </c>
      <c r="M167" s="348" t="s">
        <v>23</v>
      </c>
      <c r="N167" s="348" t="s">
        <v>23</v>
      </c>
      <c r="O167" s="348">
        <v>4</v>
      </c>
      <c r="P167" s="348">
        <v>4</v>
      </c>
      <c r="Q167" s="348">
        <v>11</v>
      </c>
      <c r="R167" s="348" t="s">
        <v>23</v>
      </c>
      <c r="S167" s="348" t="s">
        <v>23</v>
      </c>
      <c r="T167" s="348">
        <v>2</v>
      </c>
      <c r="U167" s="348" t="s">
        <v>23</v>
      </c>
      <c r="V167" s="348">
        <v>1</v>
      </c>
      <c r="W167" s="348">
        <v>0</v>
      </c>
      <c r="X167" s="348" t="s">
        <v>23</v>
      </c>
      <c r="Y167" s="348" t="s">
        <v>23</v>
      </c>
      <c r="Z167" s="348" t="s">
        <v>23</v>
      </c>
      <c r="AA167" s="346">
        <f>SUM(M167:Z167)</f>
        <v>22</v>
      </c>
      <c r="AB167" s="249">
        <f>F167+L167+AA167</f>
        <v>716</v>
      </c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5"/>
      <c r="BO167" s="5"/>
      <c r="BP167" s="5"/>
      <c r="BQ167" s="5"/>
      <c r="BR167" s="4"/>
      <c r="BS167" s="4"/>
      <c r="BT167" s="4"/>
      <c r="BU167" s="5"/>
      <c r="BV167" s="5"/>
      <c r="BW167" s="5"/>
      <c r="BX167" s="5"/>
      <c r="BY167" s="4"/>
      <c r="BZ167" s="4"/>
    </row>
    <row r="168" spans="1:78">
      <c r="A168" s="257"/>
      <c r="B168" s="347" t="s">
        <v>239</v>
      </c>
      <c r="C168" s="348">
        <v>24</v>
      </c>
      <c r="D168" s="348">
        <v>255</v>
      </c>
      <c r="E168" s="348">
        <v>112</v>
      </c>
      <c r="F168" s="349">
        <f>SUM(C168:E168)</f>
        <v>391</v>
      </c>
      <c r="G168" s="348" t="s">
        <v>23</v>
      </c>
      <c r="H168" s="348">
        <v>1</v>
      </c>
      <c r="I168" s="348" t="s">
        <v>23</v>
      </c>
      <c r="J168" s="348">
        <v>1</v>
      </c>
      <c r="K168" s="348"/>
      <c r="L168" s="349">
        <f>SUM(G168:K168)</f>
        <v>2</v>
      </c>
      <c r="M168" s="348" t="s">
        <v>23</v>
      </c>
      <c r="N168" s="348" t="s">
        <v>23</v>
      </c>
      <c r="O168" s="348">
        <v>3</v>
      </c>
      <c r="P168" s="348">
        <v>7</v>
      </c>
      <c r="Q168" s="348">
        <v>9</v>
      </c>
      <c r="R168" s="348" t="s">
        <v>23</v>
      </c>
      <c r="S168" s="348" t="s">
        <v>23</v>
      </c>
      <c r="T168" s="348" t="s">
        <v>23</v>
      </c>
      <c r="U168" s="348" t="s">
        <v>23</v>
      </c>
      <c r="V168" s="348" t="s">
        <v>23</v>
      </c>
      <c r="W168" s="348" t="s">
        <v>23</v>
      </c>
      <c r="X168" s="348" t="s">
        <v>23</v>
      </c>
      <c r="Y168" s="348" t="s">
        <v>23</v>
      </c>
      <c r="Z168" s="348" t="s">
        <v>23</v>
      </c>
      <c r="AA168" s="346">
        <f>SUM(M168:Z168)</f>
        <v>19</v>
      </c>
      <c r="AB168" s="249">
        <f>F168+L168+AA168</f>
        <v>412</v>
      </c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5"/>
      <c r="BO168" s="5"/>
      <c r="BP168" s="5"/>
      <c r="BQ168" s="5"/>
      <c r="BR168" s="4"/>
      <c r="BS168" s="4"/>
      <c r="BT168" s="4"/>
      <c r="BU168" s="5"/>
      <c r="BV168" s="5"/>
      <c r="BW168" s="5"/>
      <c r="BX168" s="5"/>
      <c r="BY168" s="4"/>
      <c r="BZ168" s="4"/>
    </row>
    <row r="169" spans="1:78">
      <c r="A169" s="257"/>
      <c r="B169" s="350" t="s">
        <v>240</v>
      </c>
      <c r="C169" s="351" t="s">
        <v>23</v>
      </c>
      <c r="D169" s="351" t="s">
        <v>23</v>
      </c>
      <c r="E169" s="351" t="s">
        <v>23</v>
      </c>
      <c r="F169" s="346">
        <f>SUM(C169:E169)</f>
        <v>0</v>
      </c>
      <c r="G169" s="351" t="s">
        <v>23</v>
      </c>
      <c r="H169" s="352" t="s">
        <v>23</v>
      </c>
      <c r="I169" s="352" t="s">
        <v>23</v>
      </c>
      <c r="J169" s="352" t="s">
        <v>23</v>
      </c>
      <c r="K169" s="352" t="s">
        <v>23</v>
      </c>
      <c r="L169" s="346">
        <f>SUM(G169:K169)</f>
        <v>0</v>
      </c>
      <c r="M169" s="351" t="s">
        <v>23</v>
      </c>
      <c r="N169" s="351" t="s">
        <v>23</v>
      </c>
      <c r="O169" s="351" t="s">
        <v>23</v>
      </c>
      <c r="P169" s="351" t="s">
        <v>23</v>
      </c>
      <c r="Q169" s="351" t="s">
        <v>23</v>
      </c>
      <c r="R169" s="351" t="s">
        <v>23</v>
      </c>
      <c r="S169" s="351" t="s">
        <v>23</v>
      </c>
      <c r="T169" s="351" t="s">
        <v>23</v>
      </c>
      <c r="U169" s="351" t="s">
        <v>23</v>
      </c>
      <c r="V169" s="351" t="s">
        <v>23</v>
      </c>
      <c r="W169" s="351" t="s">
        <v>23</v>
      </c>
      <c r="X169" s="351" t="s">
        <v>23</v>
      </c>
      <c r="Y169" s="351" t="s">
        <v>23</v>
      </c>
      <c r="Z169" s="351" t="s">
        <v>23</v>
      </c>
      <c r="AA169" s="346">
        <f>SUM(M169:Z169)</f>
        <v>0</v>
      </c>
      <c r="AB169" s="249">
        <f>F169+L169+AA169</f>
        <v>0</v>
      </c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5"/>
      <c r="BO169" s="5"/>
      <c r="BP169" s="5"/>
      <c r="BQ169" s="5"/>
      <c r="BR169" s="4"/>
      <c r="BS169" s="4"/>
      <c r="BT169" s="4"/>
      <c r="BU169" s="5"/>
      <c r="BV169" s="5"/>
      <c r="BW169" s="5"/>
      <c r="BX169" s="5"/>
      <c r="BY169" s="4"/>
      <c r="BZ169" s="4"/>
    </row>
    <row r="170" spans="1:78" ht="15" thickBot="1">
      <c r="A170" s="257"/>
      <c r="B170" s="353" t="s">
        <v>206</v>
      </c>
      <c r="C170" s="354">
        <f t="shared" ref="C170" si="387">SUM(C166:C169)</f>
        <v>142</v>
      </c>
      <c r="D170" s="355">
        <f t="shared" ref="D170" si="388">SUM(D166:D169)</f>
        <v>1202</v>
      </c>
      <c r="E170" s="355">
        <f t="shared" ref="E170" si="389">SUM(E166:E169)</f>
        <v>475</v>
      </c>
      <c r="F170" s="356">
        <f t="shared" ref="F170" si="390">SUM(F166:F169)</f>
        <v>1819</v>
      </c>
      <c r="G170" s="355">
        <f t="shared" ref="G170" si="391">SUM(G166:G169)</f>
        <v>0</v>
      </c>
      <c r="H170" s="355">
        <f t="shared" ref="H170" si="392">SUM(H166:H169)</f>
        <v>5</v>
      </c>
      <c r="I170" s="355">
        <f t="shared" ref="I170" si="393">SUM(I166:I169)</f>
        <v>0</v>
      </c>
      <c r="J170" s="355">
        <f t="shared" ref="J170" si="394">SUM(J166:J169)</f>
        <v>2</v>
      </c>
      <c r="K170" s="355">
        <f t="shared" ref="K170" si="395">SUM(K166:K169)</f>
        <v>0</v>
      </c>
      <c r="L170" s="356">
        <f t="shared" ref="L170" si="396">SUM(L166:L169)</f>
        <v>7</v>
      </c>
      <c r="M170" s="355">
        <f t="shared" ref="M170" si="397">SUM(M166:M169)</f>
        <v>0</v>
      </c>
      <c r="N170" s="355">
        <f t="shared" ref="N170" si="398">SUM(N166:N169)</f>
        <v>0</v>
      </c>
      <c r="O170" s="355">
        <f t="shared" ref="O170" si="399">SUM(O166:O169)</f>
        <v>11</v>
      </c>
      <c r="P170" s="355">
        <f t="shared" ref="P170" si="400">SUM(P166:P169)</f>
        <v>16</v>
      </c>
      <c r="Q170" s="355">
        <f t="shared" ref="Q170" si="401">SUM(Q166:Q169)</f>
        <v>30</v>
      </c>
      <c r="R170" s="355">
        <f t="shared" ref="R170" si="402">SUM(R166:R169)</f>
        <v>0</v>
      </c>
      <c r="S170" s="355">
        <f t="shared" ref="S170" si="403">SUM(S166:S169)</f>
        <v>0</v>
      </c>
      <c r="T170" s="355">
        <f t="shared" ref="T170" si="404">SUM(T166:T169)</f>
        <v>5</v>
      </c>
      <c r="U170" s="355">
        <f t="shared" ref="U170" si="405">SUM(U166:U169)</f>
        <v>0</v>
      </c>
      <c r="V170" s="355">
        <f t="shared" ref="V170" si="406">SUM(V166:V169)</f>
        <v>1</v>
      </c>
      <c r="W170" s="355">
        <f t="shared" ref="W170" si="407">SUM(W166:W169)</f>
        <v>0</v>
      </c>
      <c r="X170" s="355">
        <f t="shared" ref="X170" si="408">SUM(X166:X169)</f>
        <v>0</v>
      </c>
      <c r="Y170" s="355">
        <f t="shared" ref="Y170" si="409">SUM(Y166:Y169)</f>
        <v>0</v>
      </c>
      <c r="Z170" s="355">
        <f t="shared" ref="Z170" si="410">SUM(Z166:Z169)</f>
        <v>0</v>
      </c>
      <c r="AA170" s="356">
        <f t="shared" ref="AA170" si="411">SUM(AA166:AA169)</f>
        <v>63</v>
      </c>
      <c r="AB170" s="357">
        <f t="shared" ref="AB170" si="412">SUM(AB166:AB169)</f>
        <v>1889</v>
      </c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5"/>
      <c r="BO170" s="5"/>
      <c r="BP170" s="5"/>
      <c r="BQ170" s="5"/>
      <c r="BR170" s="4"/>
      <c r="BS170" s="4"/>
      <c r="BT170" s="4"/>
      <c r="BU170" s="5"/>
      <c r="BV170" s="5"/>
      <c r="BW170" s="5"/>
      <c r="BX170" s="5"/>
      <c r="BY170" s="4"/>
      <c r="BZ170" s="4"/>
    </row>
    <row r="171" spans="1:78" ht="15" thickTop="1">
      <c r="A171" s="257"/>
      <c r="B171" s="358" t="s">
        <v>334</v>
      </c>
      <c r="C171" s="359">
        <f>C170</f>
        <v>142</v>
      </c>
      <c r="D171" s="360">
        <f>D170</f>
        <v>1202</v>
      </c>
      <c r="E171" s="360">
        <f>E170</f>
        <v>475</v>
      </c>
      <c r="F171" s="361">
        <f>AVERAGE(F166:F169)</f>
        <v>454.75</v>
      </c>
      <c r="G171" s="360">
        <f>G170</f>
        <v>0</v>
      </c>
      <c r="H171" s="360">
        <f>H170</f>
        <v>5</v>
      </c>
      <c r="I171" s="360">
        <f>I170</f>
        <v>0</v>
      </c>
      <c r="J171" s="360">
        <f>J170</f>
        <v>2</v>
      </c>
      <c r="K171" s="360">
        <f>K170</f>
        <v>0</v>
      </c>
      <c r="L171" s="362">
        <f>AVERAGE(L166:L169)</f>
        <v>1.75</v>
      </c>
      <c r="M171" s="360">
        <f t="shared" ref="M171" si="413">M170</f>
        <v>0</v>
      </c>
      <c r="N171" s="360">
        <f t="shared" ref="N171" si="414">N170</f>
        <v>0</v>
      </c>
      <c r="O171" s="360">
        <f t="shared" ref="O171" si="415">O170</f>
        <v>11</v>
      </c>
      <c r="P171" s="360">
        <f t="shared" ref="P171" si="416">P170</f>
        <v>16</v>
      </c>
      <c r="Q171" s="360">
        <f t="shared" ref="Q171" si="417">Q170</f>
        <v>30</v>
      </c>
      <c r="R171" s="360">
        <f t="shared" ref="R171" si="418">R170</f>
        <v>0</v>
      </c>
      <c r="S171" s="360">
        <f t="shared" ref="S171" si="419">S170</f>
        <v>0</v>
      </c>
      <c r="T171" s="360">
        <f t="shared" ref="T171" si="420">T170</f>
        <v>5</v>
      </c>
      <c r="U171" s="360">
        <f t="shared" ref="U171" si="421">U170</f>
        <v>0</v>
      </c>
      <c r="V171" s="360">
        <f t="shared" ref="V171" si="422">V170</f>
        <v>1</v>
      </c>
      <c r="W171" s="360">
        <f t="shared" ref="W171" si="423">W170</f>
        <v>0</v>
      </c>
      <c r="X171" s="360">
        <f t="shared" ref="X171" si="424">X170</f>
        <v>0</v>
      </c>
      <c r="Y171" s="360">
        <f t="shared" ref="Y171" si="425">Y170</f>
        <v>0</v>
      </c>
      <c r="Z171" s="360">
        <f t="shared" ref="Z171" si="426">Z170</f>
        <v>0</v>
      </c>
      <c r="AA171" s="361">
        <f>AVERAGE(AA166:AA169)</f>
        <v>15.75</v>
      </c>
      <c r="AB171" s="36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5"/>
      <c r="BO171" s="5"/>
      <c r="BP171" s="5"/>
      <c r="BQ171" s="5"/>
      <c r="BR171" s="4"/>
      <c r="BS171" s="4"/>
      <c r="BT171" s="4"/>
      <c r="BU171" s="5"/>
      <c r="BV171" s="5"/>
      <c r="BW171" s="5"/>
      <c r="BX171" s="5"/>
      <c r="BY171" s="4"/>
      <c r="BZ171" s="4"/>
    </row>
    <row r="173" spans="1:78">
      <c r="A173" s="260" t="s">
        <v>251</v>
      </c>
      <c r="B173" s="344" t="s">
        <v>237</v>
      </c>
      <c r="C173" s="345">
        <v>23</v>
      </c>
      <c r="D173" s="345">
        <v>99</v>
      </c>
      <c r="E173" s="345">
        <v>41</v>
      </c>
      <c r="F173" s="346">
        <f>SUM(C173:E173)</f>
        <v>163</v>
      </c>
      <c r="G173" s="345">
        <v>0</v>
      </c>
      <c r="H173" s="345">
        <v>0</v>
      </c>
      <c r="I173" s="345">
        <v>0</v>
      </c>
      <c r="J173" s="345">
        <v>0</v>
      </c>
      <c r="K173" s="345">
        <v>0</v>
      </c>
      <c r="L173" s="346">
        <f>SUM(G173:K173)</f>
        <v>0</v>
      </c>
      <c r="M173" s="345">
        <v>0</v>
      </c>
      <c r="N173" s="345">
        <v>0</v>
      </c>
      <c r="O173" s="345">
        <v>0</v>
      </c>
      <c r="P173" s="345">
        <v>1</v>
      </c>
      <c r="Q173" s="345">
        <v>1</v>
      </c>
      <c r="R173" s="345">
        <v>0</v>
      </c>
      <c r="S173" s="345">
        <v>0</v>
      </c>
      <c r="T173" s="345">
        <v>0</v>
      </c>
      <c r="U173" s="345">
        <v>0</v>
      </c>
      <c r="V173" s="345">
        <v>0</v>
      </c>
      <c r="W173" s="345">
        <v>0</v>
      </c>
      <c r="X173" s="345">
        <v>0</v>
      </c>
      <c r="Y173" s="345">
        <v>0</v>
      </c>
      <c r="Z173" s="345">
        <v>0</v>
      </c>
      <c r="AA173" s="346">
        <f>SUM(M173:Z173)</f>
        <v>2</v>
      </c>
      <c r="AB173" s="249">
        <f>F173+L173+AA173</f>
        <v>165</v>
      </c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5"/>
      <c r="BO173" s="5"/>
      <c r="BP173" s="5"/>
      <c r="BQ173" s="5"/>
      <c r="BR173" s="4"/>
      <c r="BS173" s="4"/>
      <c r="BT173" s="4"/>
      <c r="BU173" s="5"/>
      <c r="BV173" s="5"/>
      <c r="BW173" s="5"/>
      <c r="BX173" s="5"/>
      <c r="BY173" s="4"/>
      <c r="BZ173" s="4"/>
    </row>
    <row r="174" spans="1:78">
      <c r="A174" s="257"/>
      <c r="B174" s="347" t="s">
        <v>238</v>
      </c>
      <c r="C174" s="348">
        <v>7</v>
      </c>
      <c r="D174" s="348">
        <v>26</v>
      </c>
      <c r="E174" s="348">
        <v>20</v>
      </c>
      <c r="F174" s="349">
        <f>SUM(C174:E174)</f>
        <v>53</v>
      </c>
      <c r="G174" s="348" t="s">
        <v>23</v>
      </c>
      <c r="H174" s="348">
        <v>0</v>
      </c>
      <c r="I174" s="348" t="s">
        <v>23</v>
      </c>
      <c r="J174" s="348" t="s">
        <v>23</v>
      </c>
      <c r="K174" s="348" t="s">
        <v>23</v>
      </c>
      <c r="L174" s="349">
        <f>SUM(G174:K174)</f>
        <v>0</v>
      </c>
      <c r="M174" s="348" t="s">
        <v>23</v>
      </c>
      <c r="N174" s="348" t="s">
        <v>23</v>
      </c>
      <c r="O174" s="348">
        <v>1</v>
      </c>
      <c r="P174" s="348">
        <v>0</v>
      </c>
      <c r="Q174" s="348" t="s">
        <v>23</v>
      </c>
      <c r="R174" s="348" t="s">
        <v>23</v>
      </c>
      <c r="S174" s="348" t="s">
        <v>23</v>
      </c>
      <c r="T174" s="348" t="s">
        <v>23</v>
      </c>
      <c r="U174" s="348" t="s">
        <v>23</v>
      </c>
      <c r="V174" s="348">
        <v>0</v>
      </c>
      <c r="W174" s="348">
        <v>0</v>
      </c>
      <c r="X174" s="348" t="s">
        <v>23</v>
      </c>
      <c r="Y174" s="348" t="s">
        <v>23</v>
      </c>
      <c r="Z174" s="348" t="s">
        <v>23</v>
      </c>
      <c r="AA174" s="346">
        <f>SUM(M174:Z174)</f>
        <v>1</v>
      </c>
      <c r="AB174" s="249">
        <f>F174+L174+AA174</f>
        <v>54</v>
      </c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5"/>
      <c r="BO174" s="5"/>
      <c r="BP174" s="5"/>
      <c r="BQ174" s="5"/>
      <c r="BR174" s="4"/>
      <c r="BS174" s="4"/>
      <c r="BT174" s="4"/>
      <c r="BU174" s="5"/>
      <c r="BV174" s="5"/>
      <c r="BW174" s="5"/>
      <c r="BX174" s="5"/>
      <c r="BY174" s="4"/>
      <c r="BZ174" s="4"/>
    </row>
    <row r="175" spans="1:78">
      <c r="A175" s="257"/>
      <c r="B175" s="347" t="s">
        <v>239</v>
      </c>
      <c r="C175" s="348">
        <v>20</v>
      </c>
      <c r="D175" s="348">
        <v>65</v>
      </c>
      <c r="E175" s="348">
        <v>16</v>
      </c>
      <c r="F175" s="349">
        <f>SUM(C175:E175)</f>
        <v>101</v>
      </c>
      <c r="G175" s="348" t="s">
        <v>23</v>
      </c>
      <c r="H175" s="348">
        <v>0</v>
      </c>
      <c r="I175" s="348" t="s">
        <v>23</v>
      </c>
      <c r="J175" s="348" t="s">
        <v>23</v>
      </c>
      <c r="K175" s="348" t="s">
        <v>23</v>
      </c>
      <c r="L175" s="349">
        <f>SUM(G175:K175)</f>
        <v>0</v>
      </c>
      <c r="M175" s="348" t="s">
        <v>23</v>
      </c>
      <c r="N175" s="348" t="s">
        <v>23</v>
      </c>
      <c r="O175" s="348" t="s">
        <v>23</v>
      </c>
      <c r="P175" s="348">
        <v>1</v>
      </c>
      <c r="Q175" s="348">
        <v>2</v>
      </c>
      <c r="R175" s="348" t="s">
        <v>23</v>
      </c>
      <c r="S175" s="348" t="s">
        <v>23</v>
      </c>
      <c r="T175" s="348" t="s">
        <v>23</v>
      </c>
      <c r="U175" s="348" t="s">
        <v>23</v>
      </c>
      <c r="V175" s="348" t="s">
        <v>23</v>
      </c>
      <c r="W175" s="348" t="s">
        <v>23</v>
      </c>
      <c r="X175" s="348" t="s">
        <v>23</v>
      </c>
      <c r="Y175" s="348" t="s">
        <v>23</v>
      </c>
      <c r="Z175" s="348" t="s">
        <v>23</v>
      </c>
      <c r="AA175" s="346">
        <f>SUM(M175:Z175)</f>
        <v>3</v>
      </c>
      <c r="AB175" s="249">
        <f>F175+L175+AA175</f>
        <v>104</v>
      </c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5"/>
      <c r="BO175" s="5"/>
      <c r="BP175" s="5"/>
      <c r="BQ175" s="5"/>
      <c r="BR175" s="4"/>
      <c r="BS175" s="4"/>
      <c r="BT175" s="4"/>
      <c r="BU175" s="5"/>
      <c r="BV175" s="5"/>
      <c r="BW175" s="5"/>
      <c r="BX175" s="5"/>
      <c r="BY175" s="4"/>
      <c r="BZ175" s="4"/>
    </row>
    <row r="176" spans="1:78">
      <c r="A176" s="257"/>
      <c r="B176" s="350" t="s">
        <v>240</v>
      </c>
      <c r="C176" s="351" t="s">
        <v>23</v>
      </c>
      <c r="D176" s="351" t="s">
        <v>23</v>
      </c>
      <c r="E176" s="351" t="s">
        <v>23</v>
      </c>
      <c r="F176" s="346">
        <f>SUM(C176:E176)</f>
        <v>0</v>
      </c>
      <c r="G176" s="351" t="s">
        <v>23</v>
      </c>
      <c r="H176" s="352" t="s">
        <v>23</v>
      </c>
      <c r="I176" s="352" t="s">
        <v>23</v>
      </c>
      <c r="J176" s="352" t="s">
        <v>23</v>
      </c>
      <c r="K176" s="352" t="s">
        <v>23</v>
      </c>
      <c r="L176" s="346">
        <f>SUM(G176:K176)</f>
        <v>0</v>
      </c>
      <c r="M176" s="351" t="s">
        <v>23</v>
      </c>
      <c r="N176" s="351" t="s">
        <v>23</v>
      </c>
      <c r="O176" s="351" t="s">
        <v>23</v>
      </c>
      <c r="P176" s="351" t="s">
        <v>23</v>
      </c>
      <c r="Q176" s="351" t="s">
        <v>23</v>
      </c>
      <c r="R176" s="351" t="s">
        <v>23</v>
      </c>
      <c r="S176" s="351" t="s">
        <v>23</v>
      </c>
      <c r="T176" s="351" t="s">
        <v>23</v>
      </c>
      <c r="U176" s="351" t="s">
        <v>23</v>
      </c>
      <c r="V176" s="351" t="s">
        <v>23</v>
      </c>
      <c r="W176" s="351" t="s">
        <v>23</v>
      </c>
      <c r="X176" s="351" t="s">
        <v>23</v>
      </c>
      <c r="Y176" s="351" t="s">
        <v>23</v>
      </c>
      <c r="Z176" s="351" t="s">
        <v>23</v>
      </c>
      <c r="AA176" s="346">
        <f>SUM(M176:Z176)</f>
        <v>0</v>
      </c>
      <c r="AB176" s="249">
        <f>F176+L176+AA176</f>
        <v>0</v>
      </c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5"/>
      <c r="BO176" s="5"/>
      <c r="BP176" s="5"/>
      <c r="BQ176" s="5"/>
      <c r="BR176" s="4"/>
      <c r="BS176" s="4"/>
      <c r="BT176" s="4"/>
      <c r="BU176" s="5"/>
      <c r="BV176" s="5"/>
      <c r="BW176" s="5"/>
      <c r="BX176" s="5"/>
      <c r="BY176" s="4"/>
      <c r="BZ176" s="4"/>
    </row>
    <row r="177" spans="1:78" ht="15" thickBot="1">
      <c r="A177" s="257"/>
      <c r="B177" s="353" t="s">
        <v>206</v>
      </c>
      <c r="C177" s="354">
        <f t="shared" ref="C177" si="427">SUM(C173:C176)</f>
        <v>50</v>
      </c>
      <c r="D177" s="355">
        <f t="shared" ref="D177" si="428">SUM(D173:D176)</f>
        <v>190</v>
      </c>
      <c r="E177" s="355">
        <f t="shared" ref="E177" si="429">SUM(E173:E176)</f>
        <v>77</v>
      </c>
      <c r="F177" s="356">
        <f t="shared" ref="F177" si="430">SUM(F173:F176)</f>
        <v>317</v>
      </c>
      <c r="G177" s="355">
        <f t="shared" ref="G177" si="431">SUM(G173:G176)</f>
        <v>0</v>
      </c>
      <c r="H177" s="355">
        <f t="shared" ref="H177" si="432">SUM(H173:H176)</f>
        <v>0</v>
      </c>
      <c r="I177" s="355">
        <f t="shared" ref="I177" si="433">SUM(I173:I176)</f>
        <v>0</v>
      </c>
      <c r="J177" s="355">
        <f t="shared" ref="J177" si="434">SUM(J173:J176)</f>
        <v>0</v>
      </c>
      <c r="K177" s="355">
        <f t="shared" ref="K177" si="435">SUM(K173:K176)</f>
        <v>0</v>
      </c>
      <c r="L177" s="356">
        <f t="shared" ref="L177" si="436">SUM(L173:L176)</f>
        <v>0</v>
      </c>
      <c r="M177" s="355">
        <f t="shared" ref="M177" si="437">SUM(M173:M176)</f>
        <v>0</v>
      </c>
      <c r="N177" s="355">
        <f t="shared" ref="N177" si="438">SUM(N173:N176)</f>
        <v>0</v>
      </c>
      <c r="O177" s="355">
        <f t="shared" ref="O177" si="439">SUM(O173:O176)</f>
        <v>1</v>
      </c>
      <c r="P177" s="355">
        <f t="shared" ref="P177" si="440">SUM(P173:P176)</f>
        <v>2</v>
      </c>
      <c r="Q177" s="355">
        <f t="shared" ref="Q177" si="441">SUM(Q173:Q176)</f>
        <v>3</v>
      </c>
      <c r="R177" s="355">
        <f t="shared" ref="R177" si="442">SUM(R173:R176)</f>
        <v>0</v>
      </c>
      <c r="S177" s="355">
        <f t="shared" ref="S177" si="443">SUM(S173:S176)</f>
        <v>0</v>
      </c>
      <c r="T177" s="355">
        <f t="shared" ref="T177" si="444">SUM(T173:T176)</f>
        <v>0</v>
      </c>
      <c r="U177" s="355">
        <f t="shared" ref="U177" si="445">SUM(U173:U176)</f>
        <v>0</v>
      </c>
      <c r="V177" s="355">
        <f t="shared" ref="V177" si="446">SUM(V173:V176)</f>
        <v>0</v>
      </c>
      <c r="W177" s="355">
        <f t="shared" ref="W177" si="447">SUM(W173:W176)</f>
        <v>0</v>
      </c>
      <c r="X177" s="355">
        <f t="shared" ref="X177" si="448">SUM(X173:X176)</f>
        <v>0</v>
      </c>
      <c r="Y177" s="355">
        <f t="shared" ref="Y177" si="449">SUM(Y173:Y176)</f>
        <v>0</v>
      </c>
      <c r="Z177" s="355">
        <f t="shared" ref="Z177" si="450">SUM(Z173:Z176)</f>
        <v>0</v>
      </c>
      <c r="AA177" s="356">
        <f t="shared" ref="AA177" si="451">SUM(AA173:AA176)</f>
        <v>6</v>
      </c>
      <c r="AB177" s="357">
        <f t="shared" ref="AB177" si="452">SUM(AB173:AB176)</f>
        <v>323</v>
      </c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5"/>
      <c r="BO177" s="5"/>
      <c r="BP177" s="5"/>
      <c r="BQ177" s="5"/>
      <c r="BR177" s="4"/>
      <c r="BS177" s="4"/>
      <c r="BT177" s="4"/>
      <c r="BU177" s="5"/>
      <c r="BV177" s="5"/>
      <c r="BW177" s="5"/>
      <c r="BX177" s="5"/>
      <c r="BY177" s="4"/>
      <c r="BZ177" s="4"/>
    </row>
    <row r="178" spans="1:78" ht="15" thickTop="1">
      <c r="A178" s="257"/>
      <c r="B178" s="358" t="s">
        <v>334</v>
      </c>
      <c r="C178" s="359">
        <f>C177</f>
        <v>50</v>
      </c>
      <c r="D178" s="360">
        <f>D177</f>
        <v>190</v>
      </c>
      <c r="E178" s="360">
        <f>E177</f>
        <v>77</v>
      </c>
      <c r="F178" s="361">
        <f>AVERAGE(F173:F176)</f>
        <v>79.25</v>
      </c>
      <c r="G178" s="360">
        <f>G177</f>
        <v>0</v>
      </c>
      <c r="H178" s="360">
        <f>H177</f>
        <v>0</v>
      </c>
      <c r="I178" s="360">
        <f>I177</f>
        <v>0</v>
      </c>
      <c r="J178" s="360">
        <f>J177</f>
        <v>0</v>
      </c>
      <c r="K178" s="360">
        <f>K177</f>
        <v>0</v>
      </c>
      <c r="L178" s="362">
        <f>AVERAGE(L173:L176)</f>
        <v>0</v>
      </c>
      <c r="M178" s="360">
        <f t="shared" ref="M178" si="453">M177</f>
        <v>0</v>
      </c>
      <c r="N178" s="360">
        <f t="shared" ref="N178" si="454">N177</f>
        <v>0</v>
      </c>
      <c r="O178" s="360">
        <f t="shared" ref="O178" si="455">O177</f>
        <v>1</v>
      </c>
      <c r="P178" s="360">
        <f t="shared" ref="P178" si="456">P177</f>
        <v>2</v>
      </c>
      <c r="Q178" s="360">
        <f t="shared" ref="Q178" si="457">Q177</f>
        <v>3</v>
      </c>
      <c r="R178" s="360">
        <f t="shared" ref="R178" si="458">R177</f>
        <v>0</v>
      </c>
      <c r="S178" s="360">
        <f t="shared" ref="S178" si="459">S177</f>
        <v>0</v>
      </c>
      <c r="T178" s="360">
        <f t="shared" ref="T178" si="460">T177</f>
        <v>0</v>
      </c>
      <c r="U178" s="360">
        <f t="shared" ref="U178" si="461">U177</f>
        <v>0</v>
      </c>
      <c r="V178" s="360">
        <f t="shared" ref="V178" si="462">V177</f>
        <v>0</v>
      </c>
      <c r="W178" s="360">
        <f t="shared" ref="W178" si="463">W177</f>
        <v>0</v>
      </c>
      <c r="X178" s="360">
        <f t="shared" ref="X178" si="464">X177</f>
        <v>0</v>
      </c>
      <c r="Y178" s="360">
        <f t="shared" ref="Y178" si="465">Y177</f>
        <v>0</v>
      </c>
      <c r="Z178" s="360">
        <f t="shared" ref="Z178" si="466">Z177</f>
        <v>0</v>
      </c>
      <c r="AA178" s="361">
        <f>AVERAGE(AA173:AA176)</f>
        <v>1.5</v>
      </c>
      <c r="AB178" s="36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5"/>
      <c r="BO178" s="5"/>
      <c r="BP178" s="5"/>
      <c r="BQ178" s="5"/>
      <c r="BR178" s="4"/>
      <c r="BS178" s="4"/>
      <c r="BT178" s="4"/>
      <c r="BU178" s="5"/>
      <c r="BV178" s="5"/>
      <c r="BW178" s="5"/>
      <c r="BX178" s="5"/>
      <c r="BY178" s="4"/>
      <c r="BZ178" s="4"/>
    </row>
    <row r="180" spans="1:78">
      <c r="A180" s="260" t="s">
        <v>340</v>
      </c>
      <c r="B180" s="344" t="s">
        <v>237</v>
      </c>
      <c r="C180" s="345">
        <v>1</v>
      </c>
      <c r="D180" s="345">
        <v>0</v>
      </c>
      <c r="E180" s="345">
        <v>0</v>
      </c>
      <c r="F180" s="346">
        <f>SUM(C180:E180)</f>
        <v>1</v>
      </c>
      <c r="G180" s="345">
        <v>0</v>
      </c>
      <c r="H180" s="345">
        <v>0</v>
      </c>
      <c r="I180" s="345">
        <v>0</v>
      </c>
      <c r="J180" s="345">
        <v>0</v>
      </c>
      <c r="K180" s="345">
        <v>0</v>
      </c>
      <c r="L180" s="346">
        <f>SUM(G180:K180)</f>
        <v>0</v>
      </c>
      <c r="M180" s="345">
        <v>0</v>
      </c>
      <c r="N180" s="345">
        <v>0</v>
      </c>
      <c r="O180" s="345">
        <v>0</v>
      </c>
      <c r="P180" s="345">
        <v>0</v>
      </c>
      <c r="Q180" s="345">
        <v>0</v>
      </c>
      <c r="R180" s="345">
        <v>0</v>
      </c>
      <c r="S180" s="345">
        <v>0</v>
      </c>
      <c r="T180" s="345">
        <v>0</v>
      </c>
      <c r="U180" s="345">
        <v>0</v>
      </c>
      <c r="V180" s="345">
        <v>0</v>
      </c>
      <c r="W180" s="345">
        <v>0</v>
      </c>
      <c r="X180" s="345">
        <v>0</v>
      </c>
      <c r="Y180" s="345">
        <v>0</v>
      </c>
      <c r="Z180" s="345">
        <v>0</v>
      </c>
      <c r="AA180" s="346">
        <f>SUM(M180:Z180)</f>
        <v>0</v>
      </c>
      <c r="AB180" s="249">
        <f>F180+L180+AA180</f>
        <v>1</v>
      </c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5"/>
      <c r="BO180" s="5"/>
      <c r="BP180" s="5"/>
      <c r="BQ180" s="5"/>
      <c r="BR180" s="4"/>
      <c r="BS180" s="4"/>
      <c r="BT180" s="4"/>
      <c r="BU180" s="5"/>
      <c r="BV180" s="5"/>
      <c r="BW180" s="5"/>
      <c r="BX180" s="5"/>
      <c r="BY180" s="4"/>
      <c r="BZ180" s="4"/>
    </row>
    <row r="181" spans="1:78">
      <c r="A181" s="257"/>
      <c r="B181" s="347" t="s">
        <v>238</v>
      </c>
      <c r="C181" s="348">
        <v>0</v>
      </c>
      <c r="D181" s="348">
        <v>0</v>
      </c>
      <c r="E181" s="348">
        <v>0</v>
      </c>
      <c r="F181" s="349">
        <f>SUM(C181:E181)</f>
        <v>0</v>
      </c>
      <c r="G181" s="348" t="s">
        <v>23</v>
      </c>
      <c r="H181" s="348">
        <v>0</v>
      </c>
      <c r="I181" s="348" t="s">
        <v>23</v>
      </c>
      <c r="J181" s="348" t="s">
        <v>23</v>
      </c>
      <c r="K181" s="348" t="s">
        <v>23</v>
      </c>
      <c r="L181" s="349">
        <f>SUM(G181:K181)</f>
        <v>0</v>
      </c>
      <c r="M181" s="348" t="s">
        <v>23</v>
      </c>
      <c r="N181" s="348" t="s">
        <v>23</v>
      </c>
      <c r="O181" s="348" t="s">
        <v>23</v>
      </c>
      <c r="P181" s="348">
        <v>0</v>
      </c>
      <c r="Q181" s="348" t="s">
        <v>23</v>
      </c>
      <c r="R181" s="348" t="s">
        <v>23</v>
      </c>
      <c r="S181" s="348" t="s">
        <v>23</v>
      </c>
      <c r="T181" s="348" t="s">
        <v>23</v>
      </c>
      <c r="U181" s="348" t="s">
        <v>23</v>
      </c>
      <c r="V181" s="348">
        <v>0</v>
      </c>
      <c r="W181" s="348">
        <v>0</v>
      </c>
      <c r="X181" s="348" t="s">
        <v>23</v>
      </c>
      <c r="Y181" s="348" t="s">
        <v>23</v>
      </c>
      <c r="Z181" s="348" t="s">
        <v>23</v>
      </c>
      <c r="AA181" s="346">
        <f>SUM(M181:Z181)</f>
        <v>0</v>
      </c>
      <c r="AB181" s="249">
        <f>F181+L181+AA181</f>
        <v>0</v>
      </c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5"/>
      <c r="BO181" s="5"/>
      <c r="BP181" s="5"/>
      <c r="BQ181" s="5"/>
      <c r="BR181" s="4"/>
      <c r="BS181" s="4"/>
      <c r="BT181" s="4"/>
      <c r="BU181" s="5"/>
      <c r="BV181" s="5"/>
      <c r="BW181" s="5"/>
      <c r="BX181" s="5"/>
      <c r="BY181" s="4"/>
      <c r="BZ181" s="4"/>
    </row>
    <row r="182" spans="1:78">
      <c r="A182" s="257"/>
      <c r="B182" s="347" t="s">
        <v>239</v>
      </c>
      <c r="C182" s="348">
        <v>116</v>
      </c>
      <c r="D182" s="348">
        <v>26</v>
      </c>
      <c r="E182" s="348">
        <v>0</v>
      </c>
      <c r="F182" s="349">
        <f>SUM(C182:E182)</f>
        <v>142</v>
      </c>
      <c r="G182" s="348" t="s">
        <v>23</v>
      </c>
      <c r="H182" s="348">
        <v>0</v>
      </c>
      <c r="I182" s="348" t="s">
        <v>23</v>
      </c>
      <c r="J182" s="348" t="s">
        <v>23</v>
      </c>
      <c r="K182" s="348" t="s">
        <v>23</v>
      </c>
      <c r="L182" s="349">
        <f>SUM(G182:K182)</f>
        <v>0</v>
      </c>
      <c r="M182" s="348" t="s">
        <v>23</v>
      </c>
      <c r="N182" s="348" t="s">
        <v>23</v>
      </c>
      <c r="O182" s="348" t="s">
        <v>23</v>
      </c>
      <c r="P182" s="348">
        <v>0</v>
      </c>
      <c r="Q182" s="348" t="s">
        <v>23</v>
      </c>
      <c r="R182" s="348" t="s">
        <v>23</v>
      </c>
      <c r="S182" s="348" t="s">
        <v>23</v>
      </c>
      <c r="T182" s="348" t="s">
        <v>23</v>
      </c>
      <c r="U182" s="348" t="s">
        <v>23</v>
      </c>
      <c r="V182" s="348" t="s">
        <v>23</v>
      </c>
      <c r="W182" s="348" t="s">
        <v>23</v>
      </c>
      <c r="X182" s="348" t="s">
        <v>23</v>
      </c>
      <c r="Y182" s="348" t="s">
        <v>23</v>
      </c>
      <c r="Z182" s="348" t="s">
        <v>23</v>
      </c>
      <c r="AA182" s="346">
        <f>SUM(M182:Z182)</f>
        <v>0</v>
      </c>
      <c r="AB182" s="249">
        <f>F182+L182+AA182</f>
        <v>142</v>
      </c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5"/>
      <c r="BO182" s="5"/>
      <c r="BP182" s="5"/>
      <c r="BQ182" s="5"/>
      <c r="BR182" s="4"/>
      <c r="BS182" s="4"/>
      <c r="BT182" s="4"/>
      <c r="BU182" s="5"/>
      <c r="BV182" s="5"/>
      <c r="BW182" s="5"/>
      <c r="BX182" s="5"/>
      <c r="BY182" s="4"/>
      <c r="BZ182" s="4"/>
    </row>
    <row r="183" spans="1:78">
      <c r="A183" s="257"/>
      <c r="B183" s="350" t="s">
        <v>240</v>
      </c>
      <c r="C183" s="351" t="s">
        <v>23</v>
      </c>
      <c r="D183" s="351" t="s">
        <v>23</v>
      </c>
      <c r="E183" s="351" t="s">
        <v>23</v>
      </c>
      <c r="F183" s="346">
        <f>SUM(C183:E183)</f>
        <v>0</v>
      </c>
      <c r="G183" s="351" t="s">
        <v>23</v>
      </c>
      <c r="H183" s="352" t="s">
        <v>23</v>
      </c>
      <c r="I183" s="352" t="s">
        <v>23</v>
      </c>
      <c r="J183" s="352" t="s">
        <v>23</v>
      </c>
      <c r="K183" s="352" t="s">
        <v>23</v>
      </c>
      <c r="L183" s="346">
        <f>SUM(G183:K183)</f>
        <v>0</v>
      </c>
      <c r="M183" s="351" t="s">
        <v>23</v>
      </c>
      <c r="N183" s="351" t="s">
        <v>23</v>
      </c>
      <c r="O183" s="351" t="s">
        <v>23</v>
      </c>
      <c r="P183" s="351" t="s">
        <v>23</v>
      </c>
      <c r="Q183" s="351" t="s">
        <v>23</v>
      </c>
      <c r="R183" s="351" t="s">
        <v>23</v>
      </c>
      <c r="S183" s="351" t="s">
        <v>23</v>
      </c>
      <c r="T183" s="351" t="s">
        <v>23</v>
      </c>
      <c r="U183" s="351" t="s">
        <v>23</v>
      </c>
      <c r="V183" s="351" t="s">
        <v>23</v>
      </c>
      <c r="W183" s="351" t="s">
        <v>23</v>
      </c>
      <c r="X183" s="351" t="s">
        <v>23</v>
      </c>
      <c r="Y183" s="351" t="s">
        <v>23</v>
      </c>
      <c r="Z183" s="351" t="s">
        <v>23</v>
      </c>
      <c r="AA183" s="346">
        <f>SUM(M183:Z183)</f>
        <v>0</v>
      </c>
      <c r="AB183" s="249">
        <f>F183+L183+AA183</f>
        <v>0</v>
      </c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5"/>
      <c r="BO183" s="5"/>
      <c r="BP183" s="5"/>
      <c r="BQ183" s="5"/>
      <c r="BR183" s="4"/>
      <c r="BS183" s="4"/>
      <c r="BT183" s="4"/>
      <c r="BU183" s="5"/>
      <c r="BV183" s="5"/>
      <c r="BW183" s="5"/>
      <c r="BX183" s="5"/>
      <c r="BY183" s="4"/>
      <c r="BZ183" s="4"/>
    </row>
    <row r="184" spans="1:78" ht="15" thickBot="1">
      <c r="A184" s="257"/>
      <c r="B184" s="353" t="s">
        <v>206</v>
      </c>
      <c r="C184" s="354">
        <f t="shared" ref="C184" si="467">SUM(C180:C183)</f>
        <v>117</v>
      </c>
      <c r="D184" s="355">
        <f t="shared" ref="D184" si="468">SUM(D180:D183)</f>
        <v>26</v>
      </c>
      <c r="E184" s="355">
        <f t="shared" ref="E184" si="469">SUM(E180:E183)</f>
        <v>0</v>
      </c>
      <c r="F184" s="356">
        <f t="shared" ref="F184" si="470">SUM(F180:F183)</f>
        <v>143</v>
      </c>
      <c r="G184" s="355">
        <f t="shared" ref="G184" si="471">SUM(G180:G183)</f>
        <v>0</v>
      </c>
      <c r="H184" s="355">
        <f t="shared" ref="H184" si="472">SUM(H180:H183)</f>
        <v>0</v>
      </c>
      <c r="I184" s="355">
        <f t="shared" ref="I184" si="473">SUM(I180:I183)</f>
        <v>0</v>
      </c>
      <c r="J184" s="355">
        <f t="shared" ref="J184" si="474">SUM(J180:J183)</f>
        <v>0</v>
      </c>
      <c r="K184" s="355">
        <f t="shared" ref="K184" si="475">SUM(K180:K183)</f>
        <v>0</v>
      </c>
      <c r="L184" s="356">
        <f t="shared" ref="L184" si="476">SUM(L180:L183)</f>
        <v>0</v>
      </c>
      <c r="M184" s="355">
        <f t="shared" ref="M184" si="477">SUM(M180:M183)</f>
        <v>0</v>
      </c>
      <c r="N184" s="355">
        <f t="shared" ref="N184" si="478">SUM(N180:N183)</f>
        <v>0</v>
      </c>
      <c r="O184" s="355">
        <f t="shared" ref="O184" si="479">SUM(O180:O183)</f>
        <v>0</v>
      </c>
      <c r="P184" s="355">
        <f t="shared" ref="P184" si="480">SUM(P180:P183)</f>
        <v>0</v>
      </c>
      <c r="Q184" s="355">
        <f t="shared" ref="Q184" si="481">SUM(Q180:Q183)</f>
        <v>0</v>
      </c>
      <c r="R184" s="355">
        <f t="shared" ref="R184" si="482">SUM(R180:R183)</f>
        <v>0</v>
      </c>
      <c r="S184" s="355">
        <f t="shared" ref="S184" si="483">SUM(S180:S183)</f>
        <v>0</v>
      </c>
      <c r="T184" s="355">
        <f t="shared" ref="T184" si="484">SUM(T180:T183)</f>
        <v>0</v>
      </c>
      <c r="U184" s="355">
        <f t="shared" ref="U184" si="485">SUM(U180:U183)</f>
        <v>0</v>
      </c>
      <c r="V184" s="355">
        <f t="shared" ref="V184" si="486">SUM(V180:V183)</f>
        <v>0</v>
      </c>
      <c r="W184" s="355">
        <f t="shared" ref="W184" si="487">SUM(W180:W183)</f>
        <v>0</v>
      </c>
      <c r="X184" s="355">
        <f t="shared" ref="X184" si="488">SUM(X180:X183)</f>
        <v>0</v>
      </c>
      <c r="Y184" s="355">
        <f t="shared" ref="Y184" si="489">SUM(Y180:Y183)</f>
        <v>0</v>
      </c>
      <c r="Z184" s="355">
        <f t="shared" ref="Z184" si="490">SUM(Z180:Z183)</f>
        <v>0</v>
      </c>
      <c r="AA184" s="356">
        <f t="shared" ref="AA184" si="491">SUM(AA180:AA183)</f>
        <v>0</v>
      </c>
      <c r="AB184" s="357">
        <f t="shared" ref="AB184" si="492">SUM(AB180:AB183)</f>
        <v>143</v>
      </c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5"/>
      <c r="BO184" s="5"/>
      <c r="BP184" s="5"/>
      <c r="BQ184" s="5"/>
      <c r="BR184" s="4"/>
      <c r="BS184" s="4"/>
      <c r="BT184" s="4"/>
      <c r="BU184" s="5"/>
      <c r="BV184" s="5"/>
      <c r="BW184" s="5"/>
      <c r="BX184" s="5"/>
      <c r="BY184" s="4"/>
      <c r="BZ184" s="4"/>
    </row>
    <row r="185" spans="1:78" ht="15" thickTop="1">
      <c r="A185" s="257"/>
      <c r="B185" s="358" t="s">
        <v>334</v>
      </c>
      <c r="C185" s="359">
        <f>C184</f>
        <v>117</v>
      </c>
      <c r="D185" s="360">
        <f>D184</f>
        <v>26</v>
      </c>
      <c r="E185" s="360">
        <f>E184</f>
        <v>0</v>
      </c>
      <c r="F185" s="361">
        <f>AVERAGE(F180:F183)</f>
        <v>35.75</v>
      </c>
      <c r="G185" s="360">
        <f>G184</f>
        <v>0</v>
      </c>
      <c r="H185" s="360">
        <f>H184</f>
        <v>0</v>
      </c>
      <c r="I185" s="360">
        <f>I184</f>
        <v>0</v>
      </c>
      <c r="J185" s="360">
        <f>J184</f>
        <v>0</v>
      </c>
      <c r="K185" s="360">
        <f>K184</f>
        <v>0</v>
      </c>
      <c r="L185" s="362">
        <f>AVERAGE(L180:L183)</f>
        <v>0</v>
      </c>
      <c r="M185" s="360">
        <f t="shared" ref="M185" si="493">M184</f>
        <v>0</v>
      </c>
      <c r="N185" s="360">
        <f t="shared" ref="N185" si="494">N184</f>
        <v>0</v>
      </c>
      <c r="O185" s="360">
        <f t="shared" ref="O185" si="495">O184</f>
        <v>0</v>
      </c>
      <c r="P185" s="360">
        <f t="shared" ref="P185" si="496">P184</f>
        <v>0</v>
      </c>
      <c r="Q185" s="360">
        <f t="shared" ref="Q185" si="497">Q184</f>
        <v>0</v>
      </c>
      <c r="R185" s="360">
        <f t="shared" ref="R185" si="498">R184</f>
        <v>0</v>
      </c>
      <c r="S185" s="360">
        <f t="shared" ref="S185" si="499">S184</f>
        <v>0</v>
      </c>
      <c r="T185" s="360">
        <f t="shared" ref="T185" si="500">T184</f>
        <v>0</v>
      </c>
      <c r="U185" s="360">
        <f t="shared" ref="U185" si="501">U184</f>
        <v>0</v>
      </c>
      <c r="V185" s="360">
        <f t="shared" ref="V185" si="502">V184</f>
        <v>0</v>
      </c>
      <c r="W185" s="360">
        <f t="shared" ref="W185" si="503">W184</f>
        <v>0</v>
      </c>
      <c r="X185" s="360">
        <f t="shared" ref="X185" si="504">X184</f>
        <v>0</v>
      </c>
      <c r="Y185" s="360">
        <f t="shared" ref="Y185" si="505">Y184</f>
        <v>0</v>
      </c>
      <c r="Z185" s="360">
        <f t="shared" ref="Z185" si="506">Z184</f>
        <v>0</v>
      </c>
      <c r="AA185" s="361">
        <f>AVERAGE(AA180:AA183)</f>
        <v>0</v>
      </c>
      <c r="AB185" s="363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5"/>
      <c r="BO185" s="5"/>
      <c r="BP185" s="5"/>
      <c r="BQ185" s="5"/>
      <c r="BR185" s="4"/>
      <c r="BS185" s="4"/>
      <c r="BT185" s="4"/>
      <c r="BU185" s="5"/>
      <c r="BV185" s="5"/>
      <c r="BW185" s="5"/>
      <c r="BX185" s="5"/>
      <c r="BY185" s="4"/>
      <c r="BZ185" s="4"/>
    </row>
    <row r="187" spans="1:78">
      <c r="A187" s="260" t="s">
        <v>271</v>
      </c>
      <c r="B187" s="344" t="s">
        <v>237</v>
      </c>
      <c r="C187" s="345">
        <v>113</v>
      </c>
      <c r="D187" s="345">
        <v>40</v>
      </c>
      <c r="E187" s="345">
        <v>6</v>
      </c>
      <c r="F187" s="346">
        <f>SUM(C187:E187)</f>
        <v>159</v>
      </c>
      <c r="G187" s="345">
        <v>0</v>
      </c>
      <c r="H187" s="345">
        <v>0</v>
      </c>
      <c r="I187" s="345">
        <v>0</v>
      </c>
      <c r="J187" s="345">
        <v>0</v>
      </c>
      <c r="K187" s="345">
        <v>0</v>
      </c>
      <c r="L187" s="346">
        <f>SUM(G187:K187)</f>
        <v>0</v>
      </c>
      <c r="M187" s="345">
        <v>0</v>
      </c>
      <c r="N187" s="345">
        <v>0</v>
      </c>
      <c r="O187" s="345">
        <v>0</v>
      </c>
      <c r="P187" s="345">
        <v>0</v>
      </c>
      <c r="Q187" s="345">
        <v>0</v>
      </c>
      <c r="R187" s="345">
        <v>0</v>
      </c>
      <c r="S187" s="345">
        <v>0</v>
      </c>
      <c r="T187" s="345">
        <v>3</v>
      </c>
      <c r="U187" s="345">
        <v>0</v>
      </c>
      <c r="V187" s="345">
        <v>0</v>
      </c>
      <c r="W187" s="345">
        <v>0</v>
      </c>
      <c r="X187" s="345">
        <v>0</v>
      </c>
      <c r="Y187" s="345">
        <v>0</v>
      </c>
      <c r="Z187" s="345">
        <v>1</v>
      </c>
      <c r="AA187" s="346">
        <f>SUM(M187:Z187)</f>
        <v>4</v>
      </c>
      <c r="AB187" s="249">
        <f>F187+L187+AA187</f>
        <v>163</v>
      </c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5"/>
      <c r="BO187" s="5"/>
      <c r="BP187" s="5"/>
      <c r="BQ187" s="5"/>
      <c r="BR187" s="4"/>
      <c r="BS187" s="4"/>
      <c r="BT187" s="4"/>
      <c r="BU187" s="5"/>
      <c r="BV187" s="5"/>
      <c r="BW187" s="5"/>
      <c r="BX187" s="5"/>
      <c r="BY187" s="4"/>
      <c r="BZ187" s="4"/>
    </row>
    <row r="188" spans="1:78">
      <c r="A188" s="257"/>
      <c r="B188" s="347" t="s">
        <v>238</v>
      </c>
      <c r="C188" s="348">
        <v>143</v>
      </c>
      <c r="D188" s="348">
        <v>17</v>
      </c>
      <c r="E188" s="348">
        <v>2</v>
      </c>
      <c r="F188" s="349">
        <f>SUM(C188:E188)</f>
        <v>162</v>
      </c>
      <c r="G188" s="348" t="s">
        <v>23</v>
      </c>
      <c r="H188" s="348">
        <v>0</v>
      </c>
      <c r="I188" s="348" t="s">
        <v>23</v>
      </c>
      <c r="J188" s="348" t="s">
        <v>23</v>
      </c>
      <c r="K188" s="348" t="s">
        <v>23</v>
      </c>
      <c r="L188" s="349">
        <f>SUM(G188:K188)</f>
        <v>0</v>
      </c>
      <c r="M188" s="348" t="s">
        <v>23</v>
      </c>
      <c r="N188" s="348" t="s">
        <v>23</v>
      </c>
      <c r="O188" s="348" t="s">
        <v>23</v>
      </c>
      <c r="P188" s="348">
        <v>0</v>
      </c>
      <c r="Q188" s="348">
        <v>1</v>
      </c>
      <c r="R188" s="348" t="s">
        <v>23</v>
      </c>
      <c r="S188" s="348" t="s">
        <v>23</v>
      </c>
      <c r="T188" s="348">
        <v>4</v>
      </c>
      <c r="U188" s="348" t="s">
        <v>23</v>
      </c>
      <c r="V188" s="348">
        <v>0</v>
      </c>
      <c r="W188" s="348">
        <v>0</v>
      </c>
      <c r="X188" s="348" t="s">
        <v>23</v>
      </c>
      <c r="Y188" s="348" t="s">
        <v>23</v>
      </c>
      <c r="Z188" s="348">
        <v>1</v>
      </c>
      <c r="AA188" s="346">
        <f>SUM(M188:Z188)</f>
        <v>6</v>
      </c>
      <c r="AB188" s="249">
        <f>F188+L188+AA188</f>
        <v>168</v>
      </c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5"/>
      <c r="BO188" s="5"/>
      <c r="BP188" s="5"/>
      <c r="BQ188" s="5"/>
      <c r="BR188" s="4"/>
      <c r="BS188" s="4"/>
      <c r="BT188" s="4"/>
      <c r="BU188" s="5"/>
      <c r="BV188" s="5"/>
      <c r="BW188" s="5"/>
      <c r="BX188" s="5"/>
      <c r="BY188" s="4"/>
      <c r="BZ188" s="4"/>
    </row>
    <row r="189" spans="1:78">
      <c r="A189" s="257"/>
      <c r="B189" s="347" t="s">
        <v>239</v>
      </c>
      <c r="C189" s="348">
        <v>61</v>
      </c>
      <c r="D189" s="348">
        <v>7</v>
      </c>
      <c r="E189" s="348">
        <v>0</v>
      </c>
      <c r="F189" s="349">
        <f>SUM(C189:E189)</f>
        <v>68</v>
      </c>
      <c r="G189" s="348" t="s">
        <v>23</v>
      </c>
      <c r="H189" s="348">
        <v>0</v>
      </c>
      <c r="I189" s="348" t="s">
        <v>23</v>
      </c>
      <c r="J189" s="348" t="s">
        <v>23</v>
      </c>
      <c r="K189" s="348" t="s">
        <v>23</v>
      </c>
      <c r="L189" s="349">
        <f>SUM(G189:K189)</f>
        <v>0</v>
      </c>
      <c r="M189" s="348" t="s">
        <v>23</v>
      </c>
      <c r="N189" s="348" t="s">
        <v>23</v>
      </c>
      <c r="O189" s="348" t="s">
        <v>23</v>
      </c>
      <c r="P189" s="348">
        <v>0</v>
      </c>
      <c r="Q189" s="348" t="s">
        <v>23</v>
      </c>
      <c r="R189" s="348" t="s">
        <v>23</v>
      </c>
      <c r="S189" s="348" t="s">
        <v>23</v>
      </c>
      <c r="T189" s="348" t="s">
        <v>23</v>
      </c>
      <c r="U189" s="348" t="s">
        <v>23</v>
      </c>
      <c r="V189" s="348" t="s">
        <v>23</v>
      </c>
      <c r="W189" s="348" t="s">
        <v>23</v>
      </c>
      <c r="X189" s="348" t="s">
        <v>23</v>
      </c>
      <c r="Y189" s="348" t="s">
        <v>23</v>
      </c>
      <c r="Z189" s="348" t="s">
        <v>23</v>
      </c>
      <c r="AA189" s="346">
        <f>SUM(M189:Z189)</f>
        <v>0</v>
      </c>
      <c r="AB189" s="249">
        <f>F189+L189+AA189</f>
        <v>68</v>
      </c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5"/>
      <c r="BO189" s="5"/>
      <c r="BP189" s="5"/>
      <c r="BQ189" s="5"/>
      <c r="BR189" s="4"/>
      <c r="BS189" s="4"/>
      <c r="BT189" s="4"/>
      <c r="BU189" s="5"/>
      <c r="BV189" s="5"/>
      <c r="BW189" s="5"/>
      <c r="BX189" s="5"/>
      <c r="BY189" s="4"/>
      <c r="BZ189" s="4"/>
    </row>
    <row r="190" spans="1:78">
      <c r="A190" s="257"/>
      <c r="B190" s="350" t="s">
        <v>240</v>
      </c>
      <c r="C190" s="351" t="s">
        <v>23</v>
      </c>
      <c r="D190" s="351" t="s">
        <v>23</v>
      </c>
      <c r="E190" s="351" t="s">
        <v>23</v>
      </c>
      <c r="F190" s="346">
        <f>SUM(C190:E190)</f>
        <v>0</v>
      </c>
      <c r="G190" s="351" t="s">
        <v>23</v>
      </c>
      <c r="H190" s="352" t="s">
        <v>23</v>
      </c>
      <c r="I190" s="352" t="s">
        <v>23</v>
      </c>
      <c r="J190" s="352" t="s">
        <v>23</v>
      </c>
      <c r="K190" s="352" t="s">
        <v>23</v>
      </c>
      <c r="L190" s="346">
        <f>SUM(G190:K190)</f>
        <v>0</v>
      </c>
      <c r="M190" s="351" t="s">
        <v>23</v>
      </c>
      <c r="N190" s="351" t="s">
        <v>23</v>
      </c>
      <c r="O190" s="351" t="s">
        <v>23</v>
      </c>
      <c r="P190" s="351" t="s">
        <v>23</v>
      </c>
      <c r="Q190" s="351" t="s">
        <v>23</v>
      </c>
      <c r="R190" s="351" t="s">
        <v>23</v>
      </c>
      <c r="S190" s="351" t="s">
        <v>23</v>
      </c>
      <c r="T190" s="351" t="s">
        <v>23</v>
      </c>
      <c r="U190" s="351" t="s">
        <v>23</v>
      </c>
      <c r="V190" s="351" t="s">
        <v>23</v>
      </c>
      <c r="W190" s="351" t="s">
        <v>23</v>
      </c>
      <c r="X190" s="351" t="s">
        <v>23</v>
      </c>
      <c r="Y190" s="351" t="s">
        <v>23</v>
      </c>
      <c r="Z190" s="351" t="s">
        <v>23</v>
      </c>
      <c r="AA190" s="346">
        <f>SUM(M190:Z190)</f>
        <v>0</v>
      </c>
      <c r="AB190" s="249">
        <f>F190+L190+AA190</f>
        <v>0</v>
      </c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5"/>
      <c r="BO190" s="5"/>
      <c r="BP190" s="5"/>
      <c r="BQ190" s="5"/>
      <c r="BR190" s="4"/>
      <c r="BS190" s="4"/>
      <c r="BT190" s="4"/>
      <c r="BU190" s="5"/>
      <c r="BV190" s="5"/>
      <c r="BW190" s="5"/>
      <c r="BX190" s="5"/>
      <c r="BY190" s="4"/>
      <c r="BZ190" s="4"/>
    </row>
    <row r="191" spans="1:78" ht="15" thickBot="1">
      <c r="A191" s="257"/>
      <c r="B191" s="353" t="s">
        <v>206</v>
      </c>
      <c r="C191" s="354">
        <f t="shared" ref="C191" si="507">SUM(C187:C190)</f>
        <v>317</v>
      </c>
      <c r="D191" s="355">
        <f t="shared" ref="D191" si="508">SUM(D187:D190)</f>
        <v>64</v>
      </c>
      <c r="E191" s="355">
        <f t="shared" ref="E191" si="509">SUM(E187:E190)</f>
        <v>8</v>
      </c>
      <c r="F191" s="356">
        <f t="shared" ref="F191" si="510">SUM(F187:F190)</f>
        <v>389</v>
      </c>
      <c r="G191" s="355">
        <f t="shared" ref="G191" si="511">SUM(G187:G190)</f>
        <v>0</v>
      </c>
      <c r="H191" s="355">
        <f t="shared" ref="H191" si="512">SUM(H187:H190)</f>
        <v>0</v>
      </c>
      <c r="I191" s="355">
        <f t="shared" ref="I191" si="513">SUM(I187:I190)</f>
        <v>0</v>
      </c>
      <c r="J191" s="355">
        <f t="shared" ref="J191" si="514">SUM(J187:J190)</f>
        <v>0</v>
      </c>
      <c r="K191" s="355">
        <f t="shared" ref="K191" si="515">SUM(K187:K190)</f>
        <v>0</v>
      </c>
      <c r="L191" s="356">
        <f t="shared" ref="L191" si="516">SUM(L187:L190)</f>
        <v>0</v>
      </c>
      <c r="M191" s="355">
        <f t="shared" ref="M191" si="517">SUM(M187:M190)</f>
        <v>0</v>
      </c>
      <c r="N191" s="355">
        <f t="shared" ref="N191" si="518">SUM(N187:N190)</f>
        <v>0</v>
      </c>
      <c r="O191" s="355">
        <f t="shared" ref="O191" si="519">SUM(O187:O190)</f>
        <v>0</v>
      </c>
      <c r="P191" s="355">
        <f t="shared" ref="P191" si="520">SUM(P187:P190)</f>
        <v>0</v>
      </c>
      <c r="Q191" s="355">
        <f t="shared" ref="Q191" si="521">SUM(Q187:Q190)</f>
        <v>1</v>
      </c>
      <c r="R191" s="355">
        <f t="shared" ref="R191" si="522">SUM(R187:R190)</f>
        <v>0</v>
      </c>
      <c r="S191" s="355">
        <f t="shared" ref="S191" si="523">SUM(S187:S190)</f>
        <v>0</v>
      </c>
      <c r="T191" s="355">
        <f t="shared" ref="T191" si="524">SUM(T187:T190)</f>
        <v>7</v>
      </c>
      <c r="U191" s="355">
        <f t="shared" ref="U191" si="525">SUM(U187:U190)</f>
        <v>0</v>
      </c>
      <c r="V191" s="355">
        <f t="shared" ref="V191" si="526">SUM(V187:V190)</f>
        <v>0</v>
      </c>
      <c r="W191" s="355">
        <f t="shared" ref="W191" si="527">SUM(W187:W190)</f>
        <v>0</v>
      </c>
      <c r="X191" s="355">
        <f t="shared" ref="X191" si="528">SUM(X187:X190)</f>
        <v>0</v>
      </c>
      <c r="Y191" s="355">
        <f t="shared" ref="Y191" si="529">SUM(Y187:Y190)</f>
        <v>0</v>
      </c>
      <c r="Z191" s="355">
        <f t="shared" ref="Z191" si="530">SUM(Z187:Z190)</f>
        <v>2</v>
      </c>
      <c r="AA191" s="356">
        <f t="shared" ref="AA191" si="531">SUM(AA187:AA190)</f>
        <v>10</v>
      </c>
      <c r="AB191" s="357">
        <f t="shared" ref="AB191" si="532">SUM(AB187:AB190)</f>
        <v>399</v>
      </c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5"/>
      <c r="BO191" s="5"/>
      <c r="BP191" s="5"/>
      <c r="BQ191" s="5"/>
      <c r="BR191" s="4"/>
      <c r="BS191" s="4"/>
      <c r="BT191" s="4"/>
      <c r="BU191" s="5"/>
      <c r="BV191" s="5"/>
      <c r="BW191" s="5"/>
      <c r="BX191" s="5"/>
      <c r="BY191" s="4"/>
      <c r="BZ191" s="4"/>
    </row>
    <row r="192" spans="1:78" ht="15" thickTop="1">
      <c r="A192" s="257"/>
      <c r="B192" s="358" t="s">
        <v>334</v>
      </c>
      <c r="C192" s="359">
        <f>C191</f>
        <v>317</v>
      </c>
      <c r="D192" s="360">
        <f>D191</f>
        <v>64</v>
      </c>
      <c r="E192" s="360">
        <f>E191</f>
        <v>8</v>
      </c>
      <c r="F192" s="361">
        <f>AVERAGE(F187:F190)</f>
        <v>97.25</v>
      </c>
      <c r="G192" s="360">
        <f>G191</f>
        <v>0</v>
      </c>
      <c r="H192" s="360">
        <f>H191</f>
        <v>0</v>
      </c>
      <c r="I192" s="360">
        <f>I191</f>
        <v>0</v>
      </c>
      <c r="J192" s="360">
        <f>J191</f>
        <v>0</v>
      </c>
      <c r="K192" s="360">
        <f>K191</f>
        <v>0</v>
      </c>
      <c r="L192" s="362">
        <f>AVERAGE(L187:L190)</f>
        <v>0</v>
      </c>
      <c r="M192" s="360">
        <f t="shared" ref="M192" si="533">M191</f>
        <v>0</v>
      </c>
      <c r="N192" s="360">
        <f t="shared" ref="N192" si="534">N191</f>
        <v>0</v>
      </c>
      <c r="O192" s="360">
        <f t="shared" ref="O192" si="535">O191</f>
        <v>0</v>
      </c>
      <c r="P192" s="360">
        <f t="shared" ref="P192" si="536">P191</f>
        <v>0</v>
      </c>
      <c r="Q192" s="360">
        <f t="shared" ref="Q192" si="537">Q191</f>
        <v>1</v>
      </c>
      <c r="R192" s="360">
        <f t="shared" ref="R192" si="538">R191</f>
        <v>0</v>
      </c>
      <c r="S192" s="360">
        <f t="shared" ref="S192" si="539">S191</f>
        <v>0</v>
      </c>
      <c r="T192" s="360">
        <f t="shared" ref="T192" si="540">T191</f>
        <v>7</v>
      </c>
      <c r="U192" s="360">
        <f t="shared" ref="U192" si="541">U191</f>
        <v>0</v>
      </c>
      <c r="V192" s="360">
        <f t="shared" ref="V192" si="542">V191</f>
        <v>0</v>
      </c>
      <c r="W192" s="360">
        <f t="shared" ref="W192" si="543">W191</f>
        <v>0</v>
      </c>
      <c r="X192" s="360">
        <f t="shared" ref="X192" si="544">X191</f>
        <v>0</v>
      </c>
      <c r="Y192" s="360">
        <f t="shared" ref="Y192" si="545">Y191</f>
        <v>0</v>
      </c>
      <c r="Z192" s="360">
        <f t="shared" ref="Z192" si="546">Z191</f>
        <v>2</v>
      </c>
      <c r="AA192" s="361">
        <f>AVERAGE(AA187:AA190)</f>
        <v>2.5</v>
      </c>
      <c r="AB192" s="363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5"/>
      <c r="BO192" s="5"/>
      <c r="BP192" s="5"/>
      <c r="BQ192" s="5"/>
      <c r="BR192" s="4"/>
      <c r="BS192" s="4"/>
      <c r="BT192" s="4"/>
      <c r="BU192" s="5"/>
      <c r="BV192" s="5"/>
      <c r="BW192" s="5"/>
      <c r="BX192" s="5"/>
      <c r="BY192" s="4"/>
      <c r="BZ192" s="4"/>
    </row>
  </sheetData>
  <mergeCells count="1"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DF3F7-EDD7-476B-A535-DAA0E784D3D7}">
  <dimension ref="A1:L29"/>
  <sheetViews>
    <sheetView workbookViewId="0">
      <selection activeCell="F32" sqref="F32"/>
    </sheetView>
  </sheetViews>
  <sheetFormatPr defaultColWidth="8.85546875" defaultRowHeight="14.45"/>
  <cols>
    <col min="1" max="2" width="19.140625" style="1" customWidth="1"/>
    <col min="3" max="3" width="11.85546875" customWidth="1"/>
    <col min="7" max="7" width="11.42578125" bestFit="1" customWidth="1"/>
    <col min="10" max="10" width="9.140625" style="277"/>
    <col min="11" max="11" width="14.140625" bestFit="1" customWidth="1"/>
    <col min="12" max="12" width="17.140625" bestFit="1" customWidth="1"/>
  </cols>
  <sheetData>
    <row r="1" spans="1:12" ht="23.45">
      <c r="A1" s="264">
        <v>2024</v>
      </c>
      <c r="B1" s="257"/>
      <c r="C1" s="258" t="s">
        <v>312</v>
      </c>
      <c r="D1" s="259" t="s">
        <v>23</v>
      </c>
      <c r="E1" s="259" t="s">
        <v>23</v>
      </c>
      <c r="F1" s="281" t="s">
        <v>23</v>
      </c>
      <c r="G1" s="279" t="s">
        <v>313</v>
      </c>
      <c r="H1" s="262" t="s">
        <v>23</v>
      </c>
      <c r="I1" s="280" t="s">
        <v>23</v>
      </c>
      <c r="J1" s="276" t="s">
        <v>23</v>
      </c>
    </row>
    <row r="2" spans="1:12" ht="15.6">
      <c r="A2" s="257"/>
      <c r="B2" s="257"/>
      <c r="C2" s="253" t="s">
        <v>315</v>
      </c>
      <c r="D2" s="254" t="s">
        <v>316</v>
      </c>
      <c r="E2" s="254" t="s">
        <v>317</v>
      </c>
      <c r="F2" s="275" t="s">
        <v>67</v>
      </c>
      <c r="G2" s="254" t="s">
        <v>318</v>
      </c>
      <c r="H2" s="254" t="s">
        <v>317</v>
      </c>
      <c r="I2" s="282" t="s">
        <v>67</v>
      </c>
      <c r="J2" s="278" t="s">
        <v>332</v>
      </c>
    </row>
    <row r="3" spans="1:12">
      <c r="A3" s="260" t="s">
        <v>258</v>
      </c>
      <c r="B3" s="344" t="s">
        <v>237</v>
      </c>
      <c r="C3" s="345">
        <v>39</v>
      </c>
      <c r="D3" s="345">
        <v>52</v>
      </c>
      <c r="E3" s="345">
        <v>286</v>
      </c>
      <c r="F3" s="346">
        <f>SUM(C3:E3)</f>
        <v>377</v>
      </c>
      <c r="G3" s="345">
        <v>0</v>
      </c>
      <c r="H3" s="345">
        <v>0</v>
      </c>
      <c r="I3" s="345">
        <v>0</v>
      </c>
      <c r="J3" s="345">
        <v>0</v>
      </c>
      <c r="K3" s="345">
        <v>0</v>
      </c>
      <c r="L3" s="346">
        <f>SUM(G3:K3)</f>
        <v>0</v>
      </c>
    </row>
    <row r="4" spans="1:12">
      <c r="A4" s="257"/>
      <c r="B4" s="347" t="s">
        <v>238</v>
      </c>
      <c r="C4" s="348">
        <v>23</v>
      </c>
      <c r="D4" s="348">
        <v>27</v>
      </c>
      <c r="E4" s="348">
        <v>274</v>
      </c>
      <c r="F4" s="349">
        <f>SUM(C4:E4)</f>
        <v>324</v>
      </c>
      <c r="G4" s="348" t="s">
        <v>23</v>
      </c>
      <c r="H4" s="348">
        <v>0</v>
      </c>
      <c r="I4" s="348" t="s">
        <v>23</v>
      </c>
      <c r="J4" s="348" t="s">
        <v>23</v>
      </c>
      <c r="K4" s="348" t="s">
        <v>23</v>
      </c>
      <c r="L4" s="349">
        <f>SUM(G4:K4)</f>
        <v>0</v>
      </c>
    </row>
    <row r="5" spans="1:12">
      <c r="A5" s="257"/>
      <c r="B5" s="347" t="s">
        <v>239</v>
      </c>
      <c r="C5" s="348">
        <v>21</v>
      </c>
      <c r="D5" s="348">
        <v>23</v>
      </c>
      <c r="E5" s="348">
        <v>210</v>
      </c>
      <c r="F5" s="349">
        <f>SUM(C5:E5)</f>
        <v>254</v>
      </c>
      <c r="G5" s="348" t="s">
        <v>23</v>
      </c>
      <c r="H5" s="348">
        <v>0</v>
      </c>
      <c r="I5" s="348" t="s">
        <v>23</v>
      </c>
      <c r="J5" s="348" t="s">
        <v>23</v>
      </c>
      <c r="K5" s="348" t="s">
        <v>23</v>
      </c>
      <c r="L5" s="349">
        <f>SUM(G5:K5)</f>
        <v>0</v>
      </c>
    </row>
    <row r="6" spans="1:12">
      <c r="A6" s="257"/>
      <c r="B6" s="350" t="s">
        <v>240</v>
      </c>
      <c r="C6" s="351" t="s">
        <v>23</v>
      </c>
      <c r="D6" s="351" t="s">
        <v>23</v>
      </c>
      <c r="E6" s="351" t="s">
        <v>23</v>
      </c>
      <c r="F6" s="346">
        <f>SUM(C6:E6)</f>
        <v>0</v>
      </c>
      <c r="G6" s="351" t="s">
        <v>23</v>
      </c>
      <c r="H6" s="352" t="s">
        <v>23</v>
      </c>
      <c r="I6" s="352" t="s">
        <v>23</v>
      </c>
      <c r="J6" s="352" t="s">
        <v>23</v>
      </c>
      <c r="K6" s="352" t="s">
        <v>23</v>
      </c>
      <c r="L6" s="346">
        <f>SUM(G6:K6)</f>
        <v>0</v>
      </c>
    </row>
    <row r="7" spans="1:12" ht="15" thickBot="1">
      <c r="A7" s="257"/>
      <c r="B7" s="353" t="s">
        <v>206</v>
      </c>
      <c r="C7" s="354">
        <f t="shared" ref="C7:L7" si="0">SUM(C3:C6)</f>
        <v>83</v>
      </c>
      <c r="D7" s="355">
        <f t="shared" si="0"/>
        <v>102</v>
      </c>
      <c r="E7" s="355">
        <f t="shared" si="0"/>
        <v>770</v>
      </c>
      <c r="F7" s="356">
        <f t="shared" si="0"/>
        <v>955</v>
      </c>
      <c r="G7" s="355">
        <f t="shared" si="0"/>
        <v>0</v>
      </c>
      <c r="H7" s="355">
        <f t="shared" si="0"/>
        <v>0</v>
      </c>
      <c r="I7" s="355">
        <f t="shared" si="0"/>
        <v>0</v>
      </c>
      <c r="J7" s="355">
        <f t="shared" si="0"/>
        <v>0</v>
      </c>
      <c r="K7" s="355">
        <f t="shared" si="0"/>
        <v>0</v>
      </c>
      <c r="L7" s="356">
        <f t="shared" si="0"/>
        <v>0</v>
      </c>
    </row>
    <row r="8" spans="1:12" ht="15" thickTop="1">
      <c r="A8" s="257"/>
      <c r="B8" s="358" t="s">
        <v>334</v>
      </c>
      <c r="C8" s="359">
        <f>C7</f>
        <v>83</v>
      </c>
      <c r="D8" s="360">
        <f>D7</f>
        <v>102</v>
      </c>
      <c r="E8" s="360">
        <f>E7</f>
        <v>770</v>
      </c>
      <c r="F8" s="361">
        <f>AVERAGE(F3:F6)</f>
        <v>238.75</v>
      </c>
      <c r="G8" s="360">
        <f>G7</f>
        <v>0</v>
      </c>
      <c r="H8" s="360">
        <f>H7</f>
        <v>0</v>
      </c>
      <c r="I8" s="360">
        <f>I7</f>
        <v>0</v>
      </c>
      <c r="J8" s="360">
        <f>J7</f>
        <v>0</v>
      </c>
      <c r="K8" s="360">
        <f>K7</f>
        <v>0</v>
      </c>
      <c r="L8" s="362">
        <f>AVERAGE(L3:L6)</f>
        <v>0</v>
      </c>
    </row>
    <row r="10" spans="1:12">
      <c r="A10" s="260" t="s">
        <v>265</v>
      </c>
      <c r="B10" s="344" t="s">
        <v>237</v>
      </c>
      <c r="C10" s="345">
        <v>5</v>
      </c>
      <c r="D10" s="345">
        <v>4</v>
      </c>
      <c r="E10" s="345">
        <v>43</v>
      </c>
      <c r="F10" s="346">
        <f>SUM(C10:E10)</f>
        <v>52</v>
      </c>
      <c r="G10" s="345">
        <v>0</v>
      </c>
      <c r="H10" s="345">
        <v>0</v>
      </c>
      <c r="I10" s="345">
        <v>0</v>
      </c>
      <c r="J10" s="345">
        <v>0</v>
      </c>
      <c r="K10" s="345">
        <v>0</v>
      </c>
      <c r="L10" s="346">
        <f>SUM(G10:K10)</f>
        <v>0</v>
      </c>
    </row>
    <row r="11" spans="1:12">
      <c r="A11" s="257"/>
      <c r="B11" s="347" t="s">
        <v>238</v>
      </c>
      <c r="C11" s="348">
        <v>0</v>
      </c>
      <c r="D11" s="348">
        <v>0</v>
      </c>
      <c r="E11" s="348">
        <v>0</v>
      </c>
      <c r="F11" s="349">
        <f>SUM(C11:E11)</f>
        <v>0</v>
      </c>
      <c r="G11" s="348" t="s">
        <v>23</v>
      </c>
      <c r="H11" s="348">
        <v>0</v>
      </c>
      <c r="I11" s="348" t="s">
        <v>23</v>
      </c>
      <c r="J11" s="348" t="s">
        <v>23</v>
      </c>
      <c r="K11" s="348" t="s">
        <v>23</v>
      </c>
      <c r="L11" s="349">
        <f>SUM(G11:K11)</f>
        <v>0</v>
      </c>
    </row>
    <row r="12" spans="1:12">
      <c r="A12" s="257"/>
      <c r="B12" s="347" t="s">
        <v>239</v>
      </c>
      <c r="C12" s="348" t="s">
        <v>23</v>
      </c>
      <c r="D12" s="348">
        <v>0</v>
      </c>
      <c r="E12" s="348">
        <v>0</v>
      </c>
      <c r="F12" s="349">
        <f>SUM(C12:E12)</f>
        <v>0</v>
      </c>
      <c r="G12" s="348" t="s">
        <v>23</v>
      </c>
      <c r="H12" s="348">
        <v>0</v>
      </c>
      <c r="I12" s="348" t="s">
        <v>23</v>
      </c>
      <c r="J12" s="348" t="s">
        <v>23</v>
      </c>
      <c r="K12" s="348" t="s">
        <v>23</v>
      </c>
      <c r="L12" s="349">
        <f>SUM(G12:K12)</f>
        <v>0</v>
      </c>
    </row>
    <row r="13" spans="1:12">
      <c r="A13" s="257"/>
      <c r="B13" s="350" t="s">
        <v>240</v>
      </c>
      <c r="C13" s="351" t="s">
        <v>23</v>
      </c>
      <c r="D13" s="351" t="s">
        <v>23</v>
      </c>
      <c r="E13" s="351" t="s">
        <v>23</v>
      </c>
      <c r="F13" s="346">
        <f>SUM(C13:E13)</f>
        <v>0</v>
      </c>
      <c r="G13" s="351" t="s">
        <v>23</v>
      </c>
      <c r="H13" s="352" t="s">
        <v>23</v>
      </c>
      <c r="I13" s="352" t="s">
        <v>23</v>
      </c>
      <c r="J13" s="352" t="s">
        <v>23</v>
      </c>
      <c r="K13" s="352" t="s">
        <v>23</v>
      </c>
      <c r="L13" s="346">
        <f>SUM(G13:K13)</f>
        <v>0</v>
      </c>
    </row>
    <row r="14" spans="1:12" ht="15" thickBot="1">
      <c r="A14" s="257"/>
      <c r="B14" s="353" t="s">
        <v>206</v>
      </c>
      <c r="C14" s="354">
        <f t="shared" ref="C14:L14" si="1">SUM(C10:C13)</f>
        <v>5</v>
      </c>
      <c r="D14" s="355">
        <f t="shared" si="1"/>
        <v>4</v>
      </c>
      <c r="E14" s="355">
        <f t="shared" si="1"/>
        <v>43</v>
      </c>
      <c r="F14" s="356">
        <f t="shared" si="1"/>
        <v>52</v>
      </c>
      <c r="G14" s="355">
        <f t="shared" si="1"/>
        <v>0</v>
      </c>
      <c r="H14" s="355">
        <f t="shared" si="1"/>
        <v>0</v>
      </c>
      <c r="I14" s="355">
        <f t="shared" si="1"/>
        <v>0</v>
      </c>
      <c r="J14" s="355">
        <f t="shared" si="1"/>
        <v>0</v>
      </c>
      <c r="K14" s="355">
        <f t="shared" si="1"/>
        <v>0</v>
      </c>
      <c r="L14" s="356">
        <f t="shared" si="1"/>
        <v>0</v>
      </c>
    </row>
    <row r="15" spans="1:12" ht="15" thickTop="1">
      <c r="A15" s="257"/>
      <c r="B15" s="358" t="s">
        <v>334</v>
      </c>
      <c r="C15" s="359">
        <f>C14</f>
        <v>5</v>
      </c>
      <c r="D15" s="360">
        <f>D14</f>
        <v>4</v>
      </c>
      <c r="E15" s="360">
        <f>E14</f>
        <v>43</v>
      </c>
      <c r="F15" s="361">
        <f>AVERAGE(F10:F13)</f>
        <v>13</v>
      </c>
      <c r="G15" s="360">
        <f>G14</f>
        <v>0</v>
      </c>
      <c r="H15" s="360">
        <f>H14</f>
        <v>0</v>
      </c>
      <c r="I15" s="360">
        <f>I14</f>
        <v>0</v>
      </c>
      <c r="J15" s="360">
        <f>J14</f>
        <v>0</v>
      </c>
      <c r="K15" s="360">
        <f>K14</f>
        <v>0</v>
      </c>
      <c r="L15" s="362">
        <f>AVERAGE(L10:L13)</f>
        <v>0</v>
      </c>
    </row>
    <row r="17" spans="1:12">
      <c r="A17" s="260" t="s">
        <v>253</v>
      </c>
      <c r="B17" s="344" t="s">
        <v>237</v>
      </c>
      <c r="C17" s="345">
        <v>0</v>
      </c>
      <c r="D17" s="345">
        <v>0</v>
      </c>
      <c r="E17" s="345">
        <v>0</v>
      </c>
      <c r="F17" s="346">
        <f>SUM(C17:E17)</f>
        <v>0</v>
      </c>
      <c r="G17" s="345">
        <v>0</v>
      </c>
      <c r="H17" s="345">
        <v>0</v>
      </c>
      <c r="I17" s="345">
        <v>0</v>
      </c>
      <c r="J17" s="345">
        <v>0</v>
      </c>
      <c r="K17" s="345">
        <v>0</v>
      </c>
      <c r="L17" s="346">
        <f>SUM(G17:K17)</f>
        <v>0</v>
      </c>
    </row>
    <row r="18" spans="1:12">
      <c r="A18" s="257"/>
      <c r="B18" s="347" t="s">
        <v>238</v>
      </c>
      <c r="C18" s="348"/>
      <c r="D18" s="348">
        <v>1</v>
      </c>
      <c r="E18" s="348"/>
      <c r="F18" s="349">
        <f>SUM(C18:E18)</f>
        <v>1</v>
      </c>
      <c r="G18" s="348" t="s">
        <v>23</v>
      </c>
      <c r="H18" s="348">
        <v>0</v>
      </c>
      <c r="I18" s="348" t="s">
        <v>23</v>
      </c>
      <c r="J18" s="348" t="s">
        <v>23</v>
      </c>
      <c r="K18" s="348" t="s">
        <v>23</v>
      </c>
      <c r="L18" s="349">
        <f>SUM(G18:K18)</f>
        <v>0</v>
      </c>
    </row>
    <row r="19" spans="1:12">
      <c r="A19" s="257"/>
      <c r="B19" s="347" t="s">
        <v>239</v>
      </c>
      <c r="C19" s="348"/>
      <c r="D19" s="348"/>
      <c r="E19" s="348"/>
      <c r="F19" s="349">
        <f>SUM(C19:E19)</f>
        <v>0</v>
      </c>
      <c r="G19" s="348" t="s">
        <v>23</v>
      </c>
      <c r="H19" s="348">
        <v>0</v>
      </c>
      <c r="I19" s="348" t="s">
        <v>23</v>
      </c>
      <c r="J19" s="348" t="s">
        <v>23</v>
      </c>
      <c r="K19" s="348" t="s">
        <v>23</v>
      </c>
      <c r="L19" s="349">
        <f>SUM(G19:K19)</f>
        <v>0</v>
      </c>
    </row>
    <row r="20" spans="1:12">
      <c r="A20" s="257"/>
      <c r="B20" s="350" t="s">
        <v>240</v>
      </c>
      <c r="C20" s="351" t="s">
        <v>23</v>
      </c>
      <c r="D20" s="351" t="s">
        <v>23</v>
      </c>
      <c r="E20" s="351" t="s">
        <v>23</v>
      </c>
      <c r="F20" s="346">
        <f>SUM(C20:E20)</f>
        <v>0</v>
      </c>
      <c r="G20" s="351" t="s">
        <v>23</v>
      </c>
      <c r="H20" s="352" t="s">
        <v>23</v>
      </c>
      <c r="I20" s="352" t="s">
        <v>23</v>
      </c>
      <c r="J20" s="352" t="s">
        <v>23</v>
      </c>
      <c r="K20" s="352" t="s">
        <v>23</v>
      </c>
      <c r="L20" s="346">
        <f>SUM(G20:K20)</f>
        <v>0</v>
      </c>
    </row>
    <row r="21" spans="1:12" ht="15" thickBot="1">
      <c r="A21" s="257"/>
      <c r="B21" s="353" t="s">
        <v>206</v>
      </c>
      <c r="C21" s="354">
        <f t="shared" ref="C21:L21" si="2">SUM(C17:C20)</f>
        <v>0</v>
      </c>
      <c r="D21" s="355">
        <f t="shared" si="2"/>
        <v>1</v>
      </c>
      <c r="E21" s="355">
        <f t="shared" si="2"/>
        <v>0</v>
      </c>
      <c r="F21" s="356">
        <f t="shared" si="2"/>
        <v>1</v>
      </c>
      <c r="G21" s="355">
        <f t="shared" si="2"/>
        <v>0</v>
      </c>
      <c r="H21" s="355">
        <f t="shared" si="2"/>
        <v>0</v>
      </c>
      <c r="I21" s="355">
        <f t="shared" si="2"/>
        <v>0</v>
      </c>
      <c r="J21" s="355">
        <f t="shared" si="2"/>
        <v>0</v>
      </c>
      <c r="K21" s="355">
        <f t="shared" si="2"/>
        <v>0</v>
      </c>
      <c r="L21" s="356">
        <f t="shared" si="2"/>
        <v>0</v>
      </c>
    </row>
    <row r="22" spans="1:12" ht="15" thickTop="1">
      <c r="A22" s="257"/>
      <c r="B22" s="358" t="s">
        <v>334</v>
      </c>
      <c r="C22" s="359">
        <f>C21</f>
        <v>0</v>
      </c>
      <c r="D22" s="360">
        <f>D21</f>
        <v>1</v>
      </c>
      <c r="E22" s="360">
        <f>E21</f>
        <v>0</v>
      </c>
      <c r="F22" s="361">
        <f>AVERAGE(F17:F20)</f>
        <v>0.25</v>
      </c>
      <c r="G22" s="360">
        <f>G21</f>
        <v>0</v>
      </c>
      <c r="H22" s="360">
        <f>H21</f>
        <v>0</v>
      </c>
      <c r="I22" s="360">
        <f>I21</f>
        <v>0</v>
      </c>
      <c r="J22" s="360">
        <f>J21</f>
        <v>0</v>
      </c>
      <c r="K22" s="360">
        <f>K21</f>
        <v>0</v>
      </c>
      <c r="L22" s="362">
        <f>AVERAGE(L17:L20)</f>
        <v>0</v>
      </c>
    </row>
    <row r="24" spans="1:12">
      <c r="A24" s="260" t="s">
        <v>301</v>
      </c>
      <c r="B24" s="344" t="s">
        <v>237</v>
      </c>
      <c r="C24" s="345">
        <v>0</v>
      </c>
      <c r="D24" s="345">
        <v>0</v>
      </c>
      <c r="E24" s="345">
        <v>0</v>
      </c>
      <c r="F24" s="346">
        <f>SUM(C24:E24)</f>
        <v>0</v>
      </c>
      <c r="G24" s="345">
        <v>0</v>
      </c>
      <c r="H24" s="345">
        <v>0</v>
      </c>
      <c r="I24" s="345">
        <v>0</v>
      </c>
      <c r="J24" s="345">
        <v>0</v>
      </c>
      <c r="K24" s="345">
        <v>0</v>
      </c>
      <c r="L24" s="346">
        <f>SUM(G24:K24)</f>
        <v>0</v>
      </c>
    </row>
    <row r="25" spans="1:12">
      <c r="A25" s="257"/>
      <c r="B25" s="347" t="s">
        <v>238</v>
      </c>
      <c r="C25" s="348">
        <v>12</v>
      </c>
      <c r="D25" s="348">
        <v>11</v>
      </c>
      <c r="E25" s="348">
        <v>129</v>
      </c>
      <c r="F25" s="349">
        <f>SUM(C25:E25)</f>
        <v>152</v>
      </c>
      <c r="G25" s="348" t="s">
        <v>23</v>
      </c>
      <c r="H25" s="348">
        <v>0</v>
      </c>
      <c r="I25" s="348" t="s">
        <v>23</v>
      </c>
      <c r="J25" s="348" t="s">
        <v>23</v>
      </c>
      <c r="K25" s="348" t="s">
        <v>23</v>
      </c>
      <c r="L25" s="349">
        <f>SUM(G25:K25)</f>
        <v>0</v>
      </c>
    </row>
    <row r="26" spans="1:12">
      <c r="A26" s="257"/>
      <c r="B26" s="347" t="s">
        <v>239</v>
      </c>
      <c r="C26" s="348">
        <v>6</v>
      </c>
      <c r="D26" s="348">
        <v>13</v>
      </c>
      <c r="E26" s="348">
        <v>200</v>
      </c>
      <c r="F26" s="349">
        <f>SUM(C26:E26)</f>
        <v>219</v>
      </c>
      <c r="G26" s="348" t="s">
        <v>23</v>
      </c>
      <c r="H26" s="348">
        <v>0</v>
      </c>
      <c r="I26" s="348" t="s">
        <v>23</v>
      </c>
      <c r="J26" s="348" t="s">
        <v>23</v>
      </c>
      <c r="K26" s="348" t="s">
        <v>23</v>
      </c>
      <c r="L26" s="349">
        <f>SUM(G26:K26)</f>
        <v>0</v>
      </c>
    </row>
    <row r="27" spans="1:12">
      <c r="A27" s="257"/>
      <c r="B27" s="350" t="s">
        <v>240</v>
      </c>
      <c r="C27" s="351" t="s">
        <v>23</v>
      </c>
      <c r="D27" s="351" t="s">
        <v>23</v>
      </c>
      <c r="E27" s="351" t="s">
        <v>23</v>
      </c>
      <c r="F27" s="346">
        <f>SUM(C27:E27)</f>
        <v>0</v>
      </c>
      <c r="G27" s="351" t="s">
        <v>23</v>
      </c>
      <c r="H27" s="352" t="s">
        <v>23</v>
      </c>
      <c r="I27" s="352" t="s">
        <v>23</v>
      </c>
      <c r="J27" s="352" t="s">
        <v>23</v>
      </c>
      <c r="K27" s="352" t="s">
        <v>23</v>
      </c>
      <c r="L27" s="346">
        <f>SUM(G27:K27)</f>
        <v>0</v>
      </c>
    </row>
    <row r="28" spans="1:12" ht="15" thickBot="1">
      <c r="A28" s="257"/>
      <c r="B28" s="353" t="s">
        <v>206</v>
      </c>
      <c r="C28" s="354">
        <f t="shared" ref="C28:L28" si="3">SUM(C24:C27)</f>
        <v>18</v>
      </c>
      <c r="D28" s="355">
        <f t="shared" si="3"/>
        <v>24</v>
      </c>
      <c r="E28" s="355">
        <f t="shared" si="3"/>
        <v>329</v>
      </c>
      <c r="F28" s="356">
        <f>SUM(F24:F27)</f>
        <v>371</v>
      </c>
      <c r="G28" s="355">
        <f t="shared" si="3"/>
        <v>0</v>
      </c>
      <c r="H28" s="355">
        <f t="shared" si="3"/>
        <v>0</v>
      </c>
      <c r="I28" s="355">
        <f t="shared" si="3"/>
        <v>0</v>
      </c>
      <c r="J28" s="355">
        <f t="shared" si="3"/>
        <v>0</v>
      </c>
      <c r="K28" s="355">
        <f t="shared" si="3"/>
        <v>0</v>
      </c>
      <c r="L28" s="356">
        <f t="shared" si="3"/>
        <v>0</v>
      </c>
    </row>
    <row r="29" spans="1:12" ht="15" thickTop="1">
      <c r="A29" s="257"/>
      <c r="B29" s="358" t="s">
        <v>334</v>
      </c>
      <c r="C29" s="359">
        <f>C28</f>
        <v>18</v>
      </c>
      <c r="D29" s="360">
        <f>D28</f>
        <v>24</v>
      </c>
      <c r="E29" s="360">
        <f>E28</f>
        <v>329</v>
      </c>
      <c r="F29" s="361">
        <f>AVERAGE(F24:F27)</f>
        <v>92.75</v>
      </c>
      <c r="G29" s="360">
        <f>G28</f>
        <v>0</v>
      </c>
      <c r="H29" s="360">
        <f>H28</f>
        <v>0</v>
      </c>
      <c r="I29" s="360">
        <f>I28</f>
        <v>0</v>
      </c>
      <c r="J29" s="360">
        <f>J28</f>
        <v>0</v>
      </c>
      <c r="K29" s="360">
        <f>K28</f>
        <v>0</v>
      </c>
      <c r="L29" s="362">
        <f>AVERAGE(L24:L27)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C641-5D55-1D42-8FC2-835BF0264891}">
  <dimension ref="A1:BC54"/>
  <sheetViews>
    <sheetView zoomScaleNormal="150" zoomScaleSheetLayoutView="100" workbookViewId="0">
      <selection activeCell="F14" sqref="F14"/>
    </sheetView>
  </sheetViews>
  <sheetFormatPr defaultColWidth="8.85546875" defaultRowHeight="14.45"/>
  <cols>
    <col min="1" max="1" width="20.140625" customWidth="1"/>
    <col min="2" max="2" width="10.7109375" bestFit="1" customWidth="1"/>
    <col min="3" max="3" width="14.7109375" style="146" bestFit="1" customWidth="1"/>
    <col min="4" max="4" width="11.28515625" style="90" customWidth="1"/>
    <col min="5" max="5" width="12.42578125" customWidth="1"/>
    <col min="6" max="6" width="15.7109375" customWidth="1"/>
    <col min="7" max="7" width="9.140625" style="90"/>
    <col min="8" max="9" width="9.140625" style="94"/>
    <col min="10" max="10" width="9.140625" style="90"/>
    <col min="11" max="11" width="13.140625" customWidth="1"/>
    <col min="13" max="13" width="22" customWidth="1"/>
    <col min="15" max="15" width="12.140625" style="314" customWidth="1"/>
  </cols>
  <sheetData>
    <row r="1" spans="1:22">
      <c r="A1">
        <v>2023</v>
      </c>
    </row>
    <row r="2" spans="1:22">
      <c r="B2" s="402" t="s">
        <v>236</v>
      </c>
      <c r="C2" s="403"/>
      <c r="D2" s="404"/>
      <c r="E2" s="400" t="s">
        <v>237</v>
      </c>
      <c r="F2" s="400"/>
      <c r="G2" s="400"/>
      <c r="H2" s="115"/>
      <c r="I2" s="115"/>
      <c r="J2" s="116"/>
      <c r="K2" s="405" t="s">
        <v>238</v>
      </c>
      <c r="L2" s="405"/>
      <c r="M2" s="405"/>
      <c r="N2" s="399" t="s">
        <v>239</v>
      </c>
      <c r="O2" s="400"/>
      <c r="P2" s="401"/>
      <c r="Q2" s="405" t="s">
        <v>240</v>
      </c>
      <c r="R2" s="405"/>
      <c r="S2" s="405"/>
      <c r="T2" s="399" t="s">
        <v>341</v>
      </c>
      <c r="U2" s="400"/>
      <c r="V2" s="401"/>
    </row>
    <row r="3" spans="1:22">
      <c r="B3" s="105" t="s">
        <v>242</v>
      </c>
      <c r="C3" s="145" t="s">
        <v>243</v>
      </c>
      <c r="D3" s="117" t="s">
        <v>244</v>
      </c>
      <c r="E3" s="23" t="s">
        <v>242</v>
      </c>
      <c r="F3" s="23" t="s">
        <v>243</v>
      </c>
      <c r="G3" s="58" t="s">
        <v>244</v>
      </c>
      <c r="H3" s="95" t="s">
        <v>342</v>
      </c>
      <c r="I3" s="95"/>
      <c r="J3" s="117" t="s">
        <v>343</v>
      </c>
      <c r="K3" s="23" t="s">
        <v>242</v>
      </c>
      <c r="L3" s="23" t="s">
        <v>243</v>
      </c>
      <c r="M3" s="23" t="s">
        <v>244</v>
      </c>
      <c r="N3" s="105" t="s">
        <v>242</v>
      </c>
      <c r="O3" s="295" t="s">
        <v>243</v>
      </c>
      <c r="P3" s="106" t="s">
        <v>244</v>
      </c>
      <c r="Q3" s="23" t="s">
        <v>245</v>
      </c>
      <c r="R3" s="23" t="s">
        <v>246</v>
      </c>
      <c r="S3" s="23" t="s">
        <v>244</v>
      </c>
      <c r="T3" s="105"/>
      <c r="U3" s="23"/>
      <c r="V3" s="106"/>
    </row>
    <row r="4" spans="1:22" ht="15.6">
      <c r="B4" s="107"/>
      <c r="C4" s="229"/>
      <c r="D4" s="118"/>
      <c r="E4" s="98"/>
      <c r="F4" s="98"/>
      <c r="G4" s="91"/>
      <c r="H4" s="96"/>
      <c r="I4" s="96"/>
      <c r="J4" s="118"/>
      <c r="K4" s="98"/>
      <c r="L4" s="98"/>
      <c r="M4" s="98"/>
      <c r="N4" s="107"/>
      <c r="O4" s="315"/>
      <c r="P4" s="108"/>
      <c r="Q4" s="98"/>
      <c r="R4" s="98"/>
      <c r="S4" s="98"/>
      <c r="T4" s="107"/>
      <c r="U4" s="98"/>
      <c r="V4" s="108"/>
    </row>
    <row r="5" spans="1:22" ht="15.6">
      <c r="A5" s="44"/>
      <c r="B5" s="232"/>
      <c r="C5" s="144"/>
      <c r="D5" s="117"/>
      <c r="E5" s="184"/>
      <c r="F5" s="176"/>
      <c r="G5" s="68"/>
      <c r="H5" s="97"/>
      <c r="J5" s="110"/>
      <c r="K5" s="92"/>
      <c r="L5" s="16"/>
      <c r="M5" s="92"/>
      <c r="N5" s="119"/>
      <c r="O5" s="318"/>
      <c r="P5" s="123"/>
      <c r="Q5" s="16"/>
      <c r="R5" s="16"/>
      <c r="S5" s="16"/>
      <c r="T5" s="119"/>
      <c r="U5" s="16"/>
      <c r="V5" s="123"/>
    </row>
    <row r="6" spans="1:22" ht="15.6">
      <c r="B6" s="232"/>
      <c r="C6" s="144"/>
      <c r="D6" s="117"/>
      <c r="E6" s="184"/>
      <c r="F6" s="176"/>
      <c r="G6" s="68"/>
      <c r="H6" s="97"/>
      <c r="J6" s="110"/>
      <c r="K6" s="92"/>
      <c r="L6" s="24"/>
      <c r="M6" s="21"/>
      <c r="N6" s="138"/>
      <c r="O6" s="318"/>
      <c r="P6" s="139"/>
      <c r="Q6" s="24"/>
      <c r="R6" s="24"/>
      <c r="S6" s="21"/>
      <c r="T6" s="140"/>
      <c r="U6" s="24"/>
      <c r="V6" s="125"/>
    </row>
    <row r="7" spans="1:22" ht="15.6">
      <c r="B7" s="232"/>
      <c r="C7" s="144"/>
      <c r="D7" s="117"/>
      <c r="E7" s="184"/>
      <c r="F7" s="176"/>
      <c r="G7" s="68"/>
      <c r="H7" s="97"/>
      <c r="J7" s="110"/>
      <c r="K7" s="92"/>
      <c r="L7" s="24"/>
      <c r="M7" s="21"/>
      <c r="N7" s="138"/>
      <c r="O7" s="318"/>
      <c r="P7" s="139"/>
      <c r="Q7" s="24"/>
      <c r="R7" s="24"/>
      <c r="S7" s="21"/>
      <c r="T7" s="138"/>
      <c r="U7" s="24"/>
      <c r="V7" s="125"/>
    </row>
    <row r="8" spans="1:22" ht="15.6">
      <c r="B8" s="232"/>
      <c r="C8" s="144"/>
      <c r="D8" s="117"/>
      <c r="E8" s="184"/>
      <c r="F8" s="176"/>
      <c r="G8" s="68"/>
      <c r="H8" s="97"/>
      <c r="J8" s="110"/>
      <c r="K8" s="92"/>
      <c r="L8" s="24"/>
      <c r="M8" s="21"/>
      <c r="N8" s="138"/>
      <c r="O8" s="318"/>
      <c r="P8" s="139"/>
      <c r="Q8" s="24"/>
      <c r="R8" s="24"/>
      <c r="S8" s="21"/>
      <c r="T8" s="138"/>
      <c r="U8" s="24"/>
      <c r="V8" s="125"/>
    </row>
    <row r="9" spans="1:22" ht="15.6">
      <c r="B9" s="232"/>
      <c r="C9" s="144"/>
      <c r="D9" s="117"/>
      <c r="E9" s="184"/>
      <c r="F9" s="176"/>
      <c r="G9" s="68"/>
      <c r="H9" s="97"/>
      <c r="J9" s="110"/>
      <c r="K9" s="92"/>
      <c r="L9" s="24"/>
      <c r="M9" s="21"/>
      <c r="N9" s="138"/>
      <c r="O9" s="318"/>
      <c r="P9" s="139"/>
      <c r="Q9" s="24"/>
      <c r="R9" s="24"/>
      <c r="S9" s="21"/>
      <c r="T9" s="138"/>
      <c r="U9" s="24"/>
      <c r="V9" s="125"/>
    </row>
    <row r="10" spans="1:22" ht="15.6">
      <c r="B10" s="232"/>
      <c r="C10" s="144"/>
      <c r="D10" s="117"/>
      <c r="E10" s="184"/>
      <c r="F10" s="176"/>
      <c r="G10" s="68"/>
      <c r="H10" s="97"/>
      <c r="J10" s="110"/>
      <c r="K10" s="92"/>
      <c r="L10" s="136"/>
      <c r="M10" s="58"/>
      <c r="N10" s="141"/>
      <c r="O10" s="317"/>
      <c r="P10" s="117"/>
      <c r="Q10" s="136"/>
      <c r="R10" s="136"/>
      <c r="S10" s="58"/>
      <c r="T10" s="141"/>
      <c r="U10" s="136"/>
      <c r="V10" s="126"/>
    </row>
    <row r="11" spans="1:22" ht="15.6">
      <c r="B11" s="232"/>
      <c r="C11" s="144"/>
      <c r="D11" s="117"/>
      <c r="E11" s="184"/>
      <c r="F11" s="176"/>
      <c r="G11" s="68"/>
      <c r="H11" s="97"/>
      <c r="J11" s="110"/>
      <c r="K11" s="92"/>
      <c r="L11" s="24"/>
      <c r="M11" s="21"/>
      <c r="N11" s="138"/>
      <c r="O11" s="318"/>
      <c r="P11" s="139"/>
      <c r="Q11" s="24"/>
      <c r="R11" s="24"/>
      <c r="S11" s="21"/>
      <c r="T11" s="138"/>
      <c r="U11" s="24"/>
      <c r="V11" s="125"/>
    </row>
    <row r="12" spans="1:22" ht="15.6">
      <c r="B12" s="232"/>
      <c r="C12" s="144"/>
      <c r="D12" s="117"/>
      <c r="E12" s="184"/>
      <c r="F12" s="176"/>
      <c r="G12" s="68"/>
      <c r="H12" s="97"/>
      <c r="J12" s="110"/>
      <c r="K12" s="92"/>
      <c r="L12" s="93"/>
      <c r="M12" s="133"/>
      <c r="N12" s="120"/>
      <c r="O12" s="319"/>
      <c r="P12" s="124"/>
      <c r="Q12" s="93"/>
      <c r="R12" s="93"/>
      <c r="S12" s="93"/>
      <c r="T12" s="120"/>
      <c r="U12" s="93"/>
      <c r="V12" s="112"/>
    </row>
    <row r="13" spans="1:22" ht="15.6">
      <c r="B13" s="232"/>
      <c r="C13" s="144"/>
      <c r="D13" s="117"/>
      <c r="E13" s="184"/>
      <c r="F13" s="176"/>
      <c r="G13" s="68"/>
      <c r="H13" s="97"/>
      <c r="J13" s="110"/>
      <c r="K13" s="92"/>
      <c r="L13" s="93"/>
      <c r="M13" s="133"/>
      <c r="N13" s="120"/>
      <c r="O13" s="319"/>
      <c r="P13" s="124"/>
      <c r="Q13" s="93"/>
      <c r="R13" s="93"/>
      <c r="S13" s="93"/>
      <c r="T13" s="120"/>
      <c r="U13" s="93"/>
      <c r="V13" s="112"/>
    </row>
    <row r="14" spans="1:22" ht="15.6">
      <c r="B14" s="232"/>
      <c r="C14" s="144"/>
      <c r="D14" s="117"/>
      <c r="E14" s="184"/>
      <c r="F14" s="176"/>
      <c r="G14" s="68"/>
      <c r="H14" s="97"/>
      <c r="I14" s="97"/>
      <c r="J14" s="110"/>
      <c r="K14" s="93"/>
      <c r="L14" s="93"/>
      <c r="M14" s="93"/>
      <c r="N14" s="120"/>
      <c r="O14" s="319"/>
      <c r="P14" s="124"/>
      <c r="Q14" s="93"/>
      <c r="R14" s="93"/>
      <c r="S14" s="93"/>
      <c r="T14" s="120"/>
      <c r="U14" s="93"/>
      <c r="V14" s="112"/>
    </row>
    <row r="15" spans="1:22" ht="15.6">
      <c r="B15" s="232"/>
      <c r="C15" s="144"/>
      <c r="D15" s="117"/>
      <c r="E15" s="184"/>
      <c r="F15" s="176"/>
      <c r="G15" s="68"/>
      <c r="H15" s="97"/>
      <c r="I15" s="97"/>
      <c r="J15" s="110"/>
      <c r="N15" s="111"/>
      <c r="O15" s="320"/>
      <c r="P15" s="112"/>
      <c r="T15" s="111"/>
      <c r="V15" s="112"/>
    </row>
    <row r="16" spans="1:22" ht="15.6">
      <c r="B16" s="232"/>
      <c r="C16" s="144"/>
      <c r="D16" s="117"/>
      <c r="E16" s="184"/>
      <c r="F16" s="176"/>
      <c r="G16" s="68"/>
      <c r="H16" s="97"/>
      <c r="I16" s="97"/>
      <c r="J16" s="110"/>
      <c r="N16" s="111"/>
      <c r="O16" s="320"/>
      <c r="P16" s="112"/>
      <c r="T16" s="111"/>
      <c r="V16" s="112"/>
    </row>
    <row r="17" spans="1:44" ht="15.6">
      <c r="B17" s="232"/>
      <c r="C17" s="144"/>
      <c r="D17" s="117"/>
      <c r="E17" s="184"/>
      <c r="F17" s="176"/>
      <c r="G17" s="68"/>
      <c r="H17" s="97"/>
      <c r="I17" s="97"/>
      <c r="J17" s="110"/>
      <c r="N17" s="111"/>
      <c r="O17" s="320"/>
      <c r="P17" s="112"/>
      <c r="T17" s="111"/>
      <c r="V17" s="112"/>
    </row>
    <row r="18" spans="1:44" ht="15.6">
      <c r="B18" s="232"/>
      <c r="C18" s="144"/>
      <c r="D18" s="117"/>
      <c r="E18" s="184"/>
      <c r="F18" s="176"/>
      <c r="G18" s="68"/>
      <c r="H18" s="97"/>
      <c r="I18" s="97"/>
      <c r="J18" s="110"/>
      <c r="N18" s="111"/>
      <c r="O18" s="320"/>
      <c r="P18" s="112"/>
      <c r="T18" s="111"/>
      <c r="V18" s="112"/>
    </row>
    <row r="19" spans="1:44" ht="15.6">
      <c r="B19" s="232"/>
      <c r="C19" s="144"/>
      <c r="D19" s="117"/>
      <c r="E19" s="184"/>
      <c r="F19" s="176"/>
      <c r="G19" s="68"/>
      <c r="H19" s="97"/>
      <c r="I19" s="97"/>
      <c r="J19" s="110"/>
      <c r="N19" s="111"/>
      <c r="O19" s="320"/>
      <c r="P19" s="112"/>
      <c r="T19" s="111"/>
      <c r="V19" s="112"/>
    </row>
    <row r="20" spans="1:44" ht="15.6">
      <c r="B20" s="232"/>
      <c r="C20" s="144"/>
      <c r="D20" s="117"/>
      <c r="E20" s="184"/>
      <c r="F20" s="176"/>
      <c r="G20" s="68"/>
      <c r="H20" s="97"/>
      <c r="I20" s="97"/>
      <c r="J20" s="110"/>
      <c r="N20" s="111"/>
      <c r="O20" s="320"/>
      <c r="P20" s="112"/>
      <c r="T20" s="111"/>
      <c r="V20" s="112"/>
    </row>
    <row r="21" spans="1:44" ht="15.6">
      <c r="B21" s="232"/>
      <c r="C21" s="144"/>
      <c r="D21" s="117"/>
      <c r="E21" s="184"/>
      <c r="F21" s="176"/>
      <c r="G21" s="68"/>
      <c r="H21" s="97"/>
      <c r="I21" s="97"/>
      <c r="J21" s="110"/>
      <c r="N21" s="111"/>
      <c r="O21" s="320"/>
      <c r="P21" s="112"/>
      <c r="T21" s="111"/>
      <c r="V21" s="112"/>
    </row>
    <row r="22" spans="1:44" ht="15.6">
      <c r="B22" s="232"/>
      <c r="C22" s="144"/>
      <c r="D22" s="117"/>
      <c r="E22" s="184"/>
      <c r="F22" s="176"/>
      <c r="G22" s="68"/>
      <c r="J22" s="110"/>
      <c r="N22" s="111"/>
      <c r="O22" s="320"/>
      <c r="P22" s="112"/>
      <c r="T22" s="111"/>
      <c r="V22" s="112"/>
    </row>
    <row r="23" spans="1:44" ht="15.6">
      <c r="B23" s="127"/>
      <c r="C23" s="144"/>
      <c r="D23" s="117"/>
      <c r="E23" s="184"/>
      <c r="F23" s="176"/>
      <c r="G23" s="68"/>
      <c r="J23" s="110"/>
      <c r="N23" s="111"/>
      <c r="O23" s="320"/>
      <c r="P23" s="112"/>
      <c r="T23" s="111"/>
      <c r="V23" s="112"/>
    </row>
    <row r="24" spans="1:44" ht="15.6">
      <c r="B24" s="127"/>
      <c r="C24" s="144"/>
      <c r="D24" s="117"/>
      <c r="E24" s="184"/>
      <c r="F24" s="176"/>
      <c r="G24" s="68"/>
      <c r="J24" s="110"/>
      <c r="N24" s="111"/>
      <c r="O24" s="320"/>
      <c r="P24" s="112"/>
      <c r="T24" s="111"/>
      <c r="V24" s="112"/>
    </row>
    <row r="25" spans="1:44" ht="15.6">
      <c r="B25" s="127"/>
      <c r="C25" s="144"/>
      <c r="D25" s="117"/>
      <c r="E25" s="184"/>
      <c r="F25" s="176"/>
      <c r="G25" s="68"/>
      <c r="J25" s="110"/>
      <c r="N25" s="111"/>
      <c r="O25" s="320"/>
      <c r="P25" s="112"/>
      <c r="T25" s="111"/>
      <c r="V25" s="112"/>
    </row>
    <row r="26" spans="1:44" ht="15.6">
      <c r="B26" s="127"/>
      <c r="C26" s="144"/>
      <c r="D26" s="117"/>
      <c r="E26" s="184"/>
      <c r="F26" s="176"/>
      <c r="G26" s="68"/>
      <c r="J26" s="110"/>
      <c r="N26" s="111"/>
      <c r="O26" s="320"/>
      <c r="P26" s="112"/>
      <c r="T26" s="111"/>
      <c r="V26" s="112"/>
    </row>
    <row r="27" spans="1:44" ht="15.6">
      <c r="B27" s="127"/>
      <c r="C27" s="144"/>
      <c r="D27" s="117"/>
      <c r="E27" s="184"/>
      <c r="F27" s="176"/>
      <c r="G27" s="68"/>
      <c r="J27" s="110"/>
      <c r="N27" s="111"/>
      <c r="O27" s="320"/>
      <c r="P27" s="112"/>
      <c r="T27" s="111"/>
      <c r="V27" s="112"/>
    </row>
    <row r="28" spans="1:44" s="169" customFormat="1" ht="15.6">
      <c r="B28" s="231"/>
      <c r="C28" s="144"/>
      <c r="D28" s="233"/>
      <c r="E28" s="224"/>
      <c r="F28" s="225"/>
      <c r="G28" s="235"/>
      <c r="H28" s="226"/>
      <c r="I28" s="226"/>
      <c r="J28" s="110"/>
      <c r="N28" s="227"/>
      <c r="O28" s="321"/>
      <c r="P28" s="228"/>
      <c r="T28" s="227"/>
      <c r="V28" s="228"/>
    </row>
    <row r="29" spans="1:44" ht="15.6">
      <c r="A29" s="1"/>
      <c r="B29" s="234"/>
      <c r="C29" s="234"/>
      <c r="D29" s="58"/>
      <c r="E29" s="184"/>
      <c r="F29" s="181"/>
      <c r="G29" s="68"/>
      <c r="J29" s="68"/>
    </row>
    <row r="30" spans="1:44" ht="15.6">
      <c r="A30" s="178"/>
      <c r="E30" s="184"/>
      <c r="F30" s="176"/>
    </row>
    <row r="32" spans="1:44">
      <c r="B32" s="402"/>
      <c r="C32" s="403"/>
      <c r="D32" s="404"/>
      <c r="E32" s="400"/>
      <c r="F32" s="400"/>
      <c r="G32" s="400"/>
      <c r="H32" s="115"/>
      <c r="I32" s="115"/>
      <c r="J32" s="116"/>
      <c r="K32" s="405"/>
      <c r="L32" s="405"/>
      <c r="M32" s="405"/>
      <c r="N32" s="399"/>
      <c r="O32" s="400"/>
      <c r="P32" s="401"/>
      <c r="Q32" s="405"/>
      <c r="R32" s="405"/>
      <c r="S32" s="405"/>
      <c r="T32" s="399"/>
      <c r="U32" s="400"/>
      <c r="V32" s="401"/>
      <c r="W32" s="406"/>
      <c r="X32" s="406"/>
      <c r="Y32" s="406"/>
      <c r="Z32" s="406"/>
      <c r="AA32" s="406"/>
      <c r="AB32" s="406"/>
      <c r="AC32" s="406"/>
      <c r="AD32" s="406"/>
      <c r="AE32" s="406"/>
      <c r="AF32" s="406"/>
      <c r="AG32" s="406"/>
      <c r="AH32" s="406"/>
      <c r="AI32" s="406"/>
      <c r="AJ32" s="406"/>
      <c r="AK32" s="406"/>
      <c r="AL32" s="406"/>
      <c r="AM32" s="406"/>
      <c r="AN32" s="406"/>
      <c r="AO32" s="406"/>
      <c r="AP32" s="406"/>
      <c r="AQ32" s="406"/>
      <c r="AR32" s="62"/>
    </row>
    <row r="33" spans="2:55">
      <c r="B33" s="105"/>
      <c r="C33" s="145"/>
      <c r="D33" s="117"/>
      <c r="E33" s="23"/>
      <c r="F33" s="23"/>
      <c r="G33" s="58"/>
      <c r="H33" s="95"/>
      <c r="I33" s="95"/>
      <c r="J33" s="117"/>
      <c r="K33" s="23"/>
      <c r="L33" s="23"/>
      <c r="M33" s="23"/>
      <c r="N33" s="105"/>
      <c r="O33" s="295"/>
      <c r="P33" s="106"/>
      <c r="Q33" s="23"/>
      <c r="R33" s="23"/>
      <c r="S33" s="23"/>
      <c r="T33" s="105"/>
      <c r="U33" s="23"/>
      <c r="V33" s="106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58"/>
      <c r="AL33" s="23"/>
      <c r="AM33" s="71"/>
      <c r="AN33" s="58"/>
      <c r="AO33" s="23"/>
      <c r="AP33" s="71"/>
      <c r="AQ33" s="58"/>
      <c r="AR33" s="23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2:55" ht="15.6">
      <c r="B34" s="107"/>
      <c r="C34" s="229"/>
      <c r="D34" s="118"/>
      <c r="E34" s="98"/>
      <c r="F34" s="98"/>
      <c r="G34" s="91"/>
      <c r="H34" s="96"/>
      <c r="I34" s="96"/>
      <c r="J34" s="118"/>
      <c r="K34" s="98"/>
      <c r="L34" s="98"/>
      <c r="M34" s="98"/>
      <c r="N34" s="107"/>
      <c r="O34" s="315"/>
      <c r="P34" s="108"/>
      <c r="Q34" s="98"/>
      <c r="R34" s="98"/>
      <c r="S34" s="98"/>
      <c r="T34" s="107"/>
      <c r="U34" s="98"/>
      <c r="V34" s="108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68"/>
      <c r="AL34" s="16"/>
      <c r="AM34" s="69"/>
      <c r="AN34" s="68"/>
      <c r="AO34" s="16"/>
      <c r="AP34" s="69"/>
      <c r="AQ34" s="68"/>
      <c r="AR34" s="62"/>
    </row>
    <row r="35" spans="2:55" ht="15.6">
      <c r="B35" s="109"/>
      <c r="C35" s="148"/>
      <c r="D35" s="110"/>
      <c r="E35" s="92"/>
      <c r="F35" s="71"/>
      <c r="G35" s="68"/>
      <c r="H35" s="128"/>
      <c r="J35" s="110"/>
      <c r="K35" s="92"/>
      <c r="L35" s="16"/>
      <c r="M35" s="92"/>
      <c r="N35" s="119"/>
      <c r="O35" s="84"/>
      <c r="P35" s="123"/>
      <c r="Q35" s="16"/>
      <c r="R35" s="16"/>
      <c r="S35" s="16"/>
      <c r="T35" s="119"/>
      <c r="U35" s="16"/>
      <c r="V35" s="123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69"/>
      <c r="AK35" s="68"/>
      <c r="AL35" s="84"/>
      <c r="AM35" s="69"/>
      <c r="AN35" s="68"/>
      <c r="AO35" s="84"/>
      <c r="AP35" s="69"/>
      <c r="AQ35" s="68"/>
      <c r="AR35" s="62"/>
    </row>
    <row r="36" spans="2:55" ht="15.6">
      <c r="B36" s="109"/>
      <c r="C36" s="148"/>
      <c r="D36" s="110"/>
      <c r="E36" s="92"/>
      <c r="F36" s="70"/>
      <c r="G36" s="130"/>
      <c r="H36" s="129"/>
      <c r="J36" s="110"/>
      <c r="K36" s="92"/>
      <c r="L36" s="24"/>
      <c r="M36" s="21"/>
      <c r="N36" s="138"/>
      <c r="O36" s="63"/>
      <c r="P36" s="139"/>
      <c r="Q36" s="24"/>
      <c r="R36" s="24"/>
      <c r="S36" s="21"/>
      <c r="T36" s="140"/>
      <c r="U36" s="24"/>
      <c r="V36" s="125"/>
      <c r="W36" s="75"/>
      <c r="X36" s="75"/>
      <c r="Y36" s="73"/>
      <c r="Z36" s="75"/>
      <c r="AA36" s="75"/>
      <c r="AB36" s="76"/>
      <c r="AC36" s="77"/>
      <c r="AD36" s="75"/>
      <c r="AE36" s="76"/>
      <c r="AF36" s="77"/>
      <c r="AG36" s="77"/>
      <c r="AH36" s="76"/>
      <c r="AI36" s="85"/>
      <c r="AJ36" s="78"/>
      <c r="AK36" s="76"/>
      <c r="AL36" s="79"/>
      <c r="AM36" s="78"/>
      <c r="AN36" s="76"/>
      <c r="AO36" s="79"/>
      <c r="AP36" s="78"/>
      <c r="AQ36" s="76"/>
      <c r="AR36" s="80"/>
      <c r="AS36" s="81"/>
    </row>
    <row r="37" spans="2:55" ht="15.6">
      <c r="B37" s="109"/>
      <c r="C37" s="148"/>
      <c r="D37" s="110"/>
      <c r="E37" s="92"/>
      <c r="F37" s="70"/>
      <c r="G37" s="68"/>
      <c r="H37" s="129"/>
      <c r="J37" s="110"/>
      <c r="K37" s="92"/>
      <c r="L37" s="24"/>
      <c r="M37" s="21"/>
      <c r="N37" s="138"/>
      <c r="O37" s="63"/>
      <c r="P37" s="139"/>
      <c r="Q37" s="24"/>
      <c r="R37" s="24"/>
      <c r="S37" s="21"/>
      <c r="T37" s="138"/>
      <c r="U37" s="24"/>
      <c r="V37" s="125"/>
      <c r="W37" s="75"/>
      <c r="X37" s="75"/>
      <c r="Y37" s="73"/>
      <c r="Z37" s="75"/>
      <c r="AA37" s="77"/>
      <c r="AB37" s="76"/>
      <c r="AC37" s="77"/>
      <c r="AD37" s="75"/>
      <c r="AE37" s="76"/>
      <c r="AF37" s="77"/>
      <c r="AG37" s="77"/>
      <c r="AH37" s="76"/>
      <c r="AI37" s="85"/>
      <c r="AJ37" s="78"/>
      <c r="AK37" s="76"/>
      <c r="AL37" s="79"/>
      <c r="AM37" s="78"/>
      <c r="AN37" s="76"/>
      <c r="AO37" s="79"/>
      <c r="AP37" s="78"/>
      <c r="AQ37" s="76"/>
      <c r="AR37" s="80"/>
      <c r="AS37" s="81"/>
    </row>
    <row r="38" spans="2:55" ht="15.6">
      <c r="B38" s="109"/>
      <c r="C38" s="148"/>
      <c r="D38" s="110"/>
      <c r="E38" s="92"/>
      <c r="F38" s="70"/>
      <c r="G38" s="130"/>
      <c r="H38" s="129"/>
      <c r="J38" s="110"/>
      <c r="K38" s="92"/>
      <c r="L38" s="24"/>
      <c r="M38" s="21"/>
      <c r="N38" s="138"/>
      <c r="O38" s="63"/>
      <c r="P38" s="139"/>
      <c r="Q38" s="24"/>
      <c r="R38" s="24"/>
      <c r="S38" s="21"/>
      <c r="T38" s="138"/>
      <c r="U38" s="24"/>
      <c r="V38" s="125"/>
      <c r="W38" s="75"/>
      <c r="X38" s="75"/>
      <c r="Y38" s="73"/>
      <c r="Z38" s="75"/>
      <c r="AA38" s="77"/>
      <c r="AB38" s="76"/>
      <c r="AC38" s="75"/>
      <c r="AD38" s="75"/>
      <c r="AE38" s="76"/>
      <c r="AF38" s="75"/>
      <c r="AG38" s="77"/>
      <c r="AH38" s="76"/>
      <c r="AI38" s="85"/>
      <c r="AJ38" s="78"/>
      <c r="AK38" s="76"/>
      <c r="AL38" s="79"/>
      <c r="AM38" s="78"/>
      <c r="AN38" s="76"/>
      <c r="AO38" s="79"/>
      <c r="AP38" s="78"/>
      <c r="AQ38" s="76"/>
      <c r="AR38" s="80"/>
      <c r="AS38" s="81"/>
    </row>
    <row r="39" spans="2:55" ht="15.6">
      <c r="B39" s="109"/>
      <c r="C39" s="148"/>
      <c r="D39" s="110"/>
      <c r="E39" s="92"/>
      <c r="F39" s="70"/>
      <c r="G39" s="130"/>
      <c r="H39" s="97"/>
      <c r="J39" s="110"/>
      <c r="K39" s="92"/>
      <c r="L39" s="24"/>
      <c r="M39" s="21"/>
      <c r="N39" s="138"/>
      <c r="O39" s="63"/>
      <c r="P39" s="139"/>
      <c r="Q39" s="24"/>
      <c r="R39" s="24"/>
      <c r="S39" s="21"/>
      <c r="T39" s="138"/>
      <c r="U39" s="24"/>
      <c r="V39" s="125"/>
      <c r="W39" s="75"/>
      <c r="X39" s="75"/>
      <c r="Y39" s="73"/>
      <c r="Z39" s="75"/>
      <c r="AA39" s="77"/>
      <c r="AB39" s="76"/>
      <c r="AC39" s="77"/>
      <c r="AD39" s="77"/>
      <c r="AE39" s="76"/>
      <c r="AF39" s="77"/>
      <c r="AG39" s="77"/>
      <c r="AH39" s="76"/>
      <c r="AI39" s="85"/>
      <c r="AJ39" s="78"/>
      <c r="AK39" s="76"/>
      <c r="AL39" s="79"/>
      <c r="AM39" s="78"/>
      <c r="AN39" s="76"/>
      <c r="AO39" s="79"/>
      <c r="AP39" s="78"/>
      <c r="AQ39" s="76"/>
      <c r="AR39" s="80"/>
      <c r="AS39" s="81"/>
    </row>
    <row r="40" spans="2:55" ht="15.6">
      <c r="B40" s="109"/>
      <c r="C40" s="148"/>
      <c r="D40" s="110"/>
      <c r="E40" s="92"/>
      <c r="F40" s="71"/>
      <c r="G40" s="68"/>
      <c r="H40" s="129"/>
      <c r="J40" s="110"/>
      <c r="K40" s="92"/>
      <c r="L40" s="136"/>
      <c r="M40" s="58"/>
      <c r="N40" s="141"/>
      <c r="O40" s="295"/>
      <c r="P40" s="117"/>
      <c r="Q40" s="136"/>
      <c r="R40" s="136"/>
      <c r="S40" s="58"/>
      <c r="T40" s="141"/>
      <c r="U40" s="136"/>
      <c r="V40" s="126"/>
      <c r="W40" s="82"/>
      <c r="X40" s="82"/>
      <c r="Y40" s="74"/>
      <c r="Z40" s="86"/>
      <c r="AA40" s="142"/>
      <c r="AB40" s="143"/>
      <c r="AC40" s="86"/>
      <c r="AD40" s="142"/>
      <c r="AE40" s="143"/>
      <c r="AF40" s="142"/>
      <c r="AG40" s="142"/>
      <c r="AH40" s="143"/>
      <c r="AI40" s="85"/>
      <c r="AJ40" s="78"/>
      <c r="AK40" s="76"/>
      <c r="AL40" s="79"/>
      <c r="AM40" s="78"/>
      <c r="AN40" s="76"/>
      <c r="AO40" s="79"/>
      <c r="AP40" s="78"/>
      <c r="AQ40" s="76"/>
      <c r="AR40" s="81"/>
      <c r="AS40" s="81"/>
    </row>
    <row r="41" spans="2:55" ht="15.6">
      <c r="B41" s="109"/>
      <c r="C41" s="148"/>
      <c r="D41" s="110"/>
      <c r="E41" s="92"/>
      <c r="F41" s="70"/>
      <c r="G41" s="68"/>
      <c r="H41" s="129"/>
      <c r="J41" s="110"/>
      <c r="K41" s="92"/>
      <c r="L41" s="24"/>
      <c r="M41" s="21"/>
      <c r="N41" s="138"/>
      <c r="O41" s="63"/>
      <c r="P41" s="139"/>
      <c r="Q41" s="24"/>
      <c r="R41" s="24"/>
      <c r="S41" s="21"/>
      <c r="T41" s="138"/>
      <c r="U41" s="24"/>
      <c r="V41" s="125"/>
      <c r="W41" s="87"/>
      <c r="X41" s="75"/>
      <c r="Y41" s="73"/>
      <c r="Z41" s="75"/>
      <c r="AA41" s="77"/>
      <c r="AB41" s="76"/>
      <c r="AC41" s="87"/>
      <c r="AD41" s="77"/>
      <c r="AE41" s="76"/>
      <c r="AF41" s="77"/>
      <c r="AG41" s="77"/>
      <c r="AH41" s="76"/>
      <c r="AI41" s="88"/>
      <c r="AJ41" s="78"/>
      <c r="AK41" s="76"/>
      <c r="AL41" s="89"/>
      <c r="AM41" s="78"/>
      <c r="AN41" s="76"/>
      <c r="AO41" s="89"/>
      <c r="AP41" s="78"/>
      <c r="AQ41" s="76"/>
      <c r="AR41" s="80"/>
      <c r="AS41" s="81"/>
    </row>
    <row r="42" spans="2:55" ht="15.6">
      <c r="B42" s="109"/>
      <c r="C42" s="148"/>
      <c r="D42" s="110"/>
      <c r="E42" s="92"/>
      <c r="F42" s="99"/>
      <c r="G42" s="130"/>
      <c r="H42" s="129"/>
      <c r="J42" s="110"/>
      <c r="K42" s="92"/>
      <c r="L42" s="93"/>
      <c r="M42" s="133"/>
      <c r="N42" s="120"/>
      <c r="O42" s="316"/>
      <c r="P42" s="124"/>
      <c r="Q42" s="93"/>
      <c r="R42" s="93"/>
      <c r="S42" s="93"/>
      <c r="T42" s="120"/>
      <c r="U42" s="93"/>
      <c r="V42" s="112"/>
    </row>
    <row r="43" spans="2:55" ht="15.6">
      <c r="B43" s="109"/>
      <c r="C43" s="148"/>
      <c r="D43" s="110"/>
      <c r="E43" s="92"/>
      <c r="F43" s="99"/>
      <c r="G43" s="130"/>
      <c r="H43" s="129"/>
      <c r="J43" s="110"/>
      <c r="K43" s="92"/>
      <c r="L43" s="93"/>
      <c r="M43" s="133"/>
      <c r="N43" s="120"/>
      <c r="O43" s="316"/>
      <c r="P43" s="124"/>
      <c r="Q43" s="93"/>
      <c r="R43" s="93"/>
      <c r="S43" s="93"/>
      <c r="T43" s="120"/>
      <c r="U43" s="93"/>
      <c r="V43" s="112"/>
    </row>
    <row r="44" spans="2:55" ht="15.6">
      <c r="B44" s="109"/>
      <c r="C44" s="148"/>
      <c r="D44" s="110"/>
      <c r="E44" s="92"/>
      <c r="F44" s="99"/>
      <c r="G44" s="68"/>
      <c r="H44" s="97"/>
      <c r="I44" s="97"/>
      <c r="J44" s="110"/>
      <c r="K44" s="93"/>
      <c r="L44" s="93"/>
      <c r="M44" s="93"/>
      <c r="N44" s="120"/>
      <c r="O44" s="316"/>
      <c r="P44" s="124"/>
      <c r="Q44" s="93"/>
      <c r="R44" s="93"/>
      <c r="S44" s="93"/>
      <c r="T44" s="120"/>
      <c r="U44" s="93"/>
      <c r="V44" s="112"/>
    </row>
    <row r="45" spans="2:55" ht="15.6">
      <c r="B45" s="111"/>
      <c r="D45" s="121"/>
      <c r="E45" s="100"/>
      <c r="F45" s="101"/>
      <c r="G45" s="68"/>
      <c r="H45" s="97"/>
      <c r="I45" s="97"/>
      <c r="J45" s="110"/>
      <c r="N45" s="111"/>
      <c r="P45" s="112"/>
      <c r="T45" s="111"/>
      <c r="V45" s="112"/>
    </row>
    <row r="46" spans="2:55" ht="15.6">
      <c r="B46" s="111"/>
      <c r="D46" s="121"/>
      <c r="F46" s="101"/>
      <c r="G46" s="68"/>
      <c r="H46" s="97"/>
      <c r="I46" s="97"/>
      <c r="J46" s="110"/>
      <c r="N46" s="111"/>
      <c r="P46" s="112"/>
      <c r="T46" s="111"/>
      <c r="V46" s="112"/>
    </row>
    <row r="47" spans="2:55" ht="15.6">
      <c r="B47" s="111"/>
      <c r="D47" s="121"/>
      <c r="F47" s="101"/>
      <c r="G47" s="68"/>
      <c r="H47" s="97"/>
      <c r="I47" s="97"/>
      <c r="J47" s="110"/>
      <c r="N47" s="111"/>
      <c r="P47" s="112"/>
      <c r="T47" s="111"/>
      <c r="V47" s="112"/>
    </row>
    <row r="48" spans="2:55" ht="15.6">
      <c r="B48" s="111"/>
      <c r="D48" s="121"/>
      <c r="F48" s="101"/>
      <c r="G48" s="68"/>
      <c r="H48" s="97"/>
      <c r="I48" s="97"/>
      <c r="J48" s="110"/>
      <c r="N48" s="111"/>
      <c r="P48" s="112"/>
      <c r="T48" s="111"/>
      <c r="V48" s="112"/>
    </row>
    <row r="49" spans="2:22" ht="15.6">
      <c r="B49" s="111"/>
      <c r="D49" s="121"/>
      <c r="F49" s="101"/>
      <c r="G49" s="68"/>
      <c r="H49" s="97"/>
      <c r="I49" s="97"/>
      <c r="J49" s="110"/>
      <c r="N49" s="111"/>
      <c r="P49" s="112"/>
      <c r="T49" s="111"/>
      <c r="V49" s="112"/>
    </row>
    <row r="50" spans="2:22" ht="15.6">
      <c r="B50" s="111"/>
      <c r="D50" s="121"/>
      <c r="F50" s="101"/>
      <c r="G50" s="68"/>
      <c r="H50" s="97"/>
      <c r="I50" s="97"/>
      <c r="J50" s="110"/>
      <c r="N50" s="111"/>
      <c r="P50" s="112"/>
      <c r="T50" s="111"/>
      <c r="V50" s="112"/>
    </row>
    <row r="51" spans="2:22" ht="15.6">
      <c r="B51" s="111"/>
      <c r="D51" s="121"/>
      <c r="E51" s="16"/>
      <c r="F51" s="101"/>
      <c r="G51" s="68"/>
      <c r="H51" s="97"/>
      <c r="I51" s="97"/>
      <c r="J51" s="121"/>
      <c r="N51" s="111"/>
      <c r="P51" s="112"/>
      <c r="T51" s="111"/>
      <c r="V51" s="112"/>
    </row>
    <row r="52" spans="2:22" ht="15.6">
      <c r="B52" s="111"/>
      <c r="D52" s="121"/>
      <c r="J52" s="110"/>
      <c r="N52" s="111"/>
      <c r="P52" s="112"/>
      <c r="T52" s="111"/>
      <c r="V52" s="112"/>
    </row>
    <row r="53" spans="2:22">
      <c r="B53" s="127"/>
      <c r="D53" s="121"/>
      <c r="F53" s="101"/>
      <c r="J53" s="121"/>
      <c r="N53" s="111"/>
      <c r="P53" s="112"/>
      <c r="T53" s="111"/>
      <c r="V53" s="112"/>
    </row>
    <row r="54" spans="2:22">
      <c r="B54" s="113"/>
      <c r="C54" s="230"/>
      <c r="D54" s="122"/>
      <c r="E54" s="102"/>
      <c r="F54" s="102"/>
      <c r="G54" s="103"/>
      <c r="H54" s="104"/>
      <c r="I54" s="104"/>
      <c r="J54" s="122"/>
      <c r="K54" s="102"/>
      <c r="L54" s="102"/>
      <c r="M54" s="102"/>
      <c r="N54" s="113"/>
      <c r="O54" s="168"/>
      <c r="P54" s="114"/>
      <c r="Q54" s="102"/>
      <c r="R54" s="102"/>
      <c r="S54" s="102"/>
      <c r="T54" s="113"/>
      <c r="U54" s="102"/>
      <c r="V54" s="114"/>
    </row>
  </sheetData>
  <mergeCells count="19">
    <mergeCell ref="T32:V32"/>
    <mergeCell ref="B32:D32"/>
    <mergeCell ref="E32:G32"/>
    <mergeCell ref="K32:M32"/>
    <mergeCell ref="N32:P32"/>
    <mergeCell ref="Q32:S32"/>
    <mergeCell ref="AO32:AQ32"/>
    <mergeCell ref="W32:Y32"/>
    <mergeCell ref="Z32:AB32"/>
    <mergeCell ref="AC32:AE32"/>
    <mergeCell ref="AF32:AH32"/>
    <mergeCell ref="AI32:AK32"/>
    <mergeCell ref="AL32:AN32"/>
    <mergeCell ref="T2:V2"/>
    <mergeCell ref="B2:D2"/>
    <mergeCell ref="E2:G2"/>
    <mergeCell ref="K2:M2"/>
    <mergeCell ref="N2:P2"/>
    <mergeCell ref="Q2:S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976D9EABEBDE4B895CB220F8BEB6F4" ma:contentTypeVersion="4" ma:contentTypeDescription="Een nieuw document maken." ma:contentTypeScope="" ma:versionID="1c1cceac721924f686e8ce8a85faa412">
  <xsd:schema xmlns:xsd="http://www.w3.org/2001/XMLSchema" xmlns:xs="http://www.w3.org/2001/XMLSchema" xmlns:p="http://schemas.microsoft.com/office/2006/metadata/properties" xmlns:ns2="33be19de-1571-491d-8931-a25e230f04b2" targetNamespace="http://schemas.microsoft.com/office/2006/metadata/properties" ma:root="true" ma:fieldsID="f8886486801a67c262baa38416857392" ns2:_="">
    <xsd:import namespace="33be19de-1571-491d-8931-a25e230f04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be19de-1571-491d-8931-a25e230f04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9FE0A0-6E83-4488-9952-B210072E456D}"/>
</file>

<file path=customXml/itemProps2.xml><?xml version="1.0" encoding="utf-8"?>
<ds:datastoreItem xmlns:ds="http://schemas.openxmlformats.org/officeDocument/2006/customXml" ds:itemID="{F2ED121A-CF9B-4106-A6B7-3DE706640A8E}"/>
</file>

<file path=customXml/itemProps3.xml><?xml version="1.0" encoding="utf-8"?>
<ds:datastoreItem xmlns:ds="http://schemas.openxmlformats.org/officeDocument/2006/customXml" ds:itemID="{53D874A8-35E2-4E46-B1B5-50A1E18D67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NAP Zwaansvliet</dc:creator>
  <cp:keywords/>
  <dc:description/>
  <cp:lastModifiedBy>Nada Amekran | Hecht.</cp:lastModifiedBy>
  <cp:revision/>
  <dcterms:created xsi:type="dcterms:W3CDTF">2020-06-03T09:14:02Z</dcterms:created>
  <dcterms:modified xsi:type="dcterms:W3CDTF">2024-12-24T15:34:26Z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0x0101004F976D9EABEBDE4B895CB220F8BEB6F4</vt:lpwstr>
  </property>
  <property fmtid="{D5CDD505-2E9C-101B-9397-08002B2CF9AE}" pid="3" name="MediaServiceImageTags">
    <vt:lpwstr/>
  </property>
</Properties>
</file>