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8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5.xml" ContentType="application/vnd.openxmlformats-officedocument.spreadsheetml.pivotTabl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pivotCache/pivotCacheRecords5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Records6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Tables/pivotTable10.xml" ContentType="application/vnd.openxmlformats-officedocument.spreadsheetml.pivotTable+xml"/>
  <Override PartName="/xl/worksheets/sheet15.xml" ContentType="application/vnd.openxmlformats-officedocument.spreadsheetml.worksheet+xml"/>
  <Override PartName="/xl/drawings/drawing5.xml" ContentType="application/vnd.openxmlformats-officedocument.drawing+xml"/>
  <Override PartName="/xl/pivotCache/pivotCacheRecords7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946" firstSheet="0" activeTab="3" autoFilterDateGrouping="1"/>
  </bookViews>
  <sheets>
    <sheet name="R.A.O 27-05-2023 " sheetId="1" state="visible" r:id="rId1"/>
    <sheet name="..." sheetId="2" state="visible" r:id="rId2"/>
    <sheet name="TABELAS-8h.12h.16h.20h" sheetId="3" state="visible" r:id="rId3"/>
    <sheet name="LDA- FROTA" sheetId="4" state="visible" r:id="rId4"/>
    <sheet name="LDA-FROTA-GRÁFICO" sheetId="5" state="visible" r:id="rId5"/>
    <sheet name="LDA-VIAGENS" sheetId="6" state="visible" r:id="rId6"/>
    <sheet name="LDA-VIAGENS-GRAFICO" sheetId="7" state="visible" r:id="rId7"/>
    <sheet name="REMUN-LDA" sheetId="8" state="visible" r:id="rId8"/>
    <sheet name="HLA - FROTA" sheetId="9" state="visible" r:id="rId9"/>
    <sheet name="HLA-FROTA-GRÁFICO" sheetId="10" state="visible" r:id="rId10"/>
    <sheet name="HLA-VIAGENS" sheetId="11" state="visible" r:id="rId11"/>
    <sheet name="HLA-VIAGENS-GRAFICO" sheetId="12" state="visible" r:id="rId12"/>
    <sheet name="LDA- IPK" sheetId="13" state="visible" r:id="rId13"/>
    <sheet name="REMUN-HLA" sheetId="14" state="visible" r:id="rId14"/>
    <sheet name="Em Estudo" sheetId="15" state="visible" r:id="rId15"/>
    <sheet name="HLA - IPK" sheetId="16" state="visible" r:id="rId16"/>
    <sheet name="LDA- FROTA (2)" sheetId="17" state="visible" r:id="rId17"/>
  </sheets>
  <definedNames>
    <definedName name="SegmentaçãoDeDados_EMPRESA_OPERADORA">#N/A</definedName>
    <definedName name="SegmentaçãoDeDados_EMPRESA_OPERADORA1">#N/A</definedName>
  </definedNames>
  <calcPr calcId="191029" fullCalcOnLoad="1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  <pivotCache cacheId="6" r:id="rId24"/>
  </pivotCaches>
</workbook>
</file>

<file path=xl/styles.xml><?xml version="1.0" encoding="utf-8"?>
<styleSheet xmlns="http://schemas.openxmlformats.org/spreadsheetml/2006/main">
  <numFmts count="5">
    <numFmt numFmtId="164" formatCode="mm/yy"/>
    <numFmt numFmtId="165" formatCode="#,##0.00\ ;\-#,##0.00\ "/>
    <numFmt numFmtId="166" formatCode="* #,##0.00\ [$AOA]\ ;\-* #,##0.00\ [$AOA]\ ;* \-#\ [$AOA]\ ;@\ "/>
    <numFmt numFmtId="167" formatCode="#,##0.00_ ;[Red]\-#,##0.00\ "/>
    <numFmt numFmtId="168" formatCode="_-* #,##0.00_-;\-* #,##0.00_-;_-* &quot;-&quot;??_-;_-@_-"/>
  </numFmts>
  <fonts count="6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b val="1"/>
      <color theme="1"/>
      <sz val="14"/>
      <scheme val="major"/>
    </font>
    <font>
      <name val="Calibri Light"/>
      <family val="2"/>
      <color theme="1"/>
      <sz val="11"/>
      <scheme val="major"/>
    </font>
    <font>
      <name val="Calibri Light"/>
      <family val="2"/>
      <color theme="1"/>
      <sz val="12"/>
      <scheme val="major"/>
    </font>
    <font>
      <name val="Calibri Light"/>
      <family val="2"/>
      <b val="1"/>
      <color theme="1"/>
      <sz val="18"/>
      <scheme val="major"/>
    </font>
    <font>
      <name val="Calibri"/>
      <family val="2"/>
      <b val="1"/>
      <color theme="1"/>
      <sz val="11"/>
      <scheme val="minor"/>
    </font>
    <font>
      <name val="Calibri Light"/>
      <family val="2"/>
      <b val="1"/>
      <color rgb="FF000000"/>
      <sz val="11"/>
    </font>
    <font>
      <name val="Calibri Light"/>
      <family val="2"/>
      <b val="1"/>
      <color rgb="FFFFFFFF"/>
      <sz val="11"/>
    </font>
    <font>
      <name val="Calibri Light"/>
      <family val="2"/>
      <color rgb="FF000000"/>
      <sz val="11"/>
    </font>
    <font>
      <name val="Arial"/>
      <charset val="1"/>
      <family val="2"/>
      <color rgb="FF000000"/>
      <sz val="10"/>
    </font>
    <font>
      <name val="Calibri Light"/>
      <family val="2"/>
      <color theme="1"/>
      <sz val="11"/>
      <scheme val="major"/>
    </font>
    <font>
      <name val="Calibri Light"/>
      <family val="2"/>
      <b val="1"/>
      <color theme="1"/>
      <sz val="11"/>
      <scheme val="major"/>
    </font>
    <font>
      <name val="Calibri Light"/>
      <family val="2"/>
      <b val="1"/>
      <color theme="0"/>
      <sz val="9"/>
      <scheme val="major"/>
    </font>
    <font>
      <name val="Calibri Light"/>
      <family val="2"/>
      <b val="1"/>
      <color theme="1"/>
      <sz val="9"/>
      <scheme val="major"/>
    </font>
    <font>
      <name val="Calibri Light"/>
      <family val="2"/>
      <b val="1"/>
      <sz val="9"/>
      <scheme val="major"/>
    </font>
    <font>
      <name val="Calibri Light"/>
      <family val="2"/>
      <color rgb="FF000000"/>
      <sz val="12"/>
    </font>
    <font>
      <name val="Calibri Light"/>
      <family val="2"/>
      <b val="1"/>
      <color theme="0"/>
      <sz val="10"/>
      <scheme val="major"/>
    </font>
    <font>
      <name val="Calibri Light"/>
      <family val="2"/>
      <b val="1"/>
      <color theme="1"/>
      <sz val="10"/>
      <scheme val="major"/>
    </font>
    <font>
      <name val="Calibri Light"/>
      <family val="2"/>
      <b val="1"/>
      <color rgb="FF000000"/>
      <sz val="22"/>
      <scheme val="major"/>
    </font>
    <font>
      <name val="Calibri Light"/>
      <family val="2"/>
      <b val="1"/>
      <color rgb="FF000000"/>
      <sz val="12"/>
      <scheme val="major"/>
    </font>
    <font>
      <name val="Calibri Light"/>
      <family val="2"/>
      <b val="1"/>
      <color rgb="FFFFFFFF"/>
      <sz val="9"/>
      <scheme val="major"/>
    </font>
    <font>
      <name val="Calibri Light"/>
      <family val="2"/>
      <b val="1"/>
      <color rgb="FF000000"/>
      <sz val="9"/>
      <scheme val="major"/>
    </font>
    <font>
      <name val="Calibri Light"/>
      <family val="2"/>
      <color rgb="FF000000"/>
      <sz val="9"/>
      <scheme val="major"/>
    </font>
    <font>
      <name val="Calibri Light"/>
      <family val="2"/>
      <color rgb="FFFF0000"/>
      <sz val="10"/>
      <scheme val="major"/>
    </font>
    <font>
      <name val="Calibri Light"/>
      <family val="2"/>
      <color rgb="FF000000"/>
      <sz val="10"/>
      <scheme val="major"/>
    </font>
    <font>
      <name val="Calibri Light"/>
      <family val="2"/>
      <b val="1"/>
      <color rgb="FF000000"/>
      <sz val="10"/>
      <scheme val="major"/>
    </font>
    <font>
      <name val="Calibri Light"/>
      <family val="2"/>
      <b val="1"/>
      <color rgb="FF000000"/>
      <sz val="20"/>
      <scheme val="major"/>
    </font>
    <font>
      <name val="Calibri Light"/>
      <family val="2"/>
      <b val="1"/>
      <color rgb="FFFFFFFF"/>
      <sz val="8"/>
      <scheme val="major"/>
    </font>
    <font>
      <name val="Calibri Light"/>
      <family val="2"/>
      <b val="1"/>
      <color rgb="FF000000"/>
      <sz val="8"/>
      <scheme val="major"/>
    </font>
    <font>
      <name val="Calibri Light"/>
      <family val="2"/>
      <color rgb="FF000000"/>
      <sz val="8"/>
      <scheme val="major"/>
    </font>
    <font>
      <name val="Calibri Light"/>
      <family val="2"/>
      <b val="1"/>
      <color rgb="FFFFFFFF"/>
      <sz val="12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color theme="1"/>
      <sz val="12"/>
      <scheme val="major"/>
    </font>
    <font>
      <name val="Calibri Light"/>
      <family val="2"/>
      <b val="1"/>
      <color theme="0"/>
      <sz val="8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b val="1"/>
      <sz val="8"/>
      <scheme val="major"/>
    </font>
    <font>
      <name val="Calibri"/>
      <family val="2"/>
      <b val="1"/>
      <color theme="0"/>
      <sz val="12"/>
      <scheme val="minor"/>
    </font>
    <font>
      <name val="Calibri"/>
      <family val="2"/>
      <color rgb="FFFFFFFF"/>
      <sz val="11"/>
      <scheme val="minor"/>
    </font>
    <font>
      <name val="Calibri Light"/>
      <family val="2"/>
      <b val="1"/>
      <sz val="11"/>
      <scheme val="major"/>
    </font>
    <font>
      <name val="Calibri"/>
      <family val="2"/>
      <b val="1"/>
      <sz val="11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 Light"/>
      <family val="2"/>
      <color theme="1"/>
      <sz val="9"/>
      <scheme val="major"/>
    </font>
    <font>
      <name val="Calibri Light"/>
      <charset val="1"/>
      <family val="2"/>
      <b val="1"/>
      <color rgb="FFFFFFFF"/>
      <sz val="11"/>
    </font>
    <font>
      <name val="Calibri Light"/>
      <charset val="1"/>
      <family val="2"/>
      <b val="1"/>
      <color rgb="FF000000"/>
      <sz val="11"/>
    </font>
    <font>
      <name val="Calibri Light"/>
      <charset val="1"/>
      <family val="2"/>
      <color rgb="FF000000"/>
      <sz val="11"/>
    </font>
    <font>
      <name val="Calibri Light"/>
      <family val="2"/>
      <color theme="1"/>
      <sz val="9"/>
      <scheme val="major"/>
    </font>
    <font>
      <name val="Calibri Light"/>
      <family val="2"/>
      <color rgb="FF000000"/>
      <sz val="9"/>
    </font>
    <font>
      <name val="Calibri"/>
      <family val="2"/>
      <b val="1"/>
      <color theme="0"/>
      <sz val="11"/>
      <scheme val="minor"/>
    </font>
    <font>
      <name val="Calibri Light"/>
      <family val="2"/>
      <b val="1"/>
      <color theme="0"/>
      <sz val="11"/>
    </font>
    <font>
      <name val="Calibri Light"/>
      <family val="2"/>
      <b val="1"/>
      <color rgb="FF000000"/>
      <sz val="11"/>
      <scheme val="major"/>
    </font>
    <font>
      <name val="Calibri Light"/>
      <family val="2"/>
      <b val="1"/>
      <color rgb="FFFFFFFF"/>
      <sz val="11"/>
      <scheme val="major"/>
    </font>
    <font>
      <name val="Calibri Light"/>
      <family val="2"/>
      <color rgb="FF000000"/>
      <sz val="11"/>
      <scheme val="major"/>
    </font>
    <font>
      <name val="Calibri Light"/>
      <family val="2"/>
      <b val="1"/>
      <color theme="0"/>
      <sz val="11"/>
      <scheme val="major"/>
    </font>
    <font>
      <name val="Calibri Light"/>
      <color theme="1"/>
      <sz val="11"/>
      <scheme val="major"/>
    </font>
    <font>
      <name val="Calibri Light"/>
      <family val="2"/>
      <color rgb="FFFF0000"/>
      <sz val="12"/>
    </font>
    <font>
      <name val="Calibri Light"/>
      <family val="2"/>
      <color rgb="FF70AD47"/>
      <sz val="12"/>
    </font>
    <font>
      <name val="Calibri Light"/>
      <family val="2"/>
      <color theme="1"/>
      <sz val="10"/>
      <scheme val="major"/>
    </font>
    <font>
      <name val="Calibri Light"/>
      <color rgb="FFFF0000"/>
      <sz val="10"/>
    </font>
    <font>
      <name val="Calibri Light"/>
      <color theme="1"/>
      <sz val="10"/>
    </font>
  </fonts>
  <fills count="4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D9E1F2"/>
      </patternFill>
    </fill>
    <fill>
      <patternFill patternType="solid">
        <fgColor rgb="FFED7D31"/>
        <bgColor rgb="FFD9E1F2"/>
      </patternFill>
    </fill>
    <fill>
      <patternFill patternType="solid">
        <fgColor rgb="FFA6A6A6"/>
        <bgColor rgb="FFD9E1F2"/>
      </patternFill>
    </fill>
    <fill>
      <patternFill patternType="solid">
        <fgColor rgb="FFD9D9D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rgb="FFFF8080"/>
      </patternFill>
    </fill>
    <fill>
      <patternFill patternType="solid">
        <fgColor rgb="FFF4B084"/>
        <bgColor rgb="FFF8CBAD"/>
      </patternFill>
    </fill>
    <fill>
      <patternFill patternType="solid">
        <fgColor theme="2"/>
        <bgColor rgb="FFD0CECE"/>
      </patternFill>
    </fill>
    <fill>
      <patternFill patternType="solid">
        <fgColor theme="2"/>
        <bgColor indexed="64"/>
      </patternFill>
    </fill>
    <fill>
      <patternFill patternType="solid">
        <fgColor rgb="FFCCCCCC"/>
        <bgColor rgb="FFD0CECE"/>
      </patternFill>
    </fill>
    <fill>
      <patternFill patternType="solid">
        <fgColor rgb="FFFFFFFF"/>
        <bgColor rgb="FFEEEEEE"/>
      </patternFill>
    </fill>
    <fill>
      <patternFill patternType="solid">
        <fgColor theme="0"/>
        <bgColor rgb="FFD0CECE"/>
      </patternFill>
    </fill>
    <fill>
      <patternFill patternType="solid">
        <fgColor rgb="FFD0CECE"/>
        <bgColor rgb="FFCCCCCC"/>
      </patternFill>
    </fill>
    <fill>
      <patternFill patternType="solid">
        <fgColor theme="0"/>
        <bgColor rgb="FFF8CBAD"/>
      </patternFill>
    </fill>
    <fill>
      <patternFill patternType="solid">
        <fgColor rgb="FFEEEEEE"/>
        <bgColor rgb="FFFFFFFF"/>
      </patternFill>
    </fill>
    <fill>
      <patternFill patternType="solid">
        <fgColor theme="2"/>
        <bgColor rgb="FFEEEEEE"/>
      </patternFill>
    </fill>
    <fill>
      <patternFill patternType="solid">
        <fgColor rgb="FFF8CBAD"/>
        <bgColor rgb="FFD0CECE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</borders>
  <cellStyleXfs count="4">
    <xf numFmtId="0" fontId="1" fillId="0" borderId="0"/>
    <xf numFmtId="9" fontId="1" fillId="0" borderId="0"/>
    <xf numFmtId="0" fontId="10" fillId="0" borderId="0"/>
    <xf numFmtId="168" fontId="1" fillId="0" borderId="0"/>
  </cellStyleXfs>
  <cellXfs count="505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4" fillId="2" borderId="0" pivotButton="0" quotePrefix="0" xfId="0"/>
    <xf numFmtId="0" fontId="4" fillId="2" borderId="1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4" fillId="2" borderId="10" applyAlignment="1" pivotButton="0" quotePrefix="0" xfId="0">
      <alignment horizontal="center"/>
    </xf>
    <xf numFmtId="0" fontId="4" fillId="4" borderId="1" pivotButton="0" quotePrefix="0" xfId="0"/>
    <xf numFmtId="0" fontId="4" fillId="4" borderId="11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0" fontId="4" fillId="4" borderId="12" applyAlignment="1" pivotButton="0" quotePrefix="0" xfId="0">
      <alignment horizontal="center"/>
    </xf>
    <xf numFmtId="0" fontId="4" fillId="4" borderId="0" pivotButton="0" quotePrefix="0" xfId="0"/>
    <xf numFmtId="0" fontId="4" fillId="4" borderId="9" applyAlignment="1" pivotButton="0" quotePrefix="0" xfId="0">
      <alignment horizontal="center"/>
    </xf>
    <xf numFmtId="0" fontId="4" fillId="4" borderId="0" applyAlignment="1" pivotButton="0" quotePrefix="0" xfId="0">
      <alignment horizontal="center"/>
    </xf>
    <xf numFmtId="0" fontId="4" fillId="4" borderId="10" applyAlignment="1" pivotButton="0" quotePrefix="0" xfId="0">
      <alignment horizontal="center"/>
    </xf>
    <xf numFmtId="0" fontId="4" fillId="4" borderId="13" applyAlignment="1" pivotButton="0" quotePrefix="0" xfId="0">
      <alignment horizontal="center"/>
    </xf>
    <xf numFmtId="0" fontId="4" fillId="4" borderId="4" applyAlignment="1" pivotButton="0" quotePrefix="0" xfId="0">
      <alignment horizontal="center"/>
    </xf>
    <xf numFmtId="0" fontId="4" fillId="4" borderId="14" applyAlignment="1" pivotButton="0" quotePrefix="0" xfId="0">
      <alignment horizontal="center"/>
    </xf>
    <xf numFmtId="0" fontId="4" fillId="2" borderId="4" pivotButton="0" quotePrefix="0" xfId="0"/>
    <xf numFmtId="0" fontId="4" fillId="2" borderId="13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4" fillId="2" borderId="14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5" borderId="0" pivotButton="0" quotePrefix="0" xfId="0"/>
    <xf numFmtId="0" fontId="4" fillId="5" borderId="0" applyAlignment="1" pivotButton="0" quotePrefix="0" xfId="0">
      <alignment vertical="center"/>
    </xf>
    <xf numFmtId="0" fontId="4" fillId="5" borderId="0" pivotButton="0" quotePrefix="0" xfId="0"/>
    <xf numFmtId="0" fontId="4" fillId="5" borderId="9" applyAlignment="1" pivotButton="0" quotePrefix="0" xfId="0">
      <alignment horizontal="center"/>
    </xf>
    <xf numFmtId="0" fontId="4" fillId="5" borderId="0" applyAlignment="1" pivotButton="0" quotePrefix="0" xfId="0">
      <alignment horizontal="center"/>
    </xf>
    <xf numFmtId="0" fontId="4" fillId="5" borderId="10" applyAlignment="1" pivotButton="0" quotePrefix="0" xfId="0">
      <alignment horizontal="center"/>
    </xf>
    <xf numFmtId="0" fontId="4" fillId="5" borderId="4" pivotButton="0" quotePrefix="0" xfId="0"/>
    <xf numFmtId="0" fontId="4" fillId="5" borderId="13" applyAlignment="1" pivotButton="0" quotePrefix="0" xfId="0">
      <alignment horizontal="center"/>
    </xf>
    <xf numFmtId="0" fontId="4" fillId="5" borderId="4" applyAlignment="1" pivotButton="0" quotePrefix="0" xfId="0">
      <alignment horizontal="center"/>
    </xf>
    <xf numFmtId="0" fontId="4" fillId="5" borderId="14" applyAlignment="1" pivotButton="0" quotePrefix="0" xfId="0">
      <alignment horizontal="center"/>
    </xf>
    <xf numFmtId="0" fontId="4" fillId="5" borderId="11" applyAlignment="1" pivotButton="0" quotePrefix="0" xfId="0">
      <alignment horizontal="center"/>
    </xf>
    <xf numFmtId="0" fontId="4" fillId="5" borderId="1" applyAlignment="1" pivotButton="0" quotePrefix="0" xfId="0">
      <alignment horizontal="center"/>
    </xf>
    <xf numFmtId="49" fontId="4" fillId="2" borderId="0" pivotButton="0" quotePrefix="0" xfId="0"/>
    <xf numFmtId="0" fontId="4" fillId="2" borderId="16" pivotButton="0" quotePrefix="0" xfId="0"/>
    <xf numFmtId="0" fontId="4" fillId="5" borderId="15" pivotButton="0" quotePrefix="0" xfId="0"/>
    <xf numFmtId="0" fontId="4" fillId="2" borderId="15" pivotButton="0" quotePrefix="0" xfId="0"/>
    <xf numFmtId="0" fontId="4" fillId="4" borderId="16" pivotButton="0" quotePrefix="0" xfId="0"/>
    <xf numFmtId="0" fontId="4" fillId="4" borderId="15" pivotButton="0" quotePrefix="0" xfId="0"/>
    <xf numFmtId="0" fontId="4" fillId="4" borderId="8" pivotButton="0" quotePrefix="0" xfId="0"/>
    <xf numFmtId="0" fontId="4" fillId="5" borderId="8" pivotButton="0" quotePrefix="0" xfId="0"/>
    <xf numFmtId="0" fontId="4" fillId="2" borderId="8" pivotButton="0" quotePrefix="0" xfId="0"/>
    <xf numFmtId="49" fontId="4" fillId="2" borderId="1" pivotButton="0" quotePrefix="0" xfId="0"/>
    <xf numFmtId="49" fontId="4" fillId="5" borderId="0" pivotButton="0" quotePrefix="0" xfId="0"/>
    <xf numFmtId="49" fontId="4" fillId="4" borderId="1" pivotButton="0" quotePrefix="0" xfId="0"/>
    <xf numFmtId="49" fontId="4" fillId="4" borderId="0" pivotButton="0" quotePrefix="0" xfId="0"/>
    <xf numFmtId="49" fontId="4" fillId="5" borderId="4" pivotButton="0" quotePrefix="0" xfId="0"/>
    <xf numFmtId="49" fontId="4" fillId="2" borderId="4" pivotButton="0" quotePrefix="0" xfId="0"/>
    <xf numFmtId="0" fontId="4" fillId="2" borderId="16" applyAlignment="1" pivotButton="0" quotePrefix="0" xfId="0">
      <alignment horizontal="center"/>
    </xf>
    <xf numFmtId="0" fontId="4" fillId="5" borderId="15" applyAlignment="1" pivotButton="0" quotePrefix="0" xfId="0">
      <alignment horizontal="center"/>
    </xf>
    <xf numFmtId="0" fontId="4" fillId="2" borderId="15" applyAlignment="1" pivotButton="0" quotePrefix="0" xfId="0">
      <alignment horizontal="center"/>
    </xf>
    <xf numFmtId="0" fontId="4" fillId="2" borderId="8" applyAlignment="1" pivotButton="0" quotePrefix="0" xfId="0">
      <alignment horizontal="center"/>
    </xf>
    <xf numFmtId="0" fontId="4" fillId="4" borderId="15" applyAlignment="1" pivotButton="0" quotePrefix="0" xfId="0">
      <alignment horizontal="center"/>
    </xf>
    <xf numFmtId="0" fontId="4" fillId="4" borderId="8" applyAlignment="1" pivotButton="0" quotePrefix="0" xfId="0">
      <alignment horizontal="center"/>
    </xf>
    <xf numFmtId="0" fontId="4" fillId="5" borderId="8" applyAlignment="1" pivotButton="0" quotePrefix="0" xfId="0">
      <alignment horizontal="center"/>
    </xf>
    <xf numFmtId="0" fontId="2" fillId="3" borderId="6" applyAlignment="1" pivotButton="0" quotePrefix="0" xfId="0">
      <alignment horizontal="center" vertical="center"/>
    </xf>
    <xf numFmtId="0" fontId="2" fillId="3" borderId="4" applyAlignment="1" pivotButton="0" quotePrefix="0" xfId="0">
      <alignment horizontal="center" vertical="center"/>
    </xf>
    <xf numFmtId="0" fontId="2" fillId="3" borderId="5" applyAlignment="1" pivotButton="0" quotePrefix="0" xfId="0">
      <alignment horizontal="center" vertical="center"/>
    </xf>
    <xf numFmtId="0" fontId="2" fillId="3" borderId="7" applyAlignment="1" pivotButton="0" quotePrefix="0" xfId="0">
      <alignment vertical="center" wrapText="1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6" fillId="0" borderId="0" pivotButton="0" quotePrefix="0" xfId="0"/>
    <xf numFmtId="49" fontId="4" fillId="4" borderId="13" pivotButton="0" quotePrefix="0" xfId="0"/>
    <xf numFmtId="0" fontId="2" fillId="3" borderId="17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6" borderId="18" applyAlignment="1" pivotButton="0" quotePrefix="0" xfId="0">
      <alignment horizontal="center" vertical="center"/>
    </xf>
    <xf numFmtId="0" fontId="7" fillId="7" borderId="18" applyAlignment="1" pivotButton="0" quotePrefix="0" xfId="0">
      <alignment horizontal="center" vertical="center"/>
    </xf>
    <xf numFmtId="0" fontId="8" fillId="8" borderId="18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0" fontId="7" fillId="0" borderId="18" applyAlignment="1" pivotButton="0" quotePrefix="0" xfId="0">
      <alignment horizontal="left" vertical="center"/>
    </xf>
    <xf numFmtId="0" fontId="6" fillId="9" borderId="0" applyAlignment="1" pivotButton="0" quotePrefix="0" xfId="0">
      <alignment horizontal="left" vertical="center"/>
    </xf>
    <xf numFmtId="0" fontId="6" fillId="9" borderId="0" applyAlignment="1" pivotButton="0" quotePrefix="0" xfId="0">
      <alignment horizontal="center" vertical="center"/>
    </xf>
    <xf numFmtId="0" fontId="6" fillId="9" borderId="0" applyAlignment="1" pivotButton="0" quotePrefix="0" xfId="0">
      <alignment horizontal="left"/>
    </xf>
    <xf numFmtId="0" fontId="7" fillId="9" borderId="0" applyAlignment="1" pivotButton="0" quotePrefix="0" xfId="0">
      <alignment horizontal="center" vertical="center"/>
    </xf>
    <xf numFmtId="0" fontId="8" fillId="10" borderId="18" applyAlignment="1" pivotButton="0" quotePrefix="0" xfId="0">
      <alignment horizontal="center" vertical="center"/>
    </xf>
    <xf numFmtId="0" fontId="11" fillId="0" borderId="0" pivotButton="0" quotePrefix="0" xfId="0"/>
    <xf numFmtId="0" fontId="11" fillId="0" borderId="0" applyAlignment="1" pivotButton="0" quotePrefix="0" xfId="0">
      <alignment horizontal="center"/>
    </xf>
    <xf numFmtId="0" fontId="0" fillId="11" borderId="27" pivotButton="0" quotePrefix="0" xfId="0"/>
    <xf numFmtId="0" fontId="0" fillId="24" borderId="27" pivotButton="0" quotePrefix="0" xfId="0"/>
    <xf numFmtId="0" fontId="0" fillId="25" borderId="27" pivotButton="0" quotePrefix="0" xfId="0"/>
    <xf numFmtId="0" fontId="0" fillId="10" borderId="27" pivotButton="0" quotePrefix="0" xfId="0"/>
    <xf numFmtId="0" fontId="4" fillId="4" borderId="4" applyAlignment="1" pivotButton="0" quotePrefix="0" xfId="0">
      <alignment horizontal="left"/>
    </xf>
    <xf numFmtId="0" fontId="9" fillId="0" borderId="0" pivotButton="0" quotePrefix="0" xfId="0"/>
    <xf numFmtId="0" fontId="8" fillId="26" borderId="0" pivotButton="0" quotePrefix="0" xfId="0"/>
    <xf numFmtId="0" fontId="7" fillId="27" borderId="0" pivotButton="0" quotePrefix="0" xfId="0"/>
    <xf numFmtId="0" fontId="7" fillId="28" borderId="0" pivotButton="0" quotePrefix="0" xfId="0"/>
    <xf numFmtId="0" fontId="13" fillId="11" borderId="19" pivotButton="0" quotePrefix="0" xfId="0"/>
    <xf numFmtId="14" fontId="13" fillId="11" borderId="19" applyAlignment="1" pivotButton="0" quotePrefix="0" xfId="0">
      <alignment horizontal="center"/>
    </xf>
    <xf numFmtId="0" fontId="14" fillId="5" borderId="19" pivotButton="0" quotePrefix="0" xfId="0"/>
    <xf numFmtId="0" fontId="15" fillId="3" borderId="19" applyAlignment="1" pivotButton="0" quotePrefix="0" xfId="0">
      <alignment vertical="center"/>
    </xf>
    <xf numFmtId="3" fontId="15" fillId="3" borderId="19" applyAlignment="1" pivotButton="0" quotePrefix="0" xfId="0">
      <alignment horizontal="center" vertical="center"/>
    </xf>
    <xf numFmtId="9" fontId="0" fillId="0" borderId="0" pivotButton="0" quotePrefix="0" xfId="1"/>
    <xf numFmtId="10" fontId="0" fillId="0" borderId="0" pivotButton="0" quotePrefix="0" xfId="0"/>
    <xf numFmtId="9" fontId="0" fillId="0" borderId="0" applyAlignment="1" pivotButton="0" quotePrefix="0" xfId="1">
      <alignment horizontal="center"/>
    </xf>
    <xf numFmtId="0" fontId="0" fillId="0" borderId="0" applyAlignment="1" pivotButton="0" quotePrefix="0" xfId="0">
      <alignment horizontal="center"/>
    </xf>
    <xf numFmtId="0" fontId="16" fillId="29" borderId="11" applyAlignment="1" pivotButton="0" quotePrefix="0" xfId="0">
      <alignment horizontal="center"/>
    </xf>
    <xf numFmtId="0" fontId="16" fillId="28" borderId="9" applyAlignment="1" pivotButton="0" quotePrefix="0" xfId="0">
      <alignment horizontal="center"/>
    </xf>
    <xf numFmtId="0" fontId="16" fillId="29" borderId="9" applyAlignment="1" pivotButton="0" quotePrefix="0" xfId="0">
      <alignment horizontal="center"/>
    </xf>
    <xf numFmtId="0" fontId="16" fillId="27" borderId="11" applyAlignment="1" pivotButton="0" quotePrefix="0" xfId="0">
      <alignment horizontal="center"/>
    </xf>
    <xf numFmtId="0" fontId="16" fillId="27" borderId="9" applyAlignment="1" pivotButton="0" quotePrefix="0" xfId="0">
      <alignment horizontal="center"/>
    </xf>
    <xf numFmtId="0" fontId="16" fillId="27" borderId="13" applyAlignment="1" pivotButton="0" quotePrefix="0" xfId="0">
      <alignment horizontal="center"/>
    </xf>
    <xf numFmtId="0" fontId="16" fillId="28" borderId="13" applyAlignment="1" pivotButton="0" quotePrefix="0" xfId="0">
      <alignment horizontal="center"/>
    </xf>
    <xf numFmtId="0" fontId="16" fillId="29" borderId="13" applyAlignment="1" pivotButton="0" quotePrefix="0" xfId="0">
      <alignment horizontal="center"/>
    </xf>
    <xf numFmtId="0" fontId="18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7" fillId="30" borderId="0" applyAlignment="1" pivotButton="0" quotePrefix="0" xfId="0">
      <alignment horizontal="left" vertical="center" wrapText="1"/>
    </xf>
    <xf numFmtId="0" fontId="17" fillId="30" borderId="0" applyAlignment="1" pivotButton="0" quotePrefix="0" xfId="0">
      <alignment horizontal="center" vertical="center" wrapText="1"/>
    </xf>
    <xf numFmtId="9" fontId="12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3" fillId="4" borderId="0" applyAlignment="1" pivotButton="0" quotePrefix="0" xfId="0">
      <alignment horizontal="center" vertical="center"/>
    </xf>
    <xf numFmtId="10" fontId="3" fillId="4" borderId="0" applyAlignment="1" pivotButton="0" quotePrefix="0" xfId="1">
      <alignment horizontal="center" vertical="center"/>
    </xf>
    <xf numFmtId="4" fontId="3" fillId="4" borderId="0" applyAlignment="1" pivotButton="0" quotePrefix="0" xfId="0">
      <alignment horizontal="right" vertical="center"/>
    </xf>
    <xf numFmtId="0" fontId="3" fillId="5" borderId="0" applyAlignment="1" pivotButton="0" quotePrefix="0" xfId="0">
      <alignment horizontal="center" vertical="center"/>
    </xf>
    <xf numFmtId="10" fontId="3" fillId="5" borderId="0" applyAlignment="1" pivotButton="0" quotePrefix="0" xfId="1">
      <alignment horizontal="center" vertical="center"/>
    </xf>
    <xf numFmtId="4" fontId="3" fillId="5" borderId="0" applyAlignment="1" pivotButton="0" quotePrefix="0" xfId="0">
      <alignment horizontal="right" vertical="center"/>
    </xf>
    <xf numFmtId="0" fontId="12" fillId="4" borderId="0" applyAlignment="1" pivotButton="0" quotePrefix="0" xfId="0">
      <alignment horizontal="center"/>
    </xf>
    <xf numFmtId="0" fontId="20" fillId="0" borderId="0" applyAlignment="1" pivotButton="0" quotePrefix="0" xfId="0">
      <alignment horizontal="left" wrapText="1" readingOrder="1"/>
    </xf>
    <xf numFmtId="0" fontId="21" fillId="12" borderId="19" applyAlignment="1" pivotButton="0" quotePrefix="0" xfId="0">
      <alignment vertical="center"/>
    </xf>
    <xf numFmtId="164" fontId="21" fillId="12" borderId="25" applyAlignment="1" pivotButton="0" quotePrefix="0" xfId="0">
      <alignment horizontal="center"/>
    </xf>
    <xf numFmtId="3" fontId="21" fillId="12" borderId="25" applyAlignment="1" pivotButton="0" quotePrefix="0" xfId="0">
      <alignment horizontal="center"/>
    </xf>
    <xf numFmtId="164" fontId="21" fillId="12" borderId="25" applyAlignment="1" pivotButton="0" quotePrefix="0" xfId="0">
      <alignment horizontal="right"/>
    </xf>
    <xf numFmtId="0" fontId="22" fillId="15" borderId="20" pivotButton="0" quotePrefix="0" xfId="0"/>
    <xf numFmtId="0" fontId="23" fillId="15" borderId="19" applyAlignment="1" pivotButton="0" quotePrefix="0" xfId="0">
      <alignment horizontal="center"/>
    </xf>
    <xf numFmtId="0" fontId="22" fillId="0" borderId="20" pivotButton="0" quotePrefix="0" xfId="0"/>
    <xf numFmtId="0" fontId="23" fillId="0" borderId="19" applyAlignment="1" pivotButton="0" quotePrefix="0" xfId="0">
      <alignment horizontal="center"/>
    </xf>
    <xf numFmtId="4" fontId="23" fillId="17" borderId="19" applyAlignment="1" pivotButton="0" quotePrefix="0" xfId="0">
      <alignment horizontal="center" vertical="center" wrapText="1"/>
    </xf>
    <xf numFmtId="0" fontId="22" fillId="23" borderId="19" applyAlignment="1" pivotButton="0" quotePrefix="0" xfId="0">
      <alignment horizontal="left"/>
    </xf>
    <xf numFmtId="3" fontId="22" fillId="23" borderId="26" applyAlignment="1" pivotButton="0" quotePrefix="0" xfId="0">
      <alignment horizontal="center"/>
    </xf>
    <xf numFmtId="4" fontId="22" fillId="23" borderId="26" applyAlignment="1" pivotButton="0" quotePrefix="0" xfId="0">
      <alignment horizontal="center"/>
    </xf>
    <xf numFmtId="165" fontId="22" fillId="23" borderId="26" applyAlignment="1" pivotButton="0" quotePrefix="0" xfId="0">
      <alignment horizontal="center" vertical="center" wrapText="1"/>
    </xf>
    <xf numFmtId="166" fontId="22" fillId="23" borderId="26" applyAlignment="1" pivotButton="0" quotePrefix="0" xfId="0">
      <alignment horizontal="right"/>
    </xf>
    <xf numFmtId="0" fontId="24" fillId="0" borderId="0" pivotButton="0" quotePrefix="0" xfId="0"/>
    <xf numFmtId="0" fontId="28" fillId="12" borderId="19" applyAlignment="1" pivotButton="0" quotePrefix="0" xfId="0">
      <alignment vertical="center"/>
    </xf>
    <xf numFmtId="164" fontId="28" fillId="12" borderId="25" applyAlignment="1" pivotButton="0" quotePrefix="0" xfId="0">
      <alignment horizontal="center"/>
    </xf>
    <xf numFmtId="3" fontId="28" fillId="12" borderId="25" applyAlignment="1" pivotButton="0" quotePrefix="0" xfId="0">
      <alignment horizontal="center"/>
    </xf>
    <xf numFmtId="164" fontId="28" fillId="12" borderId="25" applyAlignment="1" pivotButton="0" quotePrefix="0" xfId="0">
      <alignment horizontal="right"/>
    </xf>
    <xf numFmtId="0" fontId="29" fillId="15" borderId="20" pivotButton="0" quotePrefix="0" xfId="0"/>
    <xf numFmtId="0" fontId="29" fillId="0" borderId="20" pivotButton="0" quotePrefix="0" xfId="0"/>
    <xf numFmtId="0" fontId="29" fillId="23" borderId="19" applyAlignment="1" pivotButton="0" quotePrefix="0" xfId="0">
      <alignment horizontal="left"/>
    </xf>
    <xf numFmtId="3" fontId="29" fillId="23" borderId="26" applyAlignment="1" pivotButton="0" quotePrefix="0" xfId="0">
      <alignment horizontal="center"/>
    </xf>
    <xf numFmtId="4" fontId="29" fillId="23" borderId="26" applyAlignment="1" pivotButton="0" quotePrefix="0" xfId="0">
      <alignment horizontal="center"/>
    </xf>
    <xf numFmtId="165" fontId="29" fillId="23" borderId="26" applyAlignment="1" pivotButton="0" quotePrefix="0" xfId="0">
      <alignment horizontal="center" vertical="center" wrapText="1"/>
    </xf>
    <xf numFmtId="166" fontId="29" fillId="23" borderId="26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 wrapText="1"/>
    </xf>
    <xf numFmtId="0" fontId="12" fillId="4" borderId="0" applyAlignment="1" pivotButton="0" quotePrefix="0" xfId="0">
      <alignment horizontal="left" vertical="center"/>
    </xf>
    <xf numFmtId="0" fontId="12" fillId="5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wrapText="1"/>
    </xf>
    <xf numFmtId="20" fontId="8" fillId="26" borderId="0" applyAlignment="1" pivotButton="0" quotePrefix="0" xfId="0">
      <alignment horizontal="center"/>
    </xf>
    <xf numFmtId="0" fontId="8" fillId="26" borderId="0" applyAlignment="1" pivotButton="0" quotePrefix="0" xfId="0">
      <alignment horizontal="center"/>
    </xf>
    <xf numFmtId="0" fontId="9" fillId="27" borderId="0" applyAlignment="1" pivotButton="0" quotePrefix="0" xfId="0">
      <alignment horizontal="center"/>
    </xf>
    <xf numFmtId="1" fontId="9" fillId="27" borderId="0" applyAlignment="1" pivotButton="0" quotePrefix="0" xfId="0">
      <alignment horizontal="center"/>
    </xf>
    <xf numFmtId="0" fontId="9" fillId="28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28" fillId="12" borderId="19" applyAlignment="1" pivotButton="0" quotePrefix="0" xfId="0">
      <alignment horizontal="center" vertical="center"/>
    </xf>
    <xf numFmtId="0" fontId="28" fillId="12" borderId="19" applyAlignment="1" pivotButton="0" quotePrefix="0" xfId="0">
      <alignment horizontal="center" wrapText="1"/>
    </xf>
    <xf numFmtId="0" fontId="31" fillId="12" borderId="20" applyAlignment="1" pivotButton="0" quotePrefix="0" xfId="0">
      <alignment horizontal="center"/>
    </xf>
    <xf numFmtId="0" fontId="31" fillId="12" borderId="19" applyAlignment="1" pivotButton="0" quotePrefix="0" xfId="0">
      <alignment horizontal="center" vertical="center"/>
    </xf>
    <xf numFmtId="0" fontId="29" fillId="14" borderId="19" applyAlignment="1" pivotButton="0" quotePrefix="0" xfId="0">
      <alignment horizontal="center"/>
    </xf>
    <xf numFmtId="0" fontId="32" fillId="15" borderId="19" applyAlignment="1" pivotButton="0" quotePrefix="0" xfId="0">
      <alignment horizontal="center" vertical="center"/>
    </xf>
    <xf numFmtId="0" fontId="3" fillId="16" borderId="20" applyAlignment="1" pivotButton="0" quotePrefix="0" xfId="0">
      <alignment horizontal="center"/>
    </xf>
    <xf numFmtId="0" fontId="26" fillId="17" borderId="19" applyAlignment="1" pivotButton="0" quotePrefix="0" xfId="0">
      <alignment wrapText="1"/>
    </xf>
    <xf numFmtId="0" fontId="29" fillId="18" borderId="19" applyAlignment="1" pivotButton="0" quotePrefix="0" xfId="0">
      <alignment horizontal="center"/>
    </xf>
    <xf numFmtId="0" fontId="32" fillId="5" borderId="19" applyAlignment="1" pivotButton="0" quotePrefix="0" xfId="0">
      <alignment horizontal="center" vertical="center"/>
    </xf>
    <xf numFmtId="0" fontId="3" fillId="16" borderId="20" applyAlignment="1" pivotButton="0" quotePrefix="0" xfId="0">
      <alignment horizontal="center" vertical="center"/>
    </xf>
    <xf numFmtId="0" fontId="3" fillId="15" borderId="19" applyAlignment="1" pivotButton="0" quotePrefix="0" xfId="0">
      <alignment horizontal="center" vertical="center"/>
    </xf>
    <xf numFmtId="3" fontId="3" fillId="16" borderId="20" applyAlignment="1" pivotButton="0" quotePrefix="0" xfId="0">
      <alignment horizontal="center"/>
    </xf>
    <xf numFmtId="0" fontId="22" fillId="17" borderId="19" applyAlignment="1" pivotButton="0" quotePrefix="0" xfId="0">
      <alignment wrapText="1"/>
    </xf>
    <xf numFmtId="3" fontId="3" fillId="16" borderId="20" applyAlignment="1" pivotButton="0" quotePrefix="0" xfId="0">
      <alignment horizontal="center" vertical="center"/>
    </xf>
    <xf numFmtId="20" fontId="26" fillId="17" borderId="19" applyAlignment="1" pivotButton="0" quotePrefix="0" xfId="0">
      <alignment wrapText="1"/>
    </xf>
    <xf numFmtId="0" fontId="3" fillId="19" borderId="0" pivotButton="0" quotePrefix="0" xfId="0"/>
    <xf numFmtId="0" fontId="29" fillId="20" borderId="0" applyAlignment="1" pivotButton="0" quotePrefix="0" xfId="0">
      <alignment horizontal="center" vertical="center"/>
    </xf>
    <xf numFmtId="0" fontId="29" fillId="18" borderId="0" applyAlignment="1" pivotButton="0" quotePrefix="0" xfId="0">
      <alignment horizontal="center"/>
    </xf>
    <xf numFmtId="0" fontId="32" fillId="5" borderId="0" applyAlignment="1" pivotButton="0" quotePrefix="0" xfId="0">
      <alignment horizontal="center" vertical="center"/>
    </xf>
    <xf numFmtId="0" fontId="32" fillId="5" borderId="22" applyAlignment="1" pivotButton="0" quotePrefix="0" xfId="0">
      <alignment horizontal="center" vertical="center"/>
    </xf>
    <xf numFmtId="0" fontId="3" fillId="21" borderId="20" applyAlignment="1" pivotButton="0" quotePrefix="0" xfId="0">
      <alignment horizontal="center"/>
    </xf>
    <xf numFmtId="0" fontId="3" fillId="21" borderId="19" applyAlignment="1" pivotButton="0" quotePrefix="0" xfId="0">
      <alignment horizontal="center"/>
    </xf>
    <xf numFmtId="0" fontId="29" fillId="18" borderId="19" applyAlignment="1" pivotButton="0" quotePrefix="0" xfId="0">
      <alignment horizontal="center" wrapText="1"/>
    </xf>
    <xf numFmtId="0" fontId="3" fillId="21" borderId="21" applyAlignment="1" pivotButton="0" quotePrefix="0" xfId="0">
      <alignment horizontal="center"/>
    </xf>
    <xf numFmtId="0" fontId="3" fillId="0" borderId="0" applyAlignment="1" pivotButton="0" quotePrefix="0" xfId="0">
      <alignment horizontal="left" vertical="center"/>
    </xf>
    <xf numFmtId="0" fontId="25" fillId="0" borderId="0" pivotButton="0" quotePrefix="0" xfId="0"/>
    <xf numFmtId="1" fontId="8" fillId="26" borderId="0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49" fontId="4" fillId="0" borderId="4" pivotButton="0" quotePrefix="0" xfId="0"/>
    <xf numFmtId="0" fontId="4" fillId="0" borderId="8" pivotButton="0" quotePrefix="0" xfId="0"/>
    <xf numFmtId="0" fontId="4" fillId="0" borderId="4" pivotButton="0" quotePrefix="0" xfId="0"/>
    <xf numFmtId="0" fontId="4" fillId="0" borderId="13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  <xf numFmtId="0" fontId="33" fillId="0" borderId="0" pivotButton="0" quotePrefix="0" xfId="0"/>
    <xf numFmtId="0" fontId="4" fillId="4" borderId="1" applyAlignment="1" pivotButton="0" quotePrefix="0" xfId="0">
      <alignment horizontal="left"/>
    </xf>
    <xf numFmtId="0" fontId="4" fillId="5" borderId="0" applyAlignment="1" pivotButton="0" quotePrefix="0" xfId="0">
      <alignment horizontal="left"/>
    </xf>
    <xf numFmtId="0" fontId="4" fillId="4" borderId="0" applyAlignment="1" pivotButton="0" quotePrefix="0" xfId="0">
      <alignment horizontal="left"/>
    </xf>
    <xf numFmtId="0" fontId="4" fillId="2" borderId="0" applyAlignment="1" pivotButton="0" quotePrefix="0" xfId="0">
      <alignment horizontal="left"/>
    </xf>
    <xf numFmtId="0" fontId="35" fillId="11" borderId="19" pivotButton="0" quotePrefix="0" xfId="0"/>
    <xf numFmtId="14" fontId="35" fillId="11" borderId="19" applyAlignment="1" pivotButton="0" quotePrefix="0" xfId="0">
      <alignment horizontal="center"/>
    </xf>
    <xf numFmtId="0" fontId="36" fillId="4" borderId="19" pivotButton="0" quotePrefix="0" xfId="0"/>
    <xf numFmtId="0" fontId="36" fillId="5" borderId="19" pivotButton="0" quotePrefix="0" xfId="0"/>
    <xf numFmtId="0" fontId="37" fillId="3" borderId="19" applyAlignment="1" pivotButton="0" quotePrefix="0" xfId="0">
      <alignment vertical="center"/>
    </xf>
    <xf numFmtId="0" fontId="35" fillId="11" borderId="0" applyAlignment="1" pivotButton="0" quotePrefix="0" xfId="0">
      <alignment horizontal="left" vertical="center" wrapText="1"/>
    </xf>
    <xf numFmtId="0" fontId="35" fillId="11" borderId="0" applyAlignment="1" pivotButton="0" quotePrefix="0" xfId="0">
      <alignment horizontal="center" vertical="center" wrapText="1"/>
    </xf>
    <xf numFmtId="0" fontId="36" fillId="4" borderId="0" applyAlignment="1" pivotButton="0" quotePrefix="0" xfId="0">
      <alignment horizontal="left" vertical="center"/>
    </xf>
    <xf numFmtId="0" fontId="32" fillId="4" borderId="0" applyAlignment="1" pivotButton="0" quotePrefix="0" xfId="0">
      <alignment horizontal="center" vertical="center"/>
    </xf>
    <xf numFmtId="10" fontId="32" fillId="4" borderId="0" applyAlignment="1" pivotButton="0" quotePrefix="0" xfId="1">
      <alignment horizontal="center" vertical="center"/>
    </xf>
    <xf numFmtId="0" fontId="36" fillId="5" borderId="0" applyAlignment="1" pivotButton="0" quotePrefix="0" xfId="0">
      <alignment horizontal="left" vertical="center"/>
    </xf>
    <xf numFmtId="10" fontId="32" fillId="5" borderId="0" applyAlignment="1" pivotButton="0" quotePrefix="0" xfId="1">
      <alignment horizontal="center" vertical="center"/>
    </xf>
    <xf numFmtId="0" fontId="39" fillId="31" borderId="0" applyAlignment="1" pivotButton="0" quotePrefix="0" xfId="0">
      <alignment horizontal="center" vertical="center" wrapText="1"/>
    </xf>
    <xf numFmtId="0" fontId="40" fillId="15" borderId="0" applyAlignment="1" pivotButton="0" quotePrefix="0" xfId="0">
      <alignment vertical="center"/>
    </xf>
    <xf numFmtId="0" fontId="41" fillId="15" borderId="0" applyAlignment="1" pivotButton="0" quotePrefix="0" xfId="0">
      <alignment horizontal="center" vertical="center" wrapText="1" readingOrder="1"/>
    </xf>
    <xf numFmtId="0" fontId="15" fillId="15" borderId="0" pivotButton="0" quotePrefix="0" xfId="0"/>
    <xf numFmtId="167" fontId="42" fillId="15" borderId="0" applyAlignment="1" pivotButton="0" quotePrefix="0" xfId="0">
      <alignment horizontal="center" wrapText="1" readingOrder="1"/>
    </xf>
    <xf numFmtId="4" fontId="42" fillId="15" borderId="0" applyAlignment="1" pivotButton="0" quotePrefix="0" xfId="0">
      <alignment horizontal="center" wrapText="1" readingOrder="1"/>
    </xf>
    <xf numFmtId="167" fontId="41" fillId="15" borderId="0" applyAlignment="1" pivotButton="0" quotePrefix="0" xfId="0">
      <alignment horizontal="center" wrapText="1" readingOrder="1"/>
    </xf>
    <xf numFmtId="0" fontId="15" fillId="5" borderId="0" pivotButton="0" quotePrefix="0" xfId="0"/>
    <xf numFmtId="167" fontId="42" fillId="5" borderId="0" applyAlignment="1" pivotButton="0" quotePrefix="0" xfId="0">
      <alignment horizontal="center" wrapText="1" readingOrder="1"/>
    </xf>
    <xf numFmtId="4" fontId="42" fillId="5" borderId="0" applyAlignment="1" pivotButton="0" quotePrefix="0" xfId="0">
      <alignment horizontal="center" wrapText="1" readingOrder="1"/>
    </xf>
    <xf numFmtId="167" fontId="41" fillId="5" borderId="0" applyAlignment="1" pivotButton="0" quotePrefix="0" xfId="0">
      <alignment horizontal="center" wrapText="1" readingOrder="1"/>
    </xf>
    <xf numFmtId="0" fontId="0" fillId="0" borderId="28" pivotButton="0" quotePrefix="0" xfId="0"/>
    <xf numFmtId="0" fontId="43" fillId="0" borderId="28" applyAlignment="1" pivotButton="0" quotePrefix="0" xfId="0">
      <alignment horizontal="center"/>
    </xf>
    <xf numFmtId="0" fontId="43" fillId="0" borderId="28" pivotButton="0" quotePrefix="0" xfId="0"/>
    <xf numFmtId="0" fontId="14" fillId="5" borderId="29" pivotButton="0" quotePrefix="0" xfId="0"/>
    <xf numFmtId="0" fontId="0" fillId="0" borderId="28" applyAlignment="1" pivotButton="0" quotePrefix="0" xfId="0">
      <alignment horizontal="center"/>
    </xf>
    <xf numFmtId="0" fontId="4" fillId="4" borderId="13" pivotButton="0" quotePrefix="0" xfId="0"/>
    <xf numFmtId="0" fontId="4" fillId="4" borderId="8" applyAlignment="1" pivotButton="0" quotePrefix="0" xfId="0">
      <alignment horizontal="left"/>
    </xf>
    <xf numFmtId="0" fontId="32" fillId="5" borderId="0" applyAlignment="1" pivotButton="0" quotePrefix="0" xfId="2">
      <alignment horizontal="center" vertical="center" wrapText="1"/>
    </xf>
    <xf numFmtId="0" fontId="32" fillId="0" borderId="19" applyAlignment="1" pivotButton="0" quotePrefix="0" xfId="0">
      <alignment horizontal="center" vertical="center"/>
    </xf>
    <xf numFmtId="0" fontId="44" fillId="4" borderId="19" applyAlignment="1" pivotButton="0" quotePrefix="0" xfId="0">
      <alignment horizontal="center"/>
    </xf>
    <xf numFmtId="2" fontId="23" fillId="15" borderId="19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4" fontId="32" fillId="4" borderId="0" applyAlignment="1" pivotButton="0" quotePrefix="0" xfId="0">
      <alignment horizontal="center" vertical="center"/>
    </xf>
    <xf numFmtId="4" fontId="32" fillId="5" borderId="0" applyAlignment="1" pivotButton="0" quotePrefix="0" xfId="0">
      <alignment horizontal="center" vertical="center"/>
    </xf>
    <xf numFmtId="0" fontId="23" fillId="5" borderId="19" applyAlignment="1" pivotButton="0" quotePrefix="0" xfId="0">
      <alignment horizontal="center"/>
    </xf>
    <xf numFmtId="1" fontId="9" fillId="32" borderId="0" applyAlignment="1" pivotButton="0" quotePrefix="0" xfId="0">
      <alignment horizontal="center"/>
    </xf>
    <xf numFmtId="0" fontId="0" fillId="0" borderId="0" applyAlignment="1" pivotButton="0" quotePrefix="0" xfId="0">
      <alignment horizontal="left" indent="1"/>
    </xf>
    <xf numFmtId="0" fontId="0" fillId="0" borderId="0" applyAlignment="1" pivotButton="0" quotePrefix="0" xfId="0">
      <alignment horizontal="left" indent="2"/>
    </xf>
    <xf numFmtId="9" fontId="0" fillId="33" borderId="0" applyAlignment="1" pivotButton="0" quotePrefix="0" xfId="1">
      <alignment horizontal="center"/>
    </xf>
    <xf numFmtId="9" fontId="0" fillId="0" borderId="0" pivotButton="0" quotePrefix="0" xfId="0"/>
    <xf numFmtId="0" fontId="45" fillId="31" borderId="0" pivotButton="0" quotePrefix="0" xfId="0"/>
    <xf numFmtId="0" fontId="46" fillId="9" borderId="0" pivotButton="0" quotePrefix="0" xfId="0"/>
    <xf numFmtId="0" fontId="46" fillId="34" borderId="0" pivotButton="0" quotePrefix="0" xfId="0"/>
    <xf numFmtId="0" fontId="47" fillId="9" borderId="0" applyAlignment="1" pivotButton="0" quotePrefix="0" xfId="0">
      <alignment horizontal="center" vertical="center"/>
    </xf>
    <xf numFmtId="0" fontId="47" fillId="34" borderId="0" applyAlignment="1" pivotButton="0" quotePrefix="0" xfId="0">
      <alignment horizontal="center" vertical="center"/>
    </xf>
    <xf numFmtId="0" fontId="45" fillId="31" borderId="0" applyAlignment="1" pivotButton="0" quotePrefix="0" xfId="0">
      <alignment horizontal="center" vertical="center"/>
    </xf>
    <xf numFmtId="20" fontId="45" fillId="31" borderId="0" applyAlignment="1" pivotButton="0" quotePrefix="0" xfId="0">
      <alignment horizontal="center"/>
    </xf>
    <xf numFmtId="0" fontId="45" fillId="31" borderId="0" applyAlignment="1" pivotButton="0" quotePrefix="0" xfId="0">
      <alignment horizontal="center"/>
    </xf>
    <xf numFmtId="0" fontId="47" fillId="9" borderId="0" applyAlignment="1" pivotButton="0" quotePrefix="0" xfId="0">
      <alignment horizontal="center"/>
    </xf>
    <xf numFmtId="0" fontId="47" fillId="34" borderId="0" applyAlignment="1" pivotButton="0" quotePrefix="0" xfId="0">
      <alignment horizontal="center"/>
    </xf>
    <xf numFmtId="0" fontId="47" fillId="0" borderId="0" applyAlignment="1" pivotButton="0" quotePrefix="0" xfId="0">
      <alignment horizontal="center"/>
    </xf>
    <xf numFmtId="9" fontId="6" fillId="0" borderId="0" applyAlignment="1" pivotButton="0" quotePrefix="0" xfId="1">
      <alignment horizontal="center"/>
    </xf>
    <xf numFmtId="0" fontId="6" fillId="0" borderId="0" applyAlignment="1" pivotButton="0" quotePrefix="0" xfId="0">
      <alignment horizontal="center"/>
    </xf>
    <xf numFmtId="0" fontId="34" fillId="0" borderId="0" applyAlignment="1" pivotButton="0" quotePrefix="0" xfId="0">
      <alignment vertical="center"/>
    </xf>
    <xf numFmtId="0" fontId="34" fillId="2" borderId="0" pivotButton="0" quotePrefix="0" xfId="0"/>
    <xf numFmtId="0" fontId="34" fillId="5" borderId="0" pivotButton="0" quotePrefix="0" xfId="0"/>
    <xf numFmtId="0" fontId="34" fillId="4" borderId="0" pivotButton="0" quotePrefix="0" xfId="0"/>
    <xf numFmtId="0" fontId="48" fillId="2" borderId="0" pivotButton="0" quotePrefix="0" xfId="0"/>
    <xf numFmtId="0" fontId="48" fillId="5" borderId="0" pivotButton="0" quotePrefix="0" xfId="0"/>
    <xf numFmtId="0" fontId="48" fillId="4" borderId="0" pivotButton="0" quotePrefix="0" xfId="0"/>
    <xf numFmtId="0" fontId="48" fillId="0" borderId="0" pivotButton="0" quotePrefix="0" xfId="0"/>
    <xf numFmtId="0" fontId="49" fillId="29" borderId="11" applyAlignment="1" pivotButton="0" quotePrefix="0" xfId="0">
      <alignment horizontal="center"/>
    </xf>
    <xf numFmtId="0" fontId="49" fillId="28" borderId="9" applyAlignment="1" pivotButton="0" quotePrefix="0" xfId="0">
      <alignment horizontal="center"/>
    </xf>
    <xf numFmtId="0" fontId="49" fillId="29" borderId="9" applyAlignment="1" pivotButton="0" quotePrefix="0" xfId="0">
      <alignment horizontal="center"/>
    </xf>
    <xf numFmtId="0" fontId="49" fillId="27" borderId="11" applyAlignment="1" pivotButton="0" quotePrefix="0" xfId="0">
      <alignment horizontal="center"/>
    </xf>
    <xf numFmtId="0" fontId="49" fillId="27" borderId="9" applyAlignment="1" pivotButton="0" quotePrefix="0" xfId="0">
      <alignment horizontal="center"/>
    </xf>
    <xf numFmtId="0" fontId="49" fillId="27" borderId="13" applyAlignment="1" pivotButton="0" quotePrefix="0" xfId="0">
      <alignment horizontal="center"/>
    </xf>
    <xf numFmtId="0" fontId="49" fillId="28" borderId="13" applyAlignment="1" pivotButton="0" quotePrefix="0" xfId="0">
      <alignment horizontal="center"/>
    </xf>
    <xf numFmtId="0" fontId="49" fillId="29" borderId="13" applyAlignment="1" pivotButton="0" quotePrefix="0" xfId="0">
      <alignment horizontal="center"/>
    </xf>
    <xf numFmtId="0" fontId="48" fillId="0" borderId="0" applyAlignment="1" pivotButton="0" quotePrefix="0" xfId="0">
      <alignment horizontal="center"/>
    </xf>
    <xf numFmtId="4" fontId="23" fillId="22" borderId="19" applyAlignment="1" pivotButton="0" quotePrefix="0" xfId="0">
      <alignment horizontal="center" vertical="center" wrapText="1"/>
    </xf>
    <xf numFmtId="0" fontId="23" fillId="15" borderId="19" applyAlignment="1" pivotButton="0" quotePrefix="0" xfId="0">
      <alignment horizontal="right"/>
    </xf>
    <xf numFmtId="0" fontId="32" fillId="4" borderId="19" applyAlignment="1" pivotButton="0" quotePrefix="0" xfId="0">
      <alignment horizontal="center"/>
    </xf>
    <xf numFmtId="0" fontId="30" fillId="0" borderId="19" applyAlignment="1" pivotButton="0" quotePrefix="0" xfId="0">
      <alignment horizontal="center"/>
    </xf>
    <xf numFmtId="0" fontId="35" fillId="11" borderId="0" applyAlignment="1" pivotButton="0" quotePrefix="0" xfId="0">
      <alignment horizontal="right" vertical="center" wrapText="1"/>
    </xf>
    <xf numFmtId="4" fontId="32" fillId="4" borderId="0" applyAlignment="1" pivotButton="0" quotePrefix="0" xfId="0">
      <alignment horizontal="right" vertical="center"/>
    </xf>
    <xf numFmtId="4" fontId="32" fillId="5" borderId="0" applyAlignment="1" pivotButton="0" quotePrefix="0" xfId="0">
      <alignment horizontal="right" vertical="center"/>
    </xf>
    <xf numFmtId="0" fontId="4" fillId="0" borderId="28" applyAlignment="1" pivotButton="0" quotePrefix="0" xfId="0">
      <alignment horizontal="center"/>
    </xf>
    <xf numFmtId="49" fontId="4" fillId="0" borderId="28" pivotButton="0" quotePrefix="0" xfId="0"/>
    <xf numFmtId="0" fontId="4" fillId="0" borderId="28" pivotButton="0" quotePrefix="0" xfId="0"/>
    <xf numFmtId="0" fontId="3" fillId="0" borderId="0" applyAlignment="1" pivotButton="1" quotePrefix="0" xfId="0">
      <alignment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 indent="1"/>
    </xf>
    <xf numFmtId="0" fontId="14" fillId="3" borderId="7" applyAlignment="1" pivotButton="0" quotePrefix="0" xfId="0">
      <alignment vertical="center" wrapText="1"/>
    </xf>
    <xf numFmtId="0" fontId="14" fillId="3" borderId="6" applyAlignment="1" pivotButton="0" quotePrefix="0" xfId="0">
      <alignment horizontal="center" vertical="center" wrapText="1"/>
    </xf>
    <xf numFmtId="0" fontId="44" fillId="2" borderId="16" applyAlignment="1" pivotButton="0" quotePrefix="0" xfId="0">
      <alignment horizontal="center"/>
    </xf>
    <xf numFmtId="49" fontId="44" fillId="2" borderId="1" pivotButton="0" quotePrefix="0" xfId="0"/>
    <xf numFmtId="0" fontId="44" fillId="2" borderId="16" pivotButton="0" quotePrefix="0" xfId="0"/>
    <xf numFmtId="0" fontId="44" fillId="2" borderId="0" pivotButton="0" quotePrefix="0" xfId="0"/>
    <xf numFmtId="0" fontId="44" fillId="2" borderId="11" applyAlignment="1" pivotButton="0" quotePrefix="0" xfId="0">
      <alignment horizontal="center"/>
    </xf>
    <xf numFmtId="0" fontId="44" fillId="2" borderId="1" applyAlignment="1" pivotButton="0" quotePrefix="0" xfId="0">
      <alignment horizontal="center"/>
    </xf>
    <xf numFmtId="0" fontId="44" fillId="2" borderId="12" applyAlignment="1" pivotButton="0" quotePrefix="0" xfId="0">
      <alignment horizontal="center"/>
    </xf>
    <xf numFmtId="0" fontId="44" fillId="5" borderId="15" applyAlignment="1" pivotButton="0" quotePrefix="0" xfId="0">
      <alignment horizontal="center"/>
    </xf>
    <xf numFmtId="49" fontId="44" fillId="5" borderId="0" pivotButton="0" quotePrefix="0" xfId="0"/>
    <xf numFmtId="0" fontId="44" fillId="5" borderId="15" pivotButton="0" quotePrefix="0" xfId="0"/>
    <xf numFmtId="0" fontId="44" fillId="5" borderId="0" pivotButton="0" quotePrefix="0" xfId="0"/>
    <xf numFmtId="0" fontId="44" fillId="5" borderId="9" applyAlignment="1" pivotButton="0" quotePrefix="0" xfId="0">
      <alignment horizontal="center"/>
    </xf>
    <xf numFmtId="0" fontId="44" fillId="5" borderId="0" applyAlignment="1" pivotButton="0" quotePrefix="0" xfId="0">
      <alignment horizontal="center"/>
    </xf>
    <xf numFmtId="0" fontId="44" fillId="5" borderId="10" applyAlignment="1" pivotButton="0" quotePrefix="0" xfId="0">
      <alignment horizontal="center"/>
    </xf>
    <xf numFmtId="0" fontId="44" fillId="2" borderId="15" applyAlignment="1" pivotButton="0" quotePrefix="0" xfId="0">
      <alignment horizontal="center"/>
    </xf>
    <xf numFmtId="49" fontId="44" fillId="2" borderId="0" pivotButton="0" quotePrefix="0" xfId="0"/>
    <xf numFmtId="0" fontId="44" fillId="2" borderId="15" pivotButton="0" quotePrefix="0" xfId="0"/>
    <xf numFmtId="0" fontId="44" fillId="2" borderId="9" applyAlignment="1" pivotButton="0" quotePrefix="0" xfId="0">
      <alignment horizontal="center"/>
    </xf>
    <xf numFmtId="0" fontId="44" fillId="2" borderId="0" applyAlignment="1" pivotButton="0" quotePrefix="0" xfId="0">
      <alignment horizontal="center"/>
    </xf>
    <xf numFmtId="0" fontId="44" fillId="2" borderId="10" applyAlignment="1" pivotButton="0" quotePrefix="0" xfId="0">
      <alignment horizontal="center"/>
    </xf>
    <xf numFmtId="0" fontId="44" fillId="2" borderId="8" applyAlignment="1" pivotButton="0" quotePrefix="0" xfId="0">
      <alignment horizontal="center"/>
    </xf>
    <xf numFmtId="0" fontId="44" fillId="4" borderId="15" applyAlignment="1" pivotButton="0" quotePrefix="0" xfId="0">
      <alignment horizontal="center"/>
    </xf>
    <xf numFmtId="49" fontId="44" fillId="4" borderId="1" pivotButton="0" quotePrefix="0" xfId="0"/>
    <xf numFmtId="0" fontId="44" fillId="4" borderId="16" pivotButton="0" quotePrefix="0" xfId="0"/>
    <xf numFmtId="0" fontId="44" fillId="4" borderId="1" pivotButton="0" quotePrefix="0" xfId="0"/>
    <xf numFmtId="0" fontId="44" fillId="4" borderId="11" applyAlignment="1" pivotButton="0" quotePrefix="0" xfId="0">
      <alignment horizontal="center"/>
    </xf>
    <xf numFmtId="0" fontId="44" fillId="4" borderId="1" applyAlignment="1" pivotButton="0" quotePrefix="0" xfId="0">
      <alignment horizontal="center"/>
    </xf>
    <xf numFmtId="0" fontId="44" fillId="4" borderId="12" applyAlignment="1" pivotButton="0" quotePrefix="0" xfId="0">
      <alignment horizontal="center"/>
    </xf>
    <xf numFmtId="49" fontId="44" fillId="4" borderId="0" pivotButton="0" quotePrefix="0" xfId="0"/>
    <xf numFmtId="0" fontId="44" fillId="4" borderId="15" pivotButton="0" quotePrefix="0" xfId="0"/>
    <xf numFmtId="0" fontId="44" fillId="4" borderId="0" pivotButton="0" quotePrefix="0" xfId="0"/>
    <xf numFmtId="0" fontId="44" fillId="4" borderId="9" applyAlignment="1" pivotButton="0" quotePrefix="0" xfId="0">
      <alignment horizontal="center"/>
    </xf>
    <xf numFmtId="0" fontId="44" fillId="4" borderId="0" applyAlignment="1" pivotButton="0" quotePrefix="0" xfId="0">
      <alignment horizontal="center"/>
    </xf>
    <xf numFmtId="0" fontId="44" fillId="4" borderId="10" applyAlignment="1" pivotButton="0" quotePrefix="0" xfId="0">
      <alignment horizontal="center"/>
    </xf>
    <xf numFmtId="0" fontId="44" fillId="4" borderId="8" applyAlignment="1" pivotButton="0" quotePrefix="0" xfId="0">
      <alignment horizontal="center"/>
    </xf>
    <xf numFmtId="49" fontId="44" fillId="4" borderId="4" pivotButton="0" quotePrefix="0" xfId="0"/>
    <xf numFmtId="0" fontId="44" fillId="4" borderId="8" pivotButton="0" quotePrefix="0" xfId="0"/>
    <xf numFmtId="0" fontId="44" fillId="4" borderId="4" pivotButton="0" quotePrefix="0" xfId="0"/>
    <xf numFmtId="0" fontId="44" fillId="4" borderId="13" applyAlignment="1" pivotButton="0" quotePrefix="0" xfId="0">
      <alignment horizontal="center"/>
    </xf>
    <xf numFmtId="0" fontId="44" fillId="4" borderId="4" applyAlignment="1" pivotButton="0" quotePrefix="0" xfId="0">
      <alignment horizontal="center"/>
    </xf>
    <xf numFmtId="0" fontId="44" fillId="4" borderId="14" applyAlignment="1" pivotButton="0" quotePrefix="0" xfId="0">
      <alignment horizontal="center"/>
    </xf>
    <xf numFmtId="0" fontId="44" fillId="2" borderId="1" pivotButton="0" quotePrefix="0" xfId="0"/>
    <xf numFmtId="0" fontId="44" fillId="5" borderId="8" applyAlignment="1" pivotButton="0" quotePrefix="0" xfId="0">
      <alignment horizontal="center"/>
    </xf>
    <xf numFmtId="49" fontId="44" fillId="5" borderId="4" pivotButton="0" quotePrefix="0" xfId="0"/>
    <xf numFmtId="0" fontId="44" fillId="5" borderId="8" pivotButton="0" quotePrefix="0" xfId="0"/>
    <xf numFmtId="0" fontId="44" fillId="5" borderId="4" pivotButton="0" quotePrefix="0" xfId="0"/>
    <xf numFmtId="0" fontId="44" fillId="5" borderId="13" applyAlignment="1" pivotButton="0" quotePrefix="0" xfId="0">
      <alignment horizontal="center"/>
    </xf>
    <xf numFmtId="0" fontId="44" fillId="5" borderId="4" applyAlignment="1" pivotButton="0" quotePrefix="0" xfId="0">
      <alignment horizontal="center"/>
    </xf>
    <xf numFmtId="0" fontId="44" fillId="5" borderId="14" applyAlignment="1" pivotButton="0" quotePrefix="0" xfId="0">
      <alignment horizontal="center"/>
    </xf>
    <xf numFmtId="49" fontId="44" fillId="2" borderId="4" pivotButton="0" quotePrefix="0" xfId="0"/>
    <xf numFmtId="0" fontId="44" fillId="2" borderId="8" pivotButton="0" quotePrefix="0" xfId="0"/>
    <xf numFmtId="0" fontId="44" fillId="2" borderId="13" applyAlignment="1" pivotButton="0" quotePrefix="0" xfId="0">
      <alignment horizontal="center"/>
    </xf>
    <xf numFmtId="0" fontId="44" fillId="2" borderId="4" applyAlignment="1" pivotButton="0" quotePrefix="0" xfId="0">
      <alignment horizontal="center"/>
    </xf>
    <xf numFmtId="0" fontId="44" fillId="2" borderId="14" applyAlignment="1" pivotButton="0" quotePrefix="0" xfId="0">
      <alignment horizontal="center"/>
    </xf>
    <xf numFmtId="49" fontId="44" fillId="5" borderId="1" pivotButton="0" quotePrefix="0" xfId="0"/>
    <xf numFmtId="0" fontId="44" fillId="5" borderId="16" pivotButton="0" quotePrefix="0" xfId="0"/>
    <xf numFmtId="0" fontId="44" fillId="5" borderId="1" pivotButton="0" quotePrefix="0" xfId="0"/>
    <xf numFmtId="0" fontId="44" fillId="5" borderId="11" applyAlignment="1" pivotButton="0" quotePrefix="0" xfId="0">
      <alignment horizontal="center"/>
    </xf>
    <xf numFmtId="0" fontId="44" fillId="5" borderId="1" applyAlignment="1" pivotButton="0" quotePrefix="0" xfId="0">
      <alignment horizontal="center"/>
    </xf>
    <xf numFmtId="0" fontId="14" fillId="3" borderId="1" applyAlignment="1" pivotButton="0" quotePrefix="0" xfId="0">
      <alignment vertical="center"/>
    </xf>
    <xf numFmtId="0" fontId="14" fillId="3" borderId="2" applyAlignment="1" pivotButton="0" quotePrefix="0" xfId="0">
      <alignment vertical="center"/>
    </xf>
    <xf numFmtId="0" fontId="44" fillId="0" borderId="0" pivotButton="0" quotePrefix="0" xfId="0"/>
    <xf numFmtId="0" fontId="14" fillId="3" borderId="4" applyAlignment="1" pivotButton="0" quotePrefix="0" xfId="0">
      <alignment vertical="center"/>
    </xf>
    <xf numFmtId="0" fontId="14" fillId="3" borderId="5" applyAlignment="1" pivotButton="0" quotePrefix="0" xfId="0">
      <alignment vertical="center"/>
    </xf>
    <xf numFmtId="17" fontId="44" fillId="5" borderId="0" pivotButton="0" quotePrefix="0" xfId="0"/>
    <xf numFmtId="9" fontId="44" fillId="5" borderId="0" pivotButton="0" quotePrefix="0" xfId="1"/>
    <xf numFmtId="0" fontId="44" fillId="2" borderId="3" applyAlignment="1" pivotButton="0" quotePrefix="0" xfId="0">
      <alignment horizontal="center"/>
    </xf>
    <xf numFmtId="0" fontId="44" fillId="0" borderId="0" applyAlignment="1" pivotButton="0" quotePrefix="0" xfId="0">
      <alignment horizontal="center"/>
    </xf>
    <xf numFmtId="0" fontId="50" fillId="10" borderId="0" pivotButton="0" quotePrefix="0" xfId="0"/>
    <xf numFmtId="0" fontId="50" fillId="11" borderId="0" pivotButton="0" quotePrefix="0" xfId="0"/>
    <xf numFmtId="0" fontId="51" fillId="8" borderId="18" applyAlignment="1" pivotButton="0" quotePrefix="0" xfId="0">
      <alignment horizontal="center" vertical="center"/>
    </xf>
    <xf numFmtId="0" fontId="12" fillId="0" borderId="0" pivotButton="0" quotePrefix="0" xfId="0"/>
    <xf numFmtId="0" fontId="3" fillId="24" borderId="27" pivotButton="0" quotePrefix="0" xfId="0"/>
    <xf numFmtId="0" fontId="3" fillId="11" borderId="27" pivotButton="0" quotePrefix="0" xfId="0"/>
    <xf numFmtId="0" fontId="3" fillId="25" borderId="27" pivotButton="0" quotePrefix="0" xfId="0"/>
    <xf numFmtId="9" fontId="12" fillId="0" borderId="0" pivotButton="0" quotePrefix="0" xfId="1"/>
    <xf numFmtId="9" fontId="3" fillId="0" borderId="0" pivotButton="0" quotePrefix="0" xfId="0"/>
    <xf numFmtId="10" fontId="3" fillId="0" borderId="0" pivotButton="0" quotePrefix="0" xfId="0"/>
    <xf numFmtId="0" fontId="52" fillId="0" borderId="0" applyAlignment="1" pivotButton="0" quotePrefix="0" xfId="0">
      <alignment horizontal="left" vertical="center"/>
    </xf>
    <xf numFmtId="0" fontId="53" fillId="6" borderId="18" applyAlignment="1" pivotButton="0" quotePrefix="0" xfId="0">
      <alignment horizontal="center" vertical="center"/>
    </xf>
    <xf numFmtId="0" fontId="52" fillId="7" borderId="18" applyAlignment="1" pivotButton="0" quotePrefix="0" xfId="0">
      <alignment horizontal="center" vertical="center"/>
    </xf>
    <xf numFmtId="0" fontId="53" fillId="8" borderId="18" applyAlignment="1" pivotButton="0" quotePrefix="0" xfId="0">
      <alignment horizontal="center" vertical="center"/>
    </xf>
    <xf numFmtId="9" fontId="3" fillId="0" borderId="0" pivotButton="0" quotePrefix="0" xfId="1"/>
    <xf numFmtId="9" fontId="3" fillId="0" borderId="0" applyAlignment="1" pivotButton="0" quotePrefix="0" xfId="1">
      <alignment horizontal="center"/>
    </xf>
    <xf numFmtId="0" fontId="55" fillId="30" borderId="0" applyAlignment="1" pivotButton="0" quotePrefix="0" xfId="0">
      <alignment horizontal="center"/>
    </xf>
    <xf numFmtId="0" fontId="55" fillId="11" borderId="0" applyAlignment="1" pivotButton="0" quotePrefix="0" xfId="0">
      <alignment horizontal="center"/>
    </xf>
    <xf numFmtId="0" fontId="55" fillId="35" borderId="0" applyAlignment="1" pivotButton="0" quotePrefix="0" xfId="0">
      <alignment horizontal="center"/>
    </xf>
    <xf numFmtId="0" fontId="3" fillId="4" borderId="0" applyAlignment="1" pivotButton="0" quotePrefix="0" xfId="0">
      <alignment horizontal="left"/>
    </xf>
    <xf numFmtId="0" fontId="3" fillId="4" borderId="0" applyAlignment="1" pivotButton="0" quotePrefix="0" xfId="0">
      <alignment horizontal="center"/>
    </xf>
    <xf numFmtId="9" fontId="3" fillId="4" borderId="0" applyAlignment="1" pivotButton="0" quotePrefix="0" xfId="1">
      <alignment horizontal="center"/>
    </xf>
    <xf numFmtId="0" fontId="3" fillId="4" borderId="0" pivotButton="0" quotePrefix="0" xfId="0"/>
    <xf numFmtId="0" fontId="3" fillId="5" borderId="0" applyAlignment="1" pivotButton="0" quotePrefix="0" xfId="0">
      <alignment horizontal="center"/>
    </xf>
    <xf numFmtId="9" fontId="3" fillId="5" borderId="0" applyAlignment="1" pivotButton="0" quotePrefix="0" xfId="1">
      <alignment horizontal="center"/>
    </xf>
    <xf numFmtId="0" fontId="52" fillId="4" borderId="18" applyAlignment="1" pivotButton="0" quotePrefix="0" xfId="0">
      <alignment horizontal="left" vertical="center"/>
    </xf>
    <xf numFmtId="0" fontId="54" fillId="4" borderId="0" applyAlignment="1" pivotButton="0" quotePrefix="0" xfId="0">
      <alignment horizontal="center" vertical="center"/>
    </xf>
    <xf numFmtId="0" fontId="52" fillId="5" borderId="18" applyAlignment="1" pivotButton="0" quotePrefix="0" xfId="0">
      <alignment horizontal="left" vertical="center"/>
    </xf>
    <xf numFmtId="0" fontId="54" fillId="5" borderId="0" applyAlignment="1" pivotButton="0" quotePrefix="0" xfId="0">
      <alignment horizontal="center" vertical="center"/>
    </xf>
    <xf numFmtId="0" fontId="12" fillId="36" borderId="0" applyAlignment="1" pivotButton="0" quotePrefix="0" xfId="0">
      <alignment horizontal="left" vertical="center"/>
    </xf>
    <xf numFmtId="0" fontId="12" fillId="36" borderId="0" applyAlignment="1" pivotButton="0" quotePrefix="0" xfId="0">
      <alignment horizontal="center" vertical="center"/>
    </xf>
    <xf numFmtId="9" fontId="12" fillId="36" borderId="0" applyAlignment="1" pivotButton="0" quotePrefix="0" xfId="1">
      <alignment horizontal="center"/>
    </xf>
    <xf numFmtId="0" fontId="12" fillId="36" borderId="0" applyAlignment="1" pivotButton="0" quotePrefix="0" xfId="0">
      <alignment horizontal="center"/>
    </xf>
    <xf numFmtId="0" fontId="12" fillId="36" borderId="0" pivotButton="0" quotePrefix="0" xfId="0"/>
    <xf numFmtId="0" fontId="56" fillId="0" borderId="0" pivotButton="1" quotePrefix="0" xfId="0"/>
    <xf numFmtId="0" fontId="56" fillId="0" borderId="0" pivotButton="0" quotePrefix="0" xfId="0"/>
    <xf numFmtId="0" fontId="56" fillId="0" borderId="0" applyAlignment="1" pivotButton="0" quotePrefix="0" xfId="0">
      <alignment horizontal="left"/>
    </xf>
    <xf numFmtId="0" fontId="56" fillId="0" borderId="0" applyAlignment="1" pivotButton="0" quotePrefix="0" xfId="0">
      <alignment horizontal="left" indent="1"/>
    </xf>
    <xf numFmtId="0" fontId="56" fillId="0" borderId="0" applyAlignment="1" pivotButton="0" quotePrefix="0" xfId="0">
      <alignment horizontal="left" indent="2"/>
    </xf>
    <xf numFmtId="0" fontId="16" fillId="29" borderId="1" applyAlignment="1" pivotButton="0" quotePrefix="0" xfId="0">
      <alignment horizontal="center"/>
    </xf>
    <xf numFmtId="0" fontId="57" fillId="29" borderId="12" applyAlignment="1" pivotButton="0" quotePrefix="0" xfId="0">
      <alignment horizontal="center"/>
    </xf>
    <xf numFmtId="0" fontId="16" fillId="28" borderId="0" applyAlignment="1" pivotButton="0" quotePrefix="0" xfId="0">
      <alignment horizontal="center"/>
    </xf>
    <xf numFmtId="0" fontId="57" fillId="28" borderId="10" applyAlignment="1" pivotButton="0" quotePrefix="0" xfId="0">
      <alignment horizontal="center"/>
    </xf>
    <xf numFmtId="0" fontId="16" fillId="29" borderId="0" applyAlignment="1" pivotButton="0" quotePrefix="0" xfId="0">
      <alignment horizontal="center"/>
    </xf>
    <xf numFmtId="0" fontId="58" fillId="29" borderId="10" applyAlignment="1" pivotButton="0" quotePrefix="0" xfId="0">
      <alignment horizontal="center"/>
    </xf>
    <xf numFmtId="0" fontId="16" fillId="28" borderId="10" applyAlignment="1" pivotButton="0" quotePrefix="0" xfId="0">
      <alignment horizontal="center"/>
    </xf>
    <xf numFmtId="0" fontId="57" fillId="29" borderId="10" applyAlignment="1" pivotButton="0" quotePrefix="0" xfId="0">
      <alignment horizontal="center"/>
    </xf>
    <xf numFmtId="0" fontId="58" fillId="28" borderId="10" applyAlignment="1" pivotButton="0" quotePrefix="0" xfId="0">
      <alignment horizontal="center"/>
    </xf>
    <xf numFmtId="0" fontId="16" fillId="27" borderId="1" applyAlignment="1" pivotButton="0" quotePrefix="0" xfId="0">
      <alignment horizontal="center"/>
    </xf>
    <xf numFmtId="0" fontId="16" fillId="27" borderId="12" applyAlignment="1" pivotButton="0" quotePrefix="0" xfId="0">
      <alignment horizontal="center"/>
    </xf>
    <xf numFmtId="0" fontId="16" fillId="27" borderId="0" applyAlignment="1" pivotButton="0" quotePrefix="0" xfId="0">
      <alignment horizontal="center"/>
    </xf>
    <xf numFmtId="0" fontId="58" fillId="27" borderId="10" applyAlignment="1" pivotButton="0" quotePrefix="0" xfId="0">
      <alignment horizontal="center"/>
    </xf>
    <xf numFmtId="0" fontId="16" fillId="27" borderId="10" applyAlignment="1" pivotButton="0" quotePrefix="0" xfId="0">
      <alignment horizontal="center"/>
    </xf>
    <xf numFmtId="0" fontId="57" fillId="27" borderId="10" applyAlignment="1" pivotButton="0" quotePrefix="0" xfId="0">
      <alignment horizontal="center"/>
    </xf>
    <xf numFmtId="0" fontId="16" fillId="27" borderId="4" applyAlignment="1" pivotButton="0" quotePrefix="0" xfId="0">
      <alignment horizontal="center"/>
    </xf>
    <xf numFmtId="0" fontId="57" fillId="27" borderId="14" applyAlignment="1" pivotButton="0" quotePrefix="0" xfId="0">
      <alignment horizontal="center"/>
    </xf>
    <xf numFmtId="0" fontId="16" fillId="28" borderId="4" applyAlignment="1" pivotButton="0" quotePrefix="0" xfId="0">
      <alignment horizontal="center"/>
    </xf>
    <xf numFmtId="0" fontId="16" fillId="28" borderId="14" applyAlignment="1" pivotButton="0" quotePrefix="0" xfId="0">
      <alignment horizontal="center"/>
    </xf>
    <xf numFmtId="0" fontId="58" fillId="27" borderId="14" applyAlignment="1" pivotButton="0" quotePrefix="0" xfId="0">
      <alignment horizontal="center"/>
    </xf>
    <xf numFmtId="0" fontId="57" fillId="28" borderId="14" applyAlignment="1" pivotButton="0" quotePrefix="0" xfId="0">
      <alignment horizontal="center"/>
    </xf>
    <xf numFmtId="0" fontId="16" fillId="29" borderId="4" applyAlignment="1" pivotButton="0" quotePrefix="0" xfId="0">
      <alignment horizontal="center"/>
    </xf>
    <xf numFmtId="0" fontId="57" fillId="29" borderId="14" applyAlignment="1" pivotButton="0" quotePrefix="0" xfId="0">
      <alignment horizontal="center"/>
    </xf>
    <xf numFmtId="0" fontId="16" fillId="29" borderId="10" applyAlignment="1" pivotButton="0" quotePrefix="0" xfId="0">
      <alignment horizontal="center"/>
    </xf>
    <xf numFmtId="0" fontId="16" fillId="29" borderId="14" applyAlignment="1" pivotButton="0" quotePrefix="0" xfId="0">
      <alignment horizontal="center"/>
    </xf>
    <xf numFmtId="0" fontId="16" fillId="28" borderId="11" applyAlignment="1" pivotButton="0" quotePrefix="0" xfId="0">
      <alignment horizontal="center"/>
    </xf>
    <xf numFmtId="0" fontId="16" fillId="28" borderId="1" applyAlignment="1" pivotButton="0" quotePrefix="0" xfId="0">
      <alignment horizontal="center"/>
    </xf>
    <xf numFmtId="0" fontId="58" fillId="28" borderId="14" applyAlignment="1" pivotButton="0" quotePrefix="0" xfId="0">
      <alignment horizontal="center"/>
    </xf>
    <xf numFmtId="0" fontId="58" fillId="27" borderId="12" applyAlignment="1" pivotButton="0" quotePrefix="0" xfId="0">
      <alignment horizontal="center"/>
    </xf>
    <xf numFmtId="0" fontId="49" fillId="37" borderId="19" applyAlignment="1" pivotButton="0" quotePrefix="0" xfId="0">
      <alignment horizontal="center"/>
    </xf>
    <xf numFmtId="4" fontId="49" fillId="37" borderId="19" applyAlignment="1" pivotButton="0" quotePrefix="0" xfId="0">
      <alignment horizontal="center"/>
    </xf>
    <xf numFmtId="3" fontId="49" fillId="37" borderId="19" applyAlignment="1" pivotButton="0" quotePrefix="0" xfId="0">
      <alignment horizontal="center"/>
    </xf>
    <xf numFmtId="0" fontId="49" fillId="0" borderId="19" applyAlignment="1" pivotButton="0" quotePrefix="0" xfId="0">
      <alignment horizontal="center"/>
    </xf>
    <xf numFmtId="0" fontId="49" fillId="0" borderId="19" applyAlignment="1" pivotButton="0" quotePrefix="0" xfId="0">
      <alignment horizontal="center" wrapText="1"/>
    </xf>
    <xf numFmtId="4" fontId="49" fillId="0" borderId="0" applyAlignment="1" pivotButton="0" quotePrefix="0" xfId="0">
      <alignment horizontal="center"/>
    </xf>
    <xf numFmtId="3" fontId="49" fillId="0" borderId="19" applyAlignment="1" pivotButton="0" quotePrefix="0" xfId="0">
      <alignment horizontal="center"/>
    </xf>
    <xf numFmtId="4" fontId="49" fillId="37" borderId="19" applyAlignment="1" pivotButton="0" quotePrefix="0" xfId="0">
      <alignment horizontal="center" vertical="top" wrapText="1"/>
    </xf>
    <xf numFmtId="4" fontId="49" fillId="0" borderId="0" applyAlignment="1" pivotButton="0" quotePrefix="0" xfId="0">
      <alignment horizontal="center" vertical="top" wrapText="1"/>
    </xf>
    <xf numFmtId="4" fontId="49" fillId="0" borderId="19" applyAlignment="1" pivotButton="0" quotePrefix="0" xfId="0">
      <alignment horizontal="center"/>
    </xf>
    <xf numFmtId="4" fontId="49" fillId="37" borderId="19" applyAlignment="1" pivotButton="0" quotePrefix="0" xfId="0">
      <alignment horizontal="right"/>
    </xf>
    <xf numFmtId="4" fontId="49" fillId="0" borderId="19" applyAlignment="1" pivotButton="0" quotePrefix="0" xfId="0">
      <alignment horizontal="right"/>
    </xf>
    <xf numFmtId="10" fontId="3" fillId="0" borderId="0" applyAlignment="1" pivotButton="0" quotePrefix="0" xfId="1">
      <alignment horizontal="center"/>
    </xf>
    <xf numFmtId="10" fontId="3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3" fillId="4" borderId="0" applyAlignment="1" pivotButton="0" quotePrefix="0" xfId="0">
      <alignment horizontal="right"/>
    </xf>
    <xf numFmtId="10" fontId="3" fillId="4" borderId="0" applyAlignment="1" pivotButton="0" quotePrefix="0" xfId="0">
      <alignment horizontal="center"/>
    </xf>
    <xf numFmtId="0" fontId="3" fillId="5" borderId="0" applyAlignment="1" pivotButton="0" quotePrefix="0" xfId="0">
      <alignment horizontal="right"/>
    </xf>
    <xf numFmtId="0" fontId="3" fillId="5" borderId="0" applyAlignment="1" pivotButton="0" quotePrefix="0" xfId="0">
      <alignment horizontal="left"/>
    </xf>
    <xf numFmtId="10" fontId="3" fillId="5" borderId="0" applyAlignment="1" pivotButton="0" quotePrefix="0" xfId="0">
      <alignment horizontal="center"/>
    </xf>
    <xf numFmtId="9" fontId="3" fillId="4" borderId="0" applyAlignment="1" pivotButton="0" quotePrefix="0" xfId="0">
      <alignment horizontal="center"/>
    </xf>
    <xf numFmtId="9" fontId="3" fillId="5" borderId="0" applyAlignment="1" pivotButton="0" quotePrefix="0" xfId="0">
      <alignment horizontal="center"/>
    </xf>
    <xf numFmtId="0" fontId="3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2" fillId="39" borderId="0" applyAlignment="1" pivotButton="0" quotePrefix="0" xfId="0">
      <alignment horizontal="right" vertical="center" wrapText="1"/>
    </xf>
    <xf numFmtId="0" fontId="12" fillId="39" borderId="0" applyAlignment="1" pivotButton="0" quotePrefix="0" xfId="0">
      <alignment horizontal="center" vertical="center" wrapText="1"/>
    </xf>
    <xf numFmtId="0" fontId="12" fillId="39" borderId="0" applyAlignment="1" pivotButton="0" quotePrefix="0" xfId="0">
      <alignment horizontal="left" vertical="center" wrapText="1"/>
    </xf>
    <xf numFmtId="0" fontId="18" fillId="38" borderId="0" applyAlignment="1" pivotButton="0" quotePrefix="0" xfId="0">
      <alignment horizontal="right" vertical="center" wrapText="1"/>
    </xf>
    <xf numFmtId="0" fontId="18" fillId="38" borderId="0" applyAlignment="1" pivotButton="0" quotePrefix="0" xfId="0">
      <alignment horizontal="center" vertical="center" wrapText="1"/>
    </xf>
    <xf numFmtId="0" fontId="18" fillId="38" borderId="0" applyAlignment="1" pivotButton="0" quotePrefix="0" xfId="0">
      <alignment horizontal="left" vertical="center" wrapText="1"/>
    </xf>
    <xf numFmtId="0" fontId="59" fillId="4" borderId="0" applyAlignment="1" pivotButton="0" quotePrefix="0" xfId="0">
      <alignment horizontal="right"/>
    </xf>
    <xf numFmtId="0" fontId="59" fillId="4" borderId="0" applyAlignment="1" pivotButton="0" quotePrefix="0" xfId="0">
      <alignment horizontal="center"/>
    </xf>
    <xf numFmtId="0" fontId="59" fillId="4" borderId="0" applyAlignment="1" pivotButton="0" quotePrefix="0" xfId="0">
      <alignment horizontal="left"/>
    </xf>
    <xf numFmtId="9" fontId="59" fillId="4" borderId="0" applyAlignment="1" pivotButton="0" quotePrefix="0" xfId="0">
      <alignment horizontal="center"/>
    </xf>
    <xf numFmtId="0" fontId="59" fillId="5" borderId="0" applyAlignment="1" pivotButton="0" quotePrefix="0" xfId="0">
      <alignment horizontal="right"/>
    </xf>
    <xf numFmtId="0" fontId="59" fillId="5" borderId="0" applyAlignment="1" pivotButton="0" quotePrefix="0" xfId="0">
      <alignment horizontal="center"/>
    </xf>
    <xf numFmtId="0" fontId="59" fillId="5" borderId="0" applyAlignment="1" pivotButton="0" quotePrefix="0" xfId="0">
      <alignment horizontal="left"/>
    </xf>
    <xf numFmtId="9" fontId="59" fillId="5" borderId="0" applyAlignment="1" pivotButton="0" quotePrefix="0" xfId="0">
      <alignment horizontal="center"/>
    </xf>
    <xf numFmtId="0" fontId="55" fillId="10" borderId="0" applyAlignment="1" pivotButton="0" quotePrefix="0" xfId="0">
      <alignment horizontal="center"/>
    </xf>
    <xf numFmtId="0" fontId="56" fillId="0" borderId="0" applyAlignment="1" pivotButton="0" quotePrefix="0" xfId="0">
      <alignment horizontal="center"/>
    </xf>
    <xf numFmtId="4" fontId="3" fillId="0" borderId="0" applyAlignment="1" pivotButton="0" quotePrefix="0" xfId="0">
      <alignment horizontal="center" vertical="center"/>
    </xf>
    <xf numFmtId="0" fontId="23" fillId="0" borderId="19" applyAlignment="1" pivotButton="0" quotePrefix="0" xfId="0">
      <alignment horizontal="right"/>
    </xf>
    <xf numFmtId="168" fontId="23" fillId="15" borderId="19" applyAlignment="1" pivotButton="0" quotePrefix="0" xfId="3">
      <alignment horizontal="right"/>
    </xf>
    <xf numFmtId="168" fontId="23" fillId="5" borderId="19" applyAlignment="1" pivotButton="0" quotePrefix="0" xfId="3">
      <alignment horizontal="right"/>
    </xf>
    <xf numFmtId="0" fontId="61" fillId="0" borderId="0" applyAlignment="1" pivotButton="0" quotePrefix="0" xfId="0">
      <alignment horizontal="left"/>
    </xf>
    <xf numFmtId="0" fontId="3" fillId="0" borderId="0" pivotButton="0" quotePrefix="0" xfId="0"/>
    <xf numFmtId="0" fontId="27" fillId="0" borderId="0" pivotButton="0" quotePrefix="0" xfId="0"/>
    <xf numFmtId="0" fontId="29" fillId="13" borderId="19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32" pivotButton="0" quotePrefix="0" xfId="0"/>
    <xf numFmtId="0" fontId="29" fillId="13" borderId="19" applyAlignment="1" pivotButton="0" quotePrefix="0" xfId="0">
      <alignment horizontal="center" vertical="center" wrapText="1"/>
    </xf>
    <xf numFmtId="0" fontId="29" fillId="13" borderId="22" applyAlignment="1" pivotButton="0" quotePrefix="0" xfId="0">
      <alignment horizontal="center" vertical="center"/>
    </xf>
    <xf numFmtId="0" fontId="0" fillId="0" borderId="33" pivotButton="0" quotePrefix="0" xfId="0"/>
    <xf numFmtId="0" fontId="30" fillId="17" borderId="19" applyAlignment="1" pivotButton="0" quotePrefix="0" xfId="0">
      <alignment horizontal="center" vertical="center"/>
    </xf>
    <xf numFmtId="0" fontId="32" fillId="0" borderId="21" applyAlignment="1" pivotButton="0" quotePrefix="0" xfId="0">
      <alignment horizontal="center"/>
    </xf>
    <xf numFmtId="0" fontId="0" fillId="0" borderId="23" pivotButton="0" quotePrefix="0" xfId="0"/>
    <xf numFmtId="0" fontId="0" fillId="0" borderId="24" pivotButton="0" quotePrefix="0" xfId="0"/>
    <xf numFmtId="0" fontId="61" fillId="0" borderId="0" pivotButton="0" quotePrefix="0" xfId="0"/>
    <xf numFmtId="0" fontId="19" fillId="0" borderId="0" applyAlignment="1" pivotButton="0" quotePrefix="0" xfId="0">
      <alignment horizontal="center"/>
    </xf>
    <xf numFmtId="0" fontId="60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/>
    </xf>
    <xf numFmtId="0" fontId="24" fillId="0" borderId="0" pivotButton="0" quotePrefix="0" xfId="0"/>
    <xf numFmtId="0" fontId="24" fillId="0" borderId="0" applyAlignment="1" pivotButton="0" quotePrefix="0" xfId="0">
      <alignment horizontal="center"/>
    </xf>
    <xf numFmtId="0" fontId="45" fillId="31" borderId="0" applyAlignment="1" pivotButton="0" quotePrefix="0" xfId="0">
      <alignment horizontal="left" vertical="center"/>
    </xf>
    <xf numFmtId="0" fontId="11" fillId="0" borderId="0" pivotButton="0" quotePrefix="0" xfId="0"/>
    <xf numFmtId="0" fontId="45" fillId="31" borderId="0" applyAlignment="1" pivotButton="0" quotePrefix="0" xfId="0">
      <alignment horizontal="center" vertical="center" wrapText="1"/>
    </xf>
    <xf numFmtId="0" fontId="45" fillId="31" borderId="30" applyAlignment="1" pivotButton="0" quotePrefix="0" xfId="0">
      <alignment horizontal="center" vertical="center"/>
    </xf>
    <xf numFmtId="0" fontId="0" fillId="0" borderId="30" pivotButton="0" quotePrefix="0" xfId="0"/>
    <xf numFmtId="0" fontId="38" fillId="11" borderId="24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3" fillId="11" borderId="24" applyAlignment="1" pivotButton="0" quotePrefix="0" xfId="0">
      <alignment horizontal="center" vertical="center"/>
    </xf>
    <xf numFmtId="49" fontId="5" fillId="3" borderId="17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3" borderId="17" applyAlignment="1" pivotButton="0" quotePrefix="0" xfId="0">
      <alignment horizontal="center" vertical="center"/>
    </xf>
    <xf numFmtId="49" fontId="14" fillId="3" borderId="17" applyAlignment="1" pivotButton="0" quotePrefix="0" xfId="0">
      <alignment horizontal="center" vertical="center"/>
    </xf>
    <xf numFmtId="0" fontId="14" fillId="3" borderId="34" applyAlignment="1" pivotButton="0" quotePrefix="0" xfId="0">
      <alignment horizontal="center" vertical="center"/>
    </xf>
  </cellXfs>
  <cellStyles count="4">
    <cellStyle name="Normal" xfId="0" builtinId="0"/>
    <cellStyle name="Percent" xfId="1" builtinId="5"/>
    <cellStyle name="Normal 3" xfId="2"/>
    <cellStyle name="Comma" xfId="3" builtinId="3"/>
  </cellStyles>
  <dxfs count="123"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pivotCacheDefinition" Target="/xl/pivotCache/pivotCacheDefinition1.xml" Id="rId18" /><Relationship Type="http://schemas.openxmlformats.org/officeDocument/2006/relationships/pivotCacheDefinition" Target="/xl/pivotCache/pivotCacheDefinition2.xml" Id="rId19" /><Relationship Type="http://schemas.openxmlformats.org/officeDocument/2006/relationships/pivotCacheDefinition" Target="/xl/pivotCache/pivotCacheDefinition3.xml" Id="rId20" /><Relationship Type="http://schemas.openxmlformats.org/officeDocument/2006/relationships/pivotCacheDefinition" Target="/xl/pivotCache/pivotCacheDefinition4.xml" Id="rId21" /><Relationship Type="http://schemas.openxmlformats.org/officeDocument/2006/relationships/pivotCacheDefinition" Target="/xl/pivotCache/pivotCacheDefinition5.xml" Id="rId22" /><Relationship Type="http://schemas.openxmlformats.org/officeDocument/2006/relationships/pivotCacheDefinition" Target="/xl/pivotCache/pivotCacheDefinition6.xml" Id="rId23" /><Relationship Type="http://schemas.openxmlformats.org/officeDocument/2006/relationships/pivotCacheDefinition" Target="/xl/pivotCache/pivotCacheDefinition7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'LDA-FROTA-GRÁFICO'!$B$27</f>
              <strCache>
                <ptCount val="1"/>
                <pt idx="0">
                  <v>AUTOCARROS PREVISTOS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'LDA-FROTA-GRÁFICO'!$A$28:$A$36</f>
              <strCache>
                <ptCount val="9"/>
                <pt idx="0">
                  <v>ANGOAUSTRAL</v>
                </pt>
                <pt idx="1">
                  <v>ANGO-REAL</v>
                </pt>
                <pt idx="2">
                  <v>CAMCON</v>
                </pt>
                <pt idx="3">
                  <v>CIDRÁLIA</v>
                </pt>
                <pt idx="4">
                  <v>IMPALA</v>
                </pt>
                <pt idx="5">
                  <v>MACON</v>
                </pt>
                <pt idx="6">
                  <v>ROSALINA EXPRESS</v>
                </pt>
                <pt idx="7">
                  <v>STRANG</v>
                </pt>
                <pt idx="8">
                  <v>TCUL</v>
                </pt>
              </strCache>
            </strRef>
          </cat>
          <val>
            <numRef>
              <f>'LDA-FROTA-GRÁFICO'!$B$28:$B$36</f>
              <numCache>
                <formatCode>General</formatCode>
                <ptCount val="9"/>
                <pt idx="0">
                  <v>63</v>
                </pt>
                <pt idx="1">
                  <v>104</v>
                </pt>
                <pt idx="2">
                  <v>14</v>
                </pt>
                <pt idx="3">
                  <v>32</v>
                </pt>
                <pt idx="4">
                  <v>14</v>
                </pt>
                <pt idx="5">
                  <v>52</v>
                </pt>
                <pt idx="6">
                  <v>31</v>
                </pt>
                <pt idx="7">
                  <v>9</v>
                </pt>
                <pt idx="8">
                  <v>97</v>
                </pt>
              </numCache>
            </numRef>
          </val>
        </ser>
        <ser>
          <idx val="1"/>
          <order val="1"/>
          <tx>
            <strRef>
              <f>'LDA-FROTA-GRÁFICO'!$C$27</f>
              <strCache>
                <ptCount val="1"/>
                <pt idx="0">
                  <v>AUTOCARROS DISPONIBILIZAOS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'LDA-FROTA-GRÁFICO'!$A$28:$A$36</f>
              <strCache>
                <ptCount val="9"/>
                <pt idx="0">
                  <v>ANGOAUSTRAL</v>
                </pt>
                <pt idx="1">
                  <v>ANGO-REAL</v>
                </pt>
                <pt idx="2">
                  <v>CAMCON</v>
                </pt>
                <pt idx="3">
                  <v>CIDRÁLIA</v>
                </pt>
                <pt idx="4">
                  <v>IMPALA</v>
                </pt>
                <pt idx="5">
                  <v>MACON</v>
                </pt>
                <pt idx="6">
                  <v>ROSALINA EXPRESS</v>
                </pt>
                <pt idx="7">
                  <v>STRANG</v>
                </pt>
                <pt idx="8">
                  <v>TCUL</v>
                </pt>
              </strCache>
            </strRef>
          </cat>
          <val>
            <numRef>
              <f>'LDA-FROTA-GRÁFICO'!$C$28:$C$36</f>
              <numCache>
                <formatCode>General</formatCode>
                <ptCount val="9"/>
                <pt idx="0">
                  <v>31</v>
                </pt>
                <pt idx="1">
                  <v>76</v>
                </pt>
                <pt idx="2">
                  <v>9</v>
                </pt>
                <pt idx="3">
                  <v>28</v>
                </pt>
                <pt idx="4">
                  <v>10</v>
                </pt>
                <pt idx="5">
                  <v>30</v>
                </pt>
                <pt idx="6">
                  <v>24</v>
                </pt>
                <pt idx="7">
                  <v>2</v>
                </pt>
                <pt idx="8">
                  <v>103</v>
                </pt>
              </numCache>
            </numRef>
          </val>
        </ser>
        <ser>
          <idx val="2"/>
          <order val="2"/>
          <tx>
            <strRef>
              <f>'LDA-FROTA-GRÁFICO'!$D$27</f>
              <strCache>
                <ptCount val="1"/>
                <pt idx="0">
                  <v>DIFERENÇA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'LDA-FROTA-GRÁFICO'!$A$28:$A$36</f>
              <strCache>
                <ptCount val="9"/>
                <pt idx="0">
                  <v>ANGOAUSTRAL</v>
                </pt>
                <pt idx="1">
                  <v>ANGO-REAL</v>
                </pt>
                <pt idx="2">
                  <v>CAMCON</v>
                </pt>
                <pt idx="3">
                  <v>CIDRÁLIA</v>
                </pt>
                <pt idx="4">
                  <v>IMPALA</v>
                </pt>
                <pt idx="5">
                  <v>MACON</v>
                </pt>
                <pt idx="6">
                  <v>ROSALINA EXPRESS</v>
                </pt>
                <pt idx="7">
                  <v>STRANG</v>
                </pt>
                <pt idx="8">
                  <v>TCUL</v>
                </pt>
              </strCache>
            </strRef>
          </cat>
          <val>
            <numRef>
              <f>'LDA-FROTA-GRÁFICO'!$D$28:$D$36</f>
              <numCache>
                <formatCode>General</formatCode>
                <ptCount val="9"/>
                <pt idx="0">
                  <v>-32</v>
                </pt>
                <pt idx="1">
                  <v>-28</v>
                </pt>
                <pt idx="2">
                  <v>-5</v>
                </pt>
                <pt idx="3">
                  <v>-4</v>
                </pt>
                <pt idx="4">
                  <v>-4</v>
                </pt>
                <pt idx="5">
                  <v>-22</v>
                </pt>
                <pt idx="6">
                  <v>-7</v>
                </pt>
                <pt idx="7">
                  <v>-7</v>
                </pt>
                <pt idx="8">
                  <v>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31236391"/>
        <axId val="1044115543"/>
      </barChart>
      <catAx>
        <axId val="1731236391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44115543"/>
        <crosses val="autoZero"/>
        <auto val="1"/>
        <lblAlgn val="ctr"/>
        <lblOffset val="100"/>
        <noMultiLvlLbl val="0"/>
      </catAx>
      <valAx>
        <axId val="1044115543"/>
        <scaling>
          <orientation val="minMax"/>
        </scaling>
        <delete val="0"/>
        <axPos val="l"/>
        <numFmt formatCode="General" sourceLinked="1"/>
        <majorTickMark val="in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31236391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pivotSource>
    <name>[LDA E HLA - RELATÓRIO DA FROTA PREVISTA_REALIZADA.xlsx]HLA-VIAGENS-GRAFICO!Tabela Dinâmica4</name>
    <fmtId val="6"/>
  </pivotSource>
  <chart>
    <pivotFmts>
      <pivotFmt>
        <idx val="0"/>
        <spPr>
          <a:solidFill>
            <a:srgbClr val="C000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3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'HLA-VIAGENS-GRAFICO'!$B$46</f>
              <strCache>
                <ptCount val="1"/>
                <pt idx="0">
                  <v>VIAGENS PREVISTA</v>
                </pt>
              </strCache>
            </strRef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ESTÁDIO TUNDAVALA X ESTATUA DA LIBERDADE</v>
                  </pt>
                  <pt idx="1">
                    <v>ESTATUA DA LIBERDADE X MUTUNDO</v>
                  </pt>
                  <pt idx="2">
                    <v>ESTATUA DA LIBERDADE X CENTRALIDADE DA QUILEMBA</v>
                  </pt>
                  <pt idx="3">
                    <v>TCHIOCO / VERDINHA X MUTUNDO</v>
                  </pt>
                  <pt idx="4">
                    <v>TCHIOCO X MUTUNDO (VIA EYWA)</v>
                  </pt>
                </lvl>
                <lvl>
                  <pt idx="0">
                    <v>16001</v>
                  </pt>
                  <pt idx="1">
                    <v>16002</v>
                  </pt>
                  <pt idx="2">
                    <v>16003</v>
                  </pt>
                  <pt idx="3">
                    <v>16004</v>
                  </pt>
                  <pt idx="4">
                    <v>16007</v>
                  </pt>
                </lvl>
                <lvl>
                  <pt idx="0">
                    <v>JOBITA</v>
                  </pt>
                </lvl>
              </multiLvlStrCache>
              <f>'HLA-VIAGENS-GRAFICO'!$A$47:$A$58</f>
            </multiLvlStrRef>
          </cat>
          <val>
            <numRef>
              <f>'HLA-VIAGENS-GRAFICO'!$B$47:$B$58</f>
              <numCache>
                <formatCode>General</formatCode>
                <ptCount val="5"/>
                <pt idx="0">
                  <v>0</v>
                </pt>
                <pt idx="1">
                  <v>28</v>
                </pt>
                <pt idx="2">
                  <v>28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'HLA-VIAGENS-GRAFICO'!$C$46</f>
              <strCache>
                <ptCount val="1"/>
                <pt idx="0">
                  <v>VIAGENS REALIZADAS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ESTÁDIO TUNDAVALA X ESTATUA DA LIBERDADE</v>
                  </pt>
                  <pt idx="1">
                    <v>ESTATUA DA LIBERDADE X MUTUNDO</v>
                  </pt>
                  <pt idx="2">
                    <v>ESTATUA DA LIBERDADE X CENTRALIDADE DA QUILEMBA</v>
                  </pt>
                  <pt idx="3">
                    <v>TCHIOCO / VERDINHA X MUTUNDO</v>
                  </pt>
                  <pt idx="4">
                    <v>TCHIOCO X MUTUNDO (VIA EYWA)</v>
                  </pt>
                </lvl>
                <lvl>
                  <pt idx="0">
                    <v>16001</v>
                  </pt>
                  <pt idx="1">
                    <v>16002</v>
                  </pt>
                  <pt idx="2">
                    <v>16003</v>
                  </pt>
                  <pt idx="3">
                    <v>16004</v>
                  </pt>
                  <pt idx="4">
                    <v>16007</v>
                  </pt>
                </lvl>
                <lvl>
                  <pt idx="0">
                    <v>JOBITA</v>
                  </pt>
                </lvl>
              </multiLvlStrCache>
              <f>'HLA-VIAGENS-GRAFICO'!$A$47:$A$58</f>
            </multiLvlStrRef>
          </cat>
          <val>
            <numRef>
              <f>'HLA-VIAGENS-GRAFICO'!$C$47:$C$58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3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'HLA-VIAGENS-GRAFICO'!$D$46</f>
              <strCache>
                <ptCount val="1"/>
                <pt idx="0">
                  <v>DIFERENÇA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ESTÁDIO TUNDAVALA X ESTATUA DA LIBERDADE</v>
                  </pt>
                  <pt idx="1">
                    <v>ESTATUA DA LIBERDADE X MUTUNDO</v>
                  </pt>
                  <pt idx="2">
                    <v>ESTATUA DA LIBERDADE X CENTRALIDADE DA QUILEMBA</v>
                  </pt>
                  <pt idx="3">
                    <v>TCHIOCO / VERDINHA X MUTUNDO</v>
                  </pt>
                  <pt idx="4">
                    <v>TCHIOCO X MUTUNDO (VIA EYWA)</v>
                  </pt>
                </lvl>
                <lvl>
                  <pt idx="0">
                    <v>16001</v>
                  </pt>
                  <pt idx="1">
                    <v>16002</v>
                  </pt>
                  <pt idx="2">
                    <v>16003</v>
                  </pt>
                  <pt idx="3">
                    <v>16004</v>
                  </pt>
                  <pt idx="4">
                    <v>16007</v>
                  </pt>
                </lvl>
                <lvl>
                  <pt idx="0">
                    <v>JOBITA</v>
                  </pt>
                </lvl>
              </multiLvlStrCache>
              <f>'HLA-VIAGENS-GRAFICO'!$A$47:$A$58</f>
            </multiLvlStrRef>
          </cat>
          <val>
            <numRef>
              <f>'HLA-VIAGENS-GRAFICO'!$D$47:$D$58</f>
              <numCache>
                <formatCode>General</formatCode>
                <ptCount val="5"/>
                <pt idx="0">
                  <v>0</v>
                </pt>
                <pt idx="1">
                  <v>-28</v>
                </pt>
                <pt idx="2">
                  <v>-25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538262887"/>
        <axId val="1228003143"/>
      </barChart>
      <catAx>
        <axId val="538262887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out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228003143"/>
        <crosses val="autoZero"/>
        <auto val="1"/>
        <lblAlgn val="ctr"/>
        <lblOffset val="100"/>
        <noMultiLvlLbl val="0"/>
      </catAx>
      <valAx>
        <axId val="1228003143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8262887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>
                <a:latin typeface="+mj-lt"/>
              </a:rPr>
              <a:t xml:space="preserve">Diferença de Frota - </a:t>
            </a:r>
            <a:r>
              <a:rPr lang="pt-PT" sz="1400" b="1" i="0" strike="noStrike" baseline="0">
                <a:latin typeface="+mj-lt"/>
              </a:rPr>
              <a:t>Quinta</a:t>
            </a:r>
            <a:endParaRPr lang="pt-PT" b="1">
              <a:latin typeface="+mj-lt"/>
            </a:endParaRP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10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11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12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13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14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1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0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5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5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5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02003476039240663"/>
          <y val="0.1991673586256263"/>
          <w val="0.8607167353319859"/>
          <h val="0.7875174421379145"/>
        </manualLayout>
      </layout>
      <barChart>
        <barDir val="col"/>
        <grouping val="clustered"/>
        <varyColors val="0"/>
        <ser>
          <idx val="0"/>
          <order val="0"/>
          <tx>
            <v>Soma de 4ª PREVISTO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9"/>
              <pt idx="0">
                <v>ANGOAUSTRAL</v>
              </pt>
              <pt idx="1">
                <v>ANGO-REAL</v>
              </pt>
              <pt idx="2">
                <v>CAMCON</v>
              </pt>
              <pt idx="3">
                <v>CIDRÁLIA</v>
              </pt>
              <pt idx="4">
                <v>IMPALA</v>
              </pt>
              <pt idx="5">
                <v>MACON</v>
              </pt>
              <pt idx="6">
                <v>ROSALINA EXPRESS</v>
              </pt>
              <pt idx="7">
                <v>STRANG</v>
              </pt>
              <pt idx="8">
                <v>TCUL</v>
              </pt>
            </strLit>
          </cat>
          <val>
            <numLit>
              <formatCode>General</formatCode>
              <ptCount val="9"/>
              <pt idx="0">
                <v>100</v>
              </pt>
              <pt idx="1">
                <v>104</v>
              </pt>
              <pt idx="2">
                <v>14</v>
              </pt>
              <pt idx="3">
                <v>32</v>
              </pt>
              <pt idx="4">
                <v>14</v>
              </pt>
              <pt idx="5">
                <v>101</v>
              </pt>
              <pt idx="6">
                <v>49</v>
              </pt>
              <pt idx="7">
                <v>18</v>
              </pt>
              <pt idx="8">
                <v>119</v>
              </pt>
            </numLit>
          </val>
        </ser>
        <ser>
          <idx val="1"/>
          <order val="1"/>
          <tx>
            <v>Soma de 4ª REALIZADA</v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9"/>
              <pt idx="0">
                <v>ANGOAUSTRAL</v>
              </pt>
              <pt idx="1">
                <v>ANGO-REAL</v>
              </pt>
              <pt idx="2">
                <v>CAMCON</v>
              </pt>
              <pt idx="3">
                <v>CIDRÁLIA</v>
              </pt>
              <pt idx="4">
                <v>IMPALA</v>
              </pt>
              <pt idx="5">
                <v>MACON</v>
              </pt>
              <pt idx="6">
                <v>ROSALINA EXPRESS</v>
              </pt>
              <pt idx="7">
                <v>STRANG</v>
              </pt>
              <pt idx="8">
                <v>TCUL</v>
              </pt>
            </strLit>
          </cat>
          <val>
            <numLit>
              <formatCode>General</formatCode>
              <ptCount val="9"/>
              <pt idx="0">
                <v>56</v>
              </pt>
              <pt idx="1">
                <v>75</v>
              </pt>
              <pt idx="2">
                <v>10</v>
              </pt>
              <pt idx="3">
                <v>30</v>
              </pt>
              <pt idx="4">
                <v>10</v>
              </pt>
              <pt idx="5">
                <v>53</v>
              </pt>
              <pt idx="6">
                <v>49</v>
              </pt>
              <pt idx="7">
                <v>13</v>
              </pt>
              <pt idx="8">
                <v>134</v>
              </pt>
            </numLit>
          </val>
        </ser>
        <ser>
          <idx val="2"/>
          <order val="2"/>
          <tx>
            <v>Soma de 4ª DIFERENÇA</v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9"/>
              <pt idx="0">
                <v>ANGOAUSTRAL</v>
              </pt>
              <pt idx="1">
                <v>ANGO-REAL</v>
              </pt>
              <pt idx="2">
                <v>CAMCON</v>
              </pt>
              <pt idx="3">
                <v>CIDRÁLIA</v>
              </pt>
              <pt idx="4">
                <v>IMPALA</v>
              </pt>
              <pt idx="5">
                <v>MACON</v>
              </pt>
              <pt idx="6">
                <v>ROSALINA EXPRESS</v>
              </pt>
              <pt idx="7">
                <v>STRANG</v>
              </pt>
              <pt idx="8">
                <v>TCUL</v>
              </pt>
            </strLit>
          </cat>
          <val>
            <numLit>
              <formatCode>General</formatCode>
              <ptCount val="9"/>
              <pt idx="0">
                <v>-44</v>
              </pt>
              <pt idx="1">
                <v>-29</v>
              </pt>
              <pt idx="2">
                <v>-4</v>
              </pt>
              <pt idx="3">
                <v>-2</v>
              </pt>
              <pt idx="4">
                <v>-4</v>
              </pt>
              <pt idx="5">
                <v>-48</v>
              </pt>
              <pt idx="6">
                <v>0</v>
              </pt>
              <pt idx="7">
                <v>-5</v>
              </pt>
              <pt idx="8">
                <v>15</v>
              </pt>
            </numLit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567702559"/>
        <axId val="567703039"/>
      </barChart>
      <catAx>
        <axId val="5677025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67703039"/>
        <crosses val="autoZero"/>
        <auto val="1"/>
        <lblAlgn val="ctr"/>
        <lblOffset val="100"/>
        <noMultiLvlLbl val="0"/>
      </catAx>
      <valAx>
        <axId val="56770303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67702559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'Em Estudo'!$B$27</f>
              <strCache>
                <ptCount val="1"/>
                <pt idx="0">
                  <v>Nº. Previsto de Autocarros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'Em Estudo'!$A$28:$A$36</f>
              <strCache>
                <ptCount val="9"/>
                <pt idx="0">
                  <v>ANGOAUSTRAL</v>
                </pt>
                <pt idx="1">
                  <v>ANGO-REAL</v>
                </pt>
                <pt idx="2">
                  <v>CAMCON</v>
                </pt>
                <pt idx="3">
                  <v>CIDRÁLIA</v>
                </pt>
                <pt idx="4">
                  <v>IMPALA</v>
                </pt>
                <pt idx="5">
                  <v>MACON</v>
                </pt>
                <pt idx="6">
                  <v>ROSALINA EXPRESS</v>
                </pt>
                <pt idx="7">
                  <v>STRANG</v>
                </pt>
                <pt idx="8">
                  <v>TCUL</v>
                </pt>
              </strCache>
            </strRef>
          </cat>
          <val>
            <numRef>
              <f>'Em Estudo'!$B$28:$B$36</f>
              <numCache>
                <formatCode>General</formatCode>
                <ptCount val="9"/>
                <pt idx="0">
                  <v>100</v>
                </pt>
                <pt idx="1">
                  <v>104</v>
                </pt>
                <pt idx="2">
                  <v>14</v>
                </pt>
                <pt idx="3">
                  <v>32</v>
                </pt>
                <pt idx="4">
                  <v>14</v>
                </pt>
                <pt idx="5">
                  <v>101</v>
                </pt>
                <pt idx="6">
                  <v>49</v>
                </pt>
                <pt idx="7">
                  <v>18</v>
                </pt>
                <pt idx="8">
                  <v>119</v>
                </pt>
              </numCache>
            </numRef>
          </val>
        </ser>
        <ser>
          <idx val="1"/>
          <order val="1"/>
          <tx>
            <strRef>
              <f>'Em Estudo'!$F$27</f>
              <strCache>
                <ptCount val="1"/>
                <pt idx="0">
                  <v>Autocarros Disponibilizados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'Em Estudo'!$A$28:$A$36</f>
              <strCache>
                <ptCount val="9"/>
                <pt idx="0">
                  <v>ANGOAUSTRAL</v>
                </pt>
                <pt idx="1">
                  <v>ANGO-REAL</v>
                </pt>
                <pt idx="2">
                  <v>CAMCON</v>
                </pt>
                <pt idx="3">
                  <v>CIDRÁLIA</v>
                </pt>
                <pt idx="4">
                  <v>IMPALA</v>
                </pt>
                <pt idx="5">
                  <v>MACON</v>
                </pt>
                <pt idx="6">
                  <v>ROSALINA EXPRESS</v>
                </pt>
                <pt idx="7">
                  <v>STRANG</v>
                </pt>
                <pt idx="8">
                  <v>TCUL</v>
                </pt>
              </strCache>
            </strRef>
          </cat>
          <val>
            <numRef>
              <f>'Em Estudo'!$F$28:$F$36</f>
              <numCache>
                <formatCode>General</formatCode>
                <ptCount val="9"/>
                <pt idx="0">
                  <v>31</v>
                </pt>
                <pt idx="1">
                  <v>76</v>
                </pt>
                <pt idx="2">
                  <v>9</v>
                </pt>
                <pt idx="3">
                  <v>28</v>
                </pt>
                <pt idx="4">
                  <v>10</v>
                </pt>
                <pt idx="5">
                  <v>30</v>
                </pt>
                <pt idx="6">
                  <v>24</v>
                </pt>
                <pt idx="7">
                  <v>2</v>
                </pt>
                <pt idx="8">
                  <v>103</v>
                </pt>
              </numCache>
            </numRef>
          </val>
        </ser>
        <ser>
          <idx val="2"/>
          <order val="2"/>
          <tx>
            <strRef>
              <f>'Em Estudo'!$D$27</f>
              <strCache>
                <ptCount val="1"/>
                <pt idx="0">
                  <v>Diferença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'Em Estudo'!$A$28:$A$36</f>
              <strCache>
                <ptCount val="9"/>
                <pt idx="0">
                  <v>ANGOAUSTRAL</v>
                </pt>
                <pt idx="1">
                  <v>ANGO-REAL</v>
                </pt>
                <pt idx="2">
                  <v>CAMCON</v>
                </pt>
                <pt idx="3">
                  <v>CIDRÁLIA</v>
                </pt>
                <pt idx="4">
                  <v>IMPALA</v>
                </pt>
                <pt idx="5">
                  <v>MACON</v>
                </pt>
                <pt idx="6">
                  <v>ROSALINA EXPRESS</v>
                </pt>
                <pt idx="7">
                  <v>STRANG</v>
                </pt>
                <pt idx="8">
                  <v>TCUL</v>
                </pt>
              </strCache>
            </strRef>
          </cat>
          <val>
            <numRef>
              <f>'Em Estudo'!$D$28:$D$36</f>
              <numCache>
                <formatCode>General</formatCode>
                <ptCount val="9"/>
                <pt idx="0">
                  <v>-69</v>
                </pt>
                <pt idx="1">
                  <v>-28</v>
                </pt>
                <pt idx="2">
                  <v>-5</v>
                </pt>
                <pt idx="3">
                  <v>-4</v>
                </pt>
                <pt idx="4">
                  <v>-4</v>
                </pt>
                <pt idx="5">
                  <v>-71</v>
                </pt>
                <pt idx="6">
                  <v>-25</v>
                </pt>
                <pt idx="7">
                  <v>-16</v>
                </pt>
                <pt idx="8">
                  <v>-16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31236391"/>
        <axId val="1044115543"/>
      </barChart>
      <catAx>
        <axId val="1731236391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44115543"/>
        <crosses val="autoZero"/>
        <auto val="1"/>
        <lblAlgn val="ctr"/>
        <lblOffset val="100"/>
        <noMultiLvlLbl val="0"/>
      </catAx>
      <valAx>
        <axId val="1044115543"/>
        <scaling>
          <orientation val="minMax"/>
        </scaling>
        <delete val="0"/>
        <axPos val="l"/>
        <numFmt formatCode="General" sourceLinked="1"/>
        <majorTickMark val="in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31236391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rgbClr val="4472C4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v>Série1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20"/>
              <pt idx="0">
                <v>TCUL 608 1 DE MAIO X KM 25 (EXPRESSO)</v>
              </pt>
              <pt idx="1">
                <v>TCUL 621 VILA DE VIANA X CACUACO (EXPRESSO)</v>
              </pt>
              <pt idx="2">
                <v>TCUL A03 PORTO X ILHA</v>
              </pt>
              <pt idx="3">
                <v>TCUL B03 CUCA X MUTAMBA</v>
              </pt>
              <pt idx="4">
                <v>TCUL B11A CUCA X GOLF 2</v>
              </pt>
              <pt idx="5">
                <v>TCUL B16 GRAFANIL X MUTAMBA</v>
              </pt>
              <pt idx="6">
                <v>TCUL B17 VILA DO GAMEK X SÃO PAULO</v>
              </pt>
              <pt idx="7">
                <v>TCUL C04 LUANDA SUL X LARGO DAS ESCOLAS</v>
              </pt>
              <pt idx="8">
                <v>TCUL C05A CAPALANGA X CUCA</v>
              </pt>
              <pt idx="9">
                <v>TCUL C07 LUMEJI X BENFICA</v>
              </pt>
              <pt idx="10">
                <v>TCUL C09 SANATÓRIO X BENFICA</v>
              </pt>
              <pt idx="11">
                <v>TCUL C09A SHOPRITE X GAMEK</v>
              </pt>
              <pt idx="12">
                <v>TCUL C11 LUANDA SUL X ROTUNDA DO CAMAMA</v>
              </pt>
              <pt idx="13">
                <v>TCUL C11B GOLF 2 X CENTRALIDADE DA KILAMBA</v>
              </pt>
              <pt idx="14">
                <v>TCUL C17 CAPALANGA X LARGO DAS ESCOLAS</v>
              </pt>
              <pt idx="15">
                <v>TCUL E10 VILA DE VIANA X SEQUELE</v>
              </pt>
              <pt idx="16">
                <v>TCUL E12B ZANGO 0 X CENTRALIDADE DA KILAMBA</v>
              </pt>
              <pt idx="17">
                <v>TCUL E14 CACUACO X ZANGO 0</v>
              </pt>
              <pt idx="18">
                <v>TCUL E16A BENFICA X ZANGO 1</v>
              </pt>
              <pt idx="19">
                <v>TCUL E6B ZANGO 0 X CALUMBO</v>
              </pt>
            </strLit>
          </cat>
          <val>
            <numLit>
              <formatCode>General</formatCode>
              <ptCount val="20"/>
              <pt idx="0">
                <v>17</v>
              </pt>
              <pt idx="1">
                <v>4</v>
              </pt>
              <pt idx="2">
                <v>2</v>
              </pt>
              <pt idx="3">
                <v>2</v>
              </pt>
              <pt idx="4">
                <v>4</v>
              </pt>
              <pt idx="5">
                <v>0</v>
              </pt>
              <pt idx="6">
                <v>0</v>
              </pt>
              <pt idx="7">
                <v>4</v>
              </pt>
              <pt idx="8">
                <v>4</v>
              </pt>
              <pt idx="9">
                <v>4</v>
              </pt>
              <pt idx="10">
                <v>4</v>
              </pt>
              <pt idx="11">
                <v>2</v>
              </pt>
              <pt idx="12">
                <v>0</v>
              </pt>
              <pt idx="13">
                <v>2</v>
              </pt>
              <pt idx="14">
                <v>54</v>
              </pt>
              <pt idx="15">
                <v>2</v>
              </pt>
              <pt idx="16">
                <v>2</v>
              </pt>
              <pt idx="17">
                <v>4</v>
              </pt>
              <pt idx="18">
                <v>4</v>
              </pt>
              <pt idx="19">
                <v>4</v>
              </pt>
            </numLit>
          </val>
        </ser>
        <ser>
          <idx val="1"/>
          <order val="1"/>
          <tx>
            <v>Série2</v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20"/>
              <pt idx="0">
                <v>TCUL 608 1 DE MAIO X KM 25 (EXPRESSO)</v>
              </pt>
              <pt idx="1">
                <v>TCUL 621 VILA DE VIANA X CACUACO (EXPRESSO)</v>
              </pt>
              <pt idx="2">
                <v>TCUL A03 PORTO X ILHA</v>
              </pt>
              <pt idx="3">
                <v>TCUL B03 CUCA X MUTAMBA</v>
              </pt>
              <pt idx="4">
                <v>TCUL B11A CUCA X GOLF 2</v>
              </pt>
              <pt idx="5">
                <v>TCUL B16 GRAFANIL X MUTAMBA</v>
              </pt>
              <pt idx="6">
                <v>TCUL B17 VILA DO GAMEK X SÃO PAULO</v>
              </pt>
              <pt idx="7">
                <v>TCUL C04 LUANDA SUL X LARGO DAS ESCOLAS</v>
              </pt>
              <pt idx="8">
                <v>TCUL C05A CAPALANGA X CUCA</v>
              </pt>
              <pt idx="9">
                <v>TCUL C07 LUMEJI X BENFICA</v>
              </pt>
              <pt idx="10">
                <v>TCUL C09 SANATÓRIO X BENFICA</v>
              </pt>
              <pt idx="11">
                <v>TCUL C09A SHOPRITE X GAMEK</v>
              </pt>
              <pt idx="12">
                <v>TCUL C11 LUANDA SUL X ROTUNDA DO CAMAMA</v>
              </pt>
              <pt idx="13">
                <v>TCUL C11B GOLF 2 X CENTRALIDADE DA KILAMBA</v>
              </pt>
              <pt idx="14">
                <v>TCUL C17 CAPALANGA X LARGO DAS ESCOLAS</v>
              </pt>
              <pt idx="15">
                <v>TCUL E10 VILA DE VIANA X SEQUELE</v>
              </pt>
              <pt idx="16">
                <v>TCUL E12B ZANGO 0 X CENTRALIDADE DA KILAMBA</v>
              </pt>
              <pt idx="17">
                <v>TCUL E14 CACUACO X ZANGO 0</v>
              </pt>
              <pt idx="18">
                <v>TCUL E16A BENFICA X ZANGO 1</v>
              </pt>
              <pt idx="19">
                <v>TCUL E6B ZANGO 0 X CALUMBO</v>
              </pt>
            </strLit>
          </cat>
          <val>
            <numLit>
              <formatCode>General</formatCode>
              <ptCount val="20"/>
              <pt idx="0">
                <v>13</v>
              </pt>
              <pt idx="1">
                <v>4</v>
              </pt>
              <pt idx="2">
                <v>2</v>
              </pt>
              <pt idx="3">
                <v>2</v>
              </pt>
              <pt idx="4">
                <v>5</v>
              </pt>
              <pt idx="5">
                <v>0</v>
              </pt>
              <pt idx="6">
                <v>0</v>
              </pt>
              <pt idx="7">
                <v>10</v>
              </pt>
              <pt idx="8">
                <v>11</v>
              </pt>
              <pt idx="9">
                <v>4</v>
              </pt>
              <pt idx="10">
                <v>4</v>
              </pt>
              <pt idx="11">
                <v>5</v>
              </pt>
              <pt idx="12">
                <v>0</v>
              </pt>
              <pt idx="13">
                <v>0</v>
              </pt>
              <pt idx="14">
                <v>65</v>
              </pt>
              <pt idx="15">
                <v>5</v>
              </pt>
              <pt idx="16">
                <v>0</v>
              </pt>
              <pt idx="17">
                <v>0</v>
              </pt>
              <pt idx="18">
                <v>3</v>
              </pt>
              <pt idx="19">
                <v>1</v>
              </pt>
            </numLit>
          </val>
        </ser>
        <ser>
          <idx val="2"/>
          <order val="2"/>
          <tx>
            <v>Série3</v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20"/>
              <pt idx="0">
                <v>TCUL 608 1 DE MAIO X KM 25 (EXPRESSO)</v>
              </pt>
              <pt idx="1">
                <v>TCUL 621 VILA DE VIANA X CACUACO (EXPRESSO)</v>
              </pt>
              <pt idx="2">
                <v>TCUL A03 PORTO X ILHA</v>
              </pt>
              <pt idx="3">
                <v>TCUL B03 CUCA X MUTAMBA</v>
              </pt>
              <pt idx="4">
                <v>TCUL B11A CUCA X GOLF 2</v>
              </pt>
              <pt idx="5">
                <v>TCUL B16 GRAFANIL X MUTAMBA</v>
              </pt>
              <pt idx="6">
                <v>TCUL B17 VILA DO GAMEK X SÃO PAULO</v>
              </pt>
              <pt idx="7">
                <v>TCUL C04 LUANDA SUL X LARGO DAS ESCOLAS</v>
              </pt>
              <pt idx="8">
                <v>TCUL C05A CAPALANGA X CUCA</v>
              </pt>
              <pt idx="9">
                <v>TCUL C07 LUMEJI X BENFICA</v>
              </pt>
              <pt idx="10">
                <v>TCUL C09 SANATÓRIO X BENFICA</v>
              </pt>
              <pt idx="11">
                <v>TCUL C09A SHOPRITE X GAMEK</v>
              </pt>
              <pt idx="12">
                <v>TCUL C11 LUANDA SUL X ROTUNDA DO CAMAMA</v>
              </pt>
              <pt idx="13">
                <v>TCUL C11B GOLF 2 X CENTRALIDADE DA KILAMBA</v>
              </pt>
              <pt idx="14">
                <v>TCUL C17 CAPALANGA X LARGO DAS ESCOLAS</v>
              </pt>
              <pt idx="15">
                <v>TCUL E10 VILA DE VIANA X SEQUELE</v>
              </pt>
              <pt idx="16">
                <v>TCUL E12B ZANGO 0 X CENTRALIDADE DA KILAMBA</v>
              </pt>
              <pt idx="17">
                <v>TCUL E14 CACUACO X ZANGO 0</v>
              </pt>
              <pt idx="18">
                <v>TCUL E16A BENFICA X ZANGO 1</v>
              </pt>
              <pt idx="19">
                <v>TCUL E6B ZANGO 0 X CALUMBO</v>
              </pt>
            </strLit>
          </cat>
          <val>
            <numLit>
              <formatCode>General</formatCode>
              <ptCount val="20"/>
              <pt idx="0">
                <v>-4</v>
              </pt>
              <pt idx="1">
                <v>0</v>
              </pt>
              <pt idx="2">
                <v>0</v>
              </pt>
              <pt idx="3">
                <v>0</v>
              </pt>
              <pt idx="4">
                <v>1</v>
              </pt>
              <pt idx="5">
                <v>0</v>
              </pt>
              <pt idx="6">
                <v>0</v>
              </pt>
              <pt idx="7">
                <v>6</v>
              </pt>
              <pt idx="8">
                <v>7</v>
              </pt>
              <pt idx="9">
                <v>0</v>
              </pt>
              <pt idx="10">
                <v>0</v>
              </pt>
              <pt idx="11">
                <v>3</v>
              </pt>
              <pt idx="12">
                <v>0</v>
              </pt>
              <pt idx="13">
                <v>-2</v>
              </pt>
              <pt idx="14">
                <v>11</v>
              </pt>
              <pt idx="15">
                <v>3</v>
              </pt>
              <pt idx="16">
                <v>-2</v>
              </pt>
              <pt idx="17">
                <v>-4</v>
              </pt>
              <pt idx="18">
                <v>-1</v>
              </pt>
              <pt idx="19">
                <v>-3</v>
              </pt>
            </numLit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538262887"/>
        <axId val="1228003143"/>
      </barChart>
      <catAx>
        <axId val="538262887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out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228003143"/>
        <crosses val="autoZero"/>
        <auto val="1"/>
        <lblAlgn val="ctr"/>
        <lblOffset val="100"/>
        <noMultiLvlLbl val="0"/>
      </catAx>
      <valAx>
        <axId val="1228003143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8262887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pivotSource>
    <name>[LDA E HLA - RELATÓRIO DA FROTA PREVISTA_REALIZADA.xlsx]LDA-FROTA-GRÁFICO!Tabela Dinâmica2</name>
    <fmtId val="154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spPr>
          <a:solidFill>
            <a:schemeClr val="accent3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'LDA-FROTA-GRÁFICO'!$B$54</f>
              <strCache>
                <ptCount val="1"/>
                <pt idx="0">
                  <v>AUTOCARROS PREVISTOS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ZANGO 0 X CACUACO (EXPRESSO)</v>
                  </pt>
                  <pt idx="1">
                    <v>ZANGO 0 X BENFICA (EXPRESSO)</v>
                  </pt>
                  <pt idx="2">
                    <v>ZANGO 0 X ZANGO 8000</v>
                  </pt>
                  <pt idx="3">
                    <v>ZANGO 0 X VILA DE VIANA</v>
                  </pt>
                  <pt idx="4">
                    <v>ZANGO 0 X 11 DE NOVEMBRO</v>
                  </pt>
                  <pt idx="5">
                    <v>BENFICA X KILAMBA</v>
                  </pt>
                  <pt idx="6">
                    <v>BENFICA X KILAMBA</v>
                  </pt>
                </lvl>
                <lvl>
                  <pt idx="0">
                    <v>612</v>
                  </pt>
                  <pt idx="1">
                    <v>616</v>
                  </pt>
                  <pt idx="2">
                    <v>R01</v>
                  </pt>
                  <pt idx="3">
                    <v>R02</v>
                  </pt>
                  <pt idx="4">
                    <v>R03</v>
                  </pt>
                  <pt idx="5">
                    <v>R04A</v>
                  </pt>
                  <pt idx="6">
                    <v>R04B</v>
                  </pt>
                </lvl>
                <lvl>
                  <pt idx="0">
                    <v>ROSALINA EXPRESS</v>
                  </pt>
                </lvl>
              </multiLvlStrCache>
              <f>'LDA-FROTA-GRÁFICO'!$A$55:$A$70</f>
            </multiLvlStrRef>
          </cat>
          <val>
            <numRef>
              <f>'LDA-FROTA-GRÁFICO'!$B$55:$B$70</f>
              <numCache>
                <formatCode>General</formatCode>
                <ptCount val="7"/>
                <pt idx="0">
                  <v>5</v>
                </pt>
                <pt idx="1">
                  <v>5</v>
                </pt>
                <pt idx="2">
                  <v>7</v>
                </pt>
                <pt idx="3">
                  <v>6</v>
                </pt>
                <pt idx="4">
                  <v>7</v>
                </pt>
                <pt idx="5">
                  <v>1</v>
                </pt>
                <pt idx="6">
                  <v>0</v>
                </pt>
              </numCache>
            </numRef>
          </val>
        </ser>
        <ser>
          <idx val="1"/>
          <order val="1"/>
          <tx>
            <strRef>
              <f>'LDA-FROTA-GRÁFICO'!$C$54</f>
              <strCache>
                <ptCount val="1"/>
                <pt idx="0">
                  <v>AUTOCARROS DISPONIBILIZADOS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ZANGO 0 X CACUACO (EXPRESSO)</v>
                  </pt>
                  <pt idx="1">
                    <v>ZANGO 0 X BENFICA (EXPRESSO)</v>
                  </pt>
                  <pt idx="2">
                    <v>ZANGO 0 X ZANGO 8000</v>
                  </pt>
                  <pt idx="3">
                    <v>ZANGO 0 X VILA DE VIANA</v>
                  </pt>
                  <pt idx="4">
                    <v>ZANGO 0 X 11 DE NOVEMBRO</v>
                  </pt>
                  <pt idx="5">
                    <v>BENFICA X KILAMBA</v>
                  </pt>
                  <pt idx="6">
                    <v>BENFICA X KILAMBA</v>
                  </pt>
                </lvl>
                <lvl>
                  <pt idx="0">
                    <v>612</v>
                  </pt>
                  <pt idx="1">
                    <v>616</v>
                  </pt>
                  <pt idx="2">
                    <v>R01</v>
                  </pt>
                  <pt idx="3">
                    <v>R02</v>
                  </pt>
                  <pt idx="4">
                    <v>R03</v>
                  </pt>
                  <pt idx="5">
                    <v>R04A</v>
                  </pt>
                  <pt idx="6">
                    <v>R04B</v>
                  </pt>
                </lvl>
                <lvl>
                  <pt idx="0">
                    <v>ROSALINA EXPRESS</v>
                  </pt>
                </lvl>
              </multiLvlStrCache>
              <f>'LDA-FROTA-GRÁFICO'!$A$55:$A$70</f>
            </multiLvlStrRef>
          </cat>
          <val>
            <numRef>
              <f>'LDA-FROTA-GRÁFICO'!$C$55:$C$70</f>
              <numCache>
                <formatCode>General</formatCode>
                <ptCount val="7"/>
                <pt idx="0">
                  <v>0</v>
                </pt>
                <pt idx="1">
                  <v>3</v>
                </pt>
                <pt idx="2">
                  <v>11</v>
                </pt>
                <pt idx="3">
                  <v>9</v>
                </pt>
                <pt idx="4">
                  <v>12</v>
                </pt>
                <pt idx="5">
                  <v>1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'LDA-FROTA-GRÁFICO'!$D$54</f>
              <strCache>
                <ptCount val="1"/>
                <pt idx="0">
                  <v>DIFERENÇA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ZANGO 0 X CACUACO (EXPRESSO)</v>
                  </pt>
                  <pt idx="1">
                    <v>ZANGO 0 X BENFICA (EXPRESSO)</v>
                  </pt>
                  <pt idx="2">
                    <v>ZANGO 0 X ZANGO 8000</v>
                  </pt>
                  <pt idx="3">
                    <v>ZANGO 0 X VILA DE VIANA</v>
                  </pt>
                  <pt idx="4">
                    <v>ZANGO 0 X 11 DE NOVEMBRO</v>
                  </pt>
                  <pt idx="5">
                    <v>BENFICA X KILAMBA</v>
                  </pt>
                  <pt idx="6">
                    <v>BENFICA X KILAMBA</v>
                  </pt>
                </lvl>
                <lvl>
                  <pt idx="0">
                    <v>612</v>
                  </pt>
                  <pt idx="1">
                    <v>616</v>
                  </pt>
                  <pt idx="2">
                    <v>R01</v>
                  </pt>
                  <pt idx="3">
                    <v>R02</v>
                  </pt>
                  <pt idx="4">
                    <v>R03</v>
                  </pt>
                  <pt idx="5">
                    <v>R04A</v>
                  </pt>
                  <pt idx="6">
                    <v>R04B</v>
                  </pt>
                </lvl>
                <lvl>
                  <pt idx="0">
                    <v>ROSALINA EXPRESS</v>
                  </pt>
                </lvl>
              </multiLvlStrCache>
              <f>'LDA-FROTA-GRÁFICO'!$A$55:$A$70</f>
            </multiLvlStrRef>
          </cat>
          <val>
            <numRef>
              <f>'LDA-FROTA-GRÁFICO'!$D$55:$D$70</f>
              <numCache>
                <formatCode>General</formatCode>
                <ptCount val="7"/>
                <pt idx="0">
                  <v>-5</v>
                </pt>
                <pt idx="1">
                  <v>-2</v>
                </pt>
                <pt idx="2">
                  <v>4</v>
                </pt>
                <pt idx="3">
                  <v>3</v>
                </pt>
                <pt idx="4">
                  <v>5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27346815"/>
        <axId val="227347295"/>
      </barChart>
      <catAx>
        <axId val="227346815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27347295"/>
        <crosses val="autoZero"/>
        <auto val="1"/>
        <lblAlgn val="ctr"/>
        <lblOffset val="100"/>
        <noMultiLvlLbl val="0"/>
      </catAx>
      <valAx>
        <axId val="22734729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27346815"/>
        <crossesAt val="1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'LDA-VIAGENS-GRAFICO'!$B$20</f>
              <strCache>
                <ptCount val="1"/>
                <pt idx="0">
                  <v>VIAGENS PREVISTAS</v>
                </pt>
              </strCache>
            </strRef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'LDA-VIAGENS-GRAFICO'!$A$21:$A$29</f>
              <strCache>
                <ptCount val="9"/>
                <pt idx="0">
                  <v>ANGOAUSTRAL</v>
                </pt>
                <pt idx="1">
                  <v>ANGO-REAL</v>
                </pt>
                <pt idx="2">
                  <v>CAMCON</v>
                </pt>
                <pt idx="3">
                  <v>CIDRÁLIA</v>
                </pt>
                <pt idx="4">
                  <v>IMPALA</v>
                </pt>
                <pt idx="5">
                  <v>MACON</v>
                </pt>
                <pt idx="6">
                  <v>ROSALINA EXPRESS</v>
                </pt>
                <pt idx="7">
                  <v>STRANG</v>
                </pt>
                <pt idx="8">
                  <v>TCUL</v>
                </pt>
              </strCache>
            </strRef>
          </cat>
          <val>
            <numRef>
              <f>'LDA-VIAGENS-GRAFICO'!$B$21:$B$29</f>
              <numCache>
                <formatCode>General</formatCode>
                <ptCount val="9"/>
                <pt idx="0">
                  <v>1022</v>
                </pt>
                <pt idx="1">
                  <v>1478</v>
                </pt>
                <pt idx="2">
                  <v>172</v>
                </pt>
                <pt idx="3">
                  <v>465</v>
                </pt>
                <pt idx="4">
                  <v>130</v>
                </pt>
                <pt idx="5">
                  <v>820</v>
                </pt>
                <pt idx="6">
                  <v>399</v>
                </pt>
                <pt idx="7">
                  <v>90</v>
                </pt>
                <pt idx="8">
                  <v>1516</v>
                </pt>
              </numCache>
            </numRef>
          </val>
        </ser>
        <ser>
          <idx val="1"/>
          <order val="1"/>
          <tx>
            <strRef>
              <f>'LDA-VIAGENS-GRAFICO'!$C$20</f>
              <strCache>
                <ptCount val="1"/>
                <pt idx="0">
                  <v>VIAGENS REALIZADAS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'LDA-VIAGENS-GRAFICO'!$A$21:$A$29</f>
              <strCache>
                <ptCount val="9"/>
                <pt idx="0">
                  <v>ANGOAUSTRAL</v>
                </pt>
                <pt idx="1">
                  <v>ANGO-REAL</v>
                </pt>
                <pt idx="2">
                  <v>CAMCON</v>
                </pt>
                <pt idx="3">
                  <v>CIDRÁLIA</v>
                </pt>
                <pt idx="4">
                  <v>IMPALA</v>
                </pt>
                <pt idx="5">
                  <v>MACON</v>
                </pt>
                <pt idx="6">
                  <v>ROSALINA EXPRESS</v>
                </pt>
                <pt idx="7">
                  <v>STRANG</v>
                </pt>
                <pt idx="8">
                  <v>TCUL</v>
                </pt>
              </strCache>
            </strRef>
          </cat>
          <val>
            <numRef>
              <f>'LDA-VIAGENS-GRAFICO'!$C$21:$C$29</f>
              <numCache>
                <formatCode>General</formatCode>
                <ptCount val="9"/>
                <pt idx="0">
                  <v>355</v>
                </pt>
                <pt idx="1">
                  <v>978</v>
                </pt>
                <pt idx="2">
                  <v>95</v>
                </pt>
                <pt idx="3">
                  <v>442</v>
                </pt>
                <pt idx="4">
                  <v>88</v>
                </pt>
                <pt idx="5">
                  <v>316</v>
                </pt>
                <pt idx="6">
                  <v>231</v>
                </pt>
                <pt idx="7">
                  <v>18</v>
                </pt>
                <pt idx="8">
                  <v>1133</v>
                </pt>
              </numCache>
            </numRef>
          </val>
        </ser>
        <ser>
          <idx val="2"/>
          <order val="2"/>
          <tx>
            <strRef>
              <f>'LDA-VIAGENS-GRAFICO'!$D$20</f>
              <strCache>
                <ptCount val="1"/>
                <pt idx="0">
                  <v>DIFERENÇA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'LDA-VIAGENS-GRAFICO'!$A$21:$A$29</f>
              <strCache>
                <ptCount val="9"/>
                <pt idx="0">
                  <v>ANGOAUSTRAL</v>
                </pt>
                <pt idx="1">
                  <v>ANGO-REAL</v>
                </pt>
                <pt idx="2">
                  <v>CAMCON</v>
                </pt>
                <pt idx="3">
                  <v>CIDRÁLIA</v>
                </pt>
                <pt idx="4">
                  <v>IMPALA</v>
                </pt>
                <pt idx="5">
                  <v>MACON</v>
                </pt>
                <pt idx="6">
                  <v>ROSALINA EXPRESS</v>
                </pt>
                <pt idx="7">
                  <v>STRANG</v>
                </pt>
                <pt idx="8">
                  <v>TCUL</v>
                </pt>
              </strCache>
            </strRef>
          </cat>
          <val>
            <numRef>
              <f>'LDA-VIAGENS-GRAFICO'!$D$21:$D$29</f>
              <numCache>
                <formatCode>General</formatCode>
                <ptCount val="9"/>
                <pt idx="0">
                  <v>-667</v>
                </pt>
                <pt idx="1">
                  <v>-500</v>
                </pt>
                <pt idx="2">
                  <v>-77</v>
                </pt>
                <pt idx="3">
                  <v>-23</v>
                </pt>
                <pt idx="4">
                  <v>-42</v>
                </pt>
                <pt idx="5">
                  <v>-504</v>
                </pt>
                <pt idx="6">
                  <v>-168</v>
                </pt>
                <pt idx="7">
                  <v>-72</v>
                </pt>
                <pt idx="8">
                  <v>-383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538262887"/>
        <axId val="1228003143"/>
      </barChart>
      <catAx>
        <axId val="538262887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out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228003143"/>
        <crosses val="autoZero"/>
        <auto val="1"/>
        <lblAlgn val="ctr"/>
        <lblOffset val="100"/>
        <noMultiLvlLbl val="0"/>
      </catAx>
      <valAx>
        <axId val="1228003143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8262887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pivotSource>
    <name>[LDA E HLA - RELATÓRIO DA FROTA PREVISTA_REALIZADA.xlsx]LDA-VIAGENS-GRAFICO!Tabela Dinâmica1</name>
    <fmtId val="146"/>
  </pivotSource>
  <chart>
    <pivotFmts>
      <pivotFmt>
        <idx val="0"/>
        <spPr>
          <a:solidFill>
            <a:srgbClr val="C00000"/>
          </a:solidFill>
          <a:ln>
            <a:noFill/>
            <a:prstDash val="solid"/>
          </a:ln>
        </spP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3"/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4"/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5"/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6"/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7"/>
        <spPr>
          <a:solidFill>
            <a:srgbClr val="C00000"/>
          </a:solidFill>
          <a:ln>
            <a:noFill/>
            <a:prstDash val="solid"/>
          </a:ln>
        </spP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10"/>
        <spPr>
          <a:solidFill>
            <a:srgbClr val="C000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1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1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13"/>
        <spPr>
          <a:solidFill>
            <a:srgbClr val="C000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4"/>
        <spPr>
          <a:solidFill>
            <a:srgbClr val="ED7D3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2"/>
        <spPr>
          <a:solidFill>
            <a:srgbClr val="C000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5"/>
        <spPr>
          <a:solidFill>
            <a:srgbClr val="C000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8"/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9"/>
        <spPr>
          <a:solidFill>
            <a:srgbClr val="C000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2"/>
        <spPr>
          <a:solidFill>
            <a:srgbClr val="C000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5"/>
        <spPr>
          <a:solidFill>
            <a:srgbClr val="C000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1"/>
        <spPr>
          <a:solidFill>
            <a:srgbClr val="C000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4"/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5"/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6"/>
        <spPr>
          <a:solidFill>
            <a:srgbClr val="C000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7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8"/>
        <spPr>
          <a:solidFill>
            <a:schemeClr val="accent3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'LDA-VIAGENS-GRAFICO'!$B$45</f>
              <strCache>
                <ptCount val="1"/>
                <pt idx="0">
                  <v>VIAGENS PREVISTAS</v>
                </pt>
              </strCache>
            </strRef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GAMEK X MUTAMBA</v>
                  </pt>
                  <pt idx="1">
                    <v>GAMEK X SÃO PAULO</v>
                  </pt>
                  <pt idx="2">
                    <v>CACUACO X PORTO</v>
                  </pt>
                  <pt idx="3">
                    <v>CACUACO X SÃO PAULO</v>
                  </pt>
                  <pt idx="4">
                    <v>CACUACO X FUNDA</v>
                  </pt>
                  <pt idx="5">
                    <v>CACUACO X PANGUILA</v>
                  </pt>
                  <pt idx="6">
                    <v>VILA DO GAMEK X PALANCA</v>
                  </pt>
                  <pt idx="7">
                    <v>CACUACO X SEQUELE</v>
                  </pt>
                  <pt idx="8">
                    <v>CACUACO X SEQUELE (EXPRESSO)</v>
                  </pt>
                  <pt idx="9">
                    <v>CEMITÉRIO 14 (KIKOLO) X LARGO DAS ESCOLAS</v>
                  </pt>
                  <pt idx="10">
                    <v>ASA BRANCA X LARGO DAS ESCOLAS</v>
                  </pt>
                  <pt idx="11">
                    <v>CAPALANGA X HOSPITAL MILITAR</v>
                  </pt>
                  <pt idx="12">
                    <v>CACUACO X PORTO (EXPRESSO)</v>
                  </pt>
                </lvl>
                <lvl>
                  <pt idx="0">
                    <v>008</v>
                  </pt>
                  <pt idx="1">
                    <v>016</v>
                  </pt>
                  <pt idx="2">
                    <v>018A</v>
                  </pt>
                  <pt idx="3">
                    <v>019</v>
                  </pt>
                  <pt idx="4">
                    <v>028</v>
                  </pt>
                  <pt idx="5">
                    <v>030</v>
                  </pt>
                  <pt idx="6">
                    <v>05103</v>
                  </pt>
                  <pt idx="7">
                    <v>054</v>
                  </pt>
                  <pt idx="8">
                    <v>05418</v>
                  </pt>
                  <pt idx="9">
                    <v>05501</v>
                  </pt>
                  <pt idx="10">
                    <v>05502</v>
                  </pt>
                  <pt idx="11">
                    <v>05618</v>
                  </pt>
                  <pt idx="12">
                    <v>401</v>
                  </pt>
                </lvl>
                <lvl>
                  <pt idx="0">
                    <v>ANGOAUSTRAL</v>
                  </pt>
                </lvl>
              </multiLvlStrCache>
              <f>'LDA-VIAGENS-GRAFICO'!$A$46:$A$73</f>
            </multiLvlStrRef>
          </cat>
          <val>
            <numRef>
              <f>'LDA-VIAGENS-GRAFICO'!$B$46:$B$73</f>
              <numCache>
                <formatCode>General</formatCode>
                <ptCount val="13"/>
                <pt idx="0">
                  <v>80</v>
                </pt>
                <pt idx="1">
                  <v>70</v>
                </pt>
                <pt idx="2">
                  <v>164</v>
                </pt>
                <pt idx="3">
                  <v>216</v>
                </pt>
                <pt idx="4">
                  <v>12</v>
                </pt>
                <pt idx="5">
                  <v>16</v>
                </pt>
                <pt idx="6">
                  <v>100</v>
                </pt>
                <pt idx="7">
                  <v>84</v>
                </pt>
                <pt idx="8">
                  <v>0</v>
                </pt>
                <pt idx="9">
                  <v>26</v>
                </pt>
                <pt idx="10">
                  <v>110</v>
                </pt>
                <pt idx="11">
                  <v>80</v>
                </pt>
                <pt idx="12">
                  <v>64</v>
                </pt>
              </numCache>
            </numRef>
          </val>
        </ser>
        <ser>
          <idx val="1"/>
          <order val="1"/>
          <tx>
            <strRef>
              <f>'LDA-VIAGENS-GRAFICO'!$C$45</f>
              <strCache>
                <ptCount val="1"/>
                <pt idx="0">
                  <v>VIAGENS REALIZADAS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GAMEK X MUTAMBA</v>
                  </pt>
                  <pt idx="1">
                    <v>GAMEK X SÃO PAULO</v>
                  </pt>
                  <pt idx="2">
                    <v>CACUACO X PORTO</v>
                  </pt>
                  <pt idx="3">
                    <v>CACUACO X SÃO PAULO</v>
                  </pt>
                  <pt idx="4">
                    <v>CACUACO X FUNDA</v>
                  </pt>
                  <pt idx="5">
                    <v>CACUACO X PANGUILA</v>
                  </pt>
                  <pt idx="6">
                    <v>VILA DO GAMEK X PALANCA</v>
                  </pt>
                  <pt idx="7">
                    <v>CACUACO X SEQUELE</v>
                  </pt>
                  <pt idx="8">
                    <v>CACUACO X SEQUELE (EXPRESSO)</v>
                  </pt>
                  <pt idx="9">
                    <v>CEMITÉRIO 14 (KIKOLO) X LARGO DAS ESCOLAS</v>
                  </pt>
                  <pt idx="10">
                    <v>ASA BRANCA X LARGO DAS ESCOLAS</v>
                  </pt>
                  <pt idx="11">
                    <v>CAPALANGA X HOSPITAL MILITAR</v>
                  </pt>
                  <pt idx="12">
                    <v>CACUACO X PORTO (EXPRESSO)</v>
                  </pt>
                </lvl>
                <lvl>
                  <pt idx="0">
                    <v>008</v>
                  </pt>
                  <pt idx="1">
                    <v>016</v>
                  </pt>
                  <pt idx="2">
                    <v>018A</v>
                  </pt>
                  <pt idx="3">
                    <v>019</v>
                  </pt>
                  <pt idx="4">
                    <v>028</v>
                  </pt>
                  <pt idx="5">
                    <v>030</v>
                  </pt>
                  <pt idx="6">
                    <v>05103</v>
                  </pt>
                  <pt idx="7">
                    <v>054</v>
                  </pt>
                  <pt idx="8">
                    <v>05418</v>
                  </pt>
                  <pt idx="9">
                    <v>05501</v>
                  </pt>
                  <pt idx="10">
                    <v>05502</v>
                  </pt>
                  <pt idx="11">
                    <v>05618</v>
                  </pt>
                  <pt idx="12">
                    <v>401</v>
                  </pt>
                </lvl>
                <lvl>
                  <pt idx="0">
                    <v>ANGOAUSTRAL</v>
                  </pt>
                </lvl>
              </multiLvlStrCache>
              <f>'LDA-VIAGENS-GRAFICO'!$A$46:$A$73</f>
            </multiLvlStrRef>
          </cat>
          <val>
            <numRef>
              <f>'LDA-VIAGENS-GRAFICO'!$C$46:$C$73</f>
              <numCache>
                <formatCode>General</formatCode>
                <ptCount val="13"/>
                <pt idx="0">
                  <v>0</v>
                </pt>
                <pt idx="1">
                  <v>1</v>
                </pt>
                <pt idx="2">
                  <v>13</v>
                </pt>
                <pt idx="3">
                  <v>210</v>
                </pt>
                <pt idx="4">
                  <v>11</v>
                </pt>
                <pt idx="5">
                  <v>0</v>
                </pt>
                <pt idx="6">
                  <v>48</v>
                </pt>
                <pt idx="7">
                  <v>38</v>
                </pt>
                <pt idx="8">
                  <v>0</v>
                </pt>
                <pt idx="9">
                  <v>15</v>
                </pt>
                <pt idx="10">
                  <v>0</v>
                </pt>
                <pt idx="11">
                  <v>19</v>
                </pt>
                <pt idx="12">
                  <v>0</v>
                </pt>
              </numCache>
            </numRef>
          </val>
        </ser>
        <ser>
          <idx val="2"/>
          <order val="2"/>
          <tx>
            <strRef>
              <f>'LDA-VIAGENS-GRAFICO'!$D$45</f>
              <strCache>
                <ptCount val="1"/>
                <pt idx="0">
                  <v>DIFERENÇA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GAMEK X MUTAMBA</v>
                  </pt>
                  <pt idx="1">
                    <v>GAMEK X SÃO PAULO</v>
                  </pt>
                  <pt idx="2">
                    <v>CACUACO X PORTO</v>
                  </pt>
                  <pt idx="3">
                    <v>CACUACO X SÃO PAULO</v>
                  </pt>
                  <pt idx="4">
                    <v>CACUACO X FUNDA</v>
                  </pt>
                  <pt idx="5">
                    <v>CACUACO X PANGUILA</v>
                  </pt>
                  <pt idx="6">
                    <v>VILA DO GAMEK X PALANCA</v>
                  </pt>
                  <pt idx="7">
                    <v>CACUACO X SEQUELE</v>
                  </pt>
                  <pt idx="8">
                    <v>CACUACO X SEQUELE (EXPRESSO)</v>
                  </pt>
                  <pt idx="9">
                    <v>CEMITÉRIO 14 (KIKOLO) X LARGO DAS ESCOLAS</v>
                  </pt>
                  <pt idx="10">
                    <v>ASA BRANCA X LARGO DAS ESCOLAS</v>
                  </pt>
                  <pt idx="11">
                    <v>CAPALANGA X HOSPITAL MILITAR</v>
                  </pt>
                  <pt idx="12">
                    <v>CACUACO X PORTO (EXPRESSO)</v>
                  </pt>
                </lvl>
                <lvl>
                  <pt idx="0">
                    <v>008</v>
                  </pt>
                  <pt idx="1">
                    <v>016</v>
                  </pt>
                  <pt idx="2">
                    <v>018A</v>
                  </pt>
                  <pt idx="3">
                    <v>019</v>
                  </pt>
                  <pt idx="4">
                    <v>028</v>
                  </pt>
                  <pt idx="5">
                    <v>030</v>
                  </pt>
                  <pt idx="6">
                    <v>05103</v>
                  </pt>
                  <pt idx="7">
                    <v>054</v>
                  </pt>
                  <pt idx="8">
                    <v>05418</v>
                  </pt>
                  <pt idx="9">
                    <v>05501</v>
                  </pt>
                  <pt idx="10">
                    <v>05502</v>
                  </pt>
                  <pt idx="11">
                    <v>05618</v>
                  </pt>
                  <pt idx="12">
                    <v>401</v>
                  </pt>
                </lvl>
                <lvl>
                  <pt idx="0">
                    <v>ANGOAUSTRAL</v>
                  </pt>
                </lvl>
              </multiLvlStrCache>
              <f>'LDA-VIAGENS-GRAFICO'!$A$46:$A$73</f>
            </multiLvlStrRef>
          </cat>
          <val>
            <numRef>
              <f>'LDA-VIAGENS-GRAFICO'!$D$46:$D$73</f>
              <numCache>
                <formatCode>General</formatCode>
                <ptCount val="13"/>
                <pt idx="0">
                  <v>-80</v>
                </pt>
                <pt idx="1">
                  <v>-69</v>
                </pt>
                <pt idx="2">
                  <v>-151</v>
                </pt>
                <pt idx="3">
                  <v>-6</v>
                </pt>
                <pt idx="4">
                  <v>-1</v>
                </pt>
                <pt idx="5">
                  <v>-16</v>
                </pt>
                <pt idx="6">
                  <v>-52</v>
                </pt>
                <pt idx="7">
                  <v>-46</v>
                </pt>
                <pt idx="8">
                  <v>0</v>
                </pt>
                <pt idx="9">
                  <v>-11</v>
                </pt>
                <pt idx="10">
                  <v>-110</v>
                </pt>
                <pt idx="11">
                  <v>-61</v>
                </pt>
                <pt idx="12">
                  <v>-64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538262887"/>
        <axId val="1228003143"/>
      </barChart>
      <catAx>
        <axId val="538262887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out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228003143"/>
        <crosses val="autoZero"/>
        <auto val="1"/>
        <lblAlgn val="ctr"/>
        <lblOffset val="100"/>
        <noMultiLvlLbl val="0"/>
      </catAx>
      <valAx>
        <axId val="1228003143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538262887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pivotSource>
    <name>[LDA E HLA - RELATÓRIO DA FROTA PREVISTA_REALIZADA.xlsx]HLA-FROTA-GRÁFICO!Tabela Dinâmica2</name>
    <fmtId val="0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bg1">
              <a:lumMod val="75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4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5"/>
        <spPr>
          <a:solidFill>
            <a:schemeClr val="accent3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6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05951931676691861"/>
          <y val="0.1424978127734033"/>
          <w val="0.8966122441821719"/>
          <h val="0.6733377077865268"/>
        </manualLayout>
      </layout>
      <barChart>
        <barDir val="col"/>
        <grouping val="clustered"/>
        <varyColors val="0"/>
        <ser>
          <idx val="0"/>
          <order val="0"/>
          <tx>
            <strRef>
              <f>'HLA-FROTA-GRÁFICO'!$B$1</f>
              <strCache>
                <ptCount val="1"/>
                <pt idx="0">
                  <v>Soma de Domª PREVISTO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'HLA-FROTA-GRÁFICO'!$A$2:$A$7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'HLA-FROTA-GRÁFICO'!$B$2:$B$7</f>
              <numCache>
                <formatCode>General</formatCode>
                <ptCount val="5"/>
                <pt idx="0">
                  <v>6</v>
                </pt>
                <pt idx="1">
                  <v>4</v>
                </pt>
                <pt idx="2">
                  <v>0</v>
                </pt>
                <pt idx="3">
                  <v>0</v>
                </pt>
                <pt idx="4">
                  <v>4</v>
                </pt>
              </numCache>
            </numRef>
          </val>
        </ser>
        <ser>
          <idx val="1"/>
          <order val="1"/>
          <tx>
            <strRef>
              <f>'HLA-FROTA-GRÁFICO'!$C$1</f>
              <strCache>
                <ptCount val="1"/>
                <pt idx="0">
                  <v>Soma de Domª REALIZADA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'HLA-FROTA-GRÁFICO'!$A$2:$A$7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'HLA-FROTA-GRÁFICO'!$C$2:$C$7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2</v>
                </pt>
                <pt idx="3">
                  <v>2</v>
                </pt>
                <pt idx="4">
                  <v>2</v>
                </pt>
              </numCache>
            </numRef>
          </val>
        </ser>
        <ser>
          <idx val="2"/>
          <order val="2"/>
          <tx>
            <strRef>
              <f>'HLA-FROTA-GRÁFICO'!$D$1</f>
              <strCache>
                <ptCount val="1"/>
                <pt idx="0">
                  <v>Soma de Domª DIFERENÇA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'HLA-FROTA-GRÁFICO'!$A$2:$A$7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'HLA-FROTA-GRÁFICO'!$D$2:$D$7</f>
              <numCache>
                <formatCode>General</formatCode>
                <ptCount val="5"/>
                <pt idx="0">
                  <v>-6</v>
                </pt>
                <pt idx="1">
                  <v>-4</v>
                </pt>
                <pt idx="2">
                  <v>2</v>
                </pt>
                <pt idx="3">
                  <v>2</v>
                </pt>
                <pt idx="4">
                  <v>-2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65926256"/>
        <axId val="65926736"/>
      </barChart>
      <catAx>
        <axId val="6592625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5926736"/>
        <crosses val="autoZero"/>
        <auto val="1"/>
        <lblAlgn val="ctr"/>
        <lblOffset val="100"/>
        <noMultiLvlLbl val="0"/>
      </catAx>
      <valAx>
        <axId val="659267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5926256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657083983655718"/>
          <y val="0.8862153689122193"/>
          <w val="0.184014338040614"/>
          <h val="0.113784598310387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'HLA-FROTA-GRÁFICO'!$B$21</f>
              <strCache>
                <ptCount val="1"/>
                <pt idx="0">
                  <v>AUTOCARROS PREVISTOS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'HLA-FROTA-GRÁFICO'!$A$22:$A$26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'HLA-FROTA-GRÁFICO'!$B$22:$B$26</f>
              <numCache>
                <formatCode>General</formatCode>
                <ptCount val="5"/>
                <pt idx="0">
                  <v>6</v>
                </pt>
                <pt idx="1">
                  <v>4</v>
                </pt>
                <pt idx="2">
                  <v>0</v>
                </pt>
                <pt idx="3">
                  <v>0</v>
                </pt>
                <pt idx="4">
                  <v>4</v>
                </pt>
              </numCache>
            </numRef>
          </val>
        </ser>
        <ser>
          <idx val="1"/>
          <order val="1"/>
          <tx>
            <strRef>
              <f>'HLA-FROTA-GRÁFICO'!$C$21</f>
              <strCache>
                <ptCount val="1"/>
                <pt idx="0">
                  <v>AUTOCARROS DISPONIBILIZADOS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'HLA-FROTA-GRÁFICO'!$A$22:$A$26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'HLA-FROTA-GRÁFICO'!$C$22:$C$26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2</v>
                </pt>
                <pt idx="3">
                  <v>2</v>
                </pt>
                <pt idx="4">
                  <v>2</v>
                </pt>
              </numCache>
            </numRef>
          </val>
        </ser>
        <ser>
          <idx val="2"/>
          <order val="2"/>
          <tx>
            <strRef>
              <f>'HLA-FROTA-GRÁFICO'!$D$21</f>
              <strCache>
                <ptCount val="1"/>
                <pt idx="0">
                  <v>DIFERENÇA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'HLA-FROTA-GRÁFICO'!$A$22:$A$26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'HLA-FROTA-GRÁFICO'!$D$22:$D$26</f>
              <numCache>
                <formatCode>General</formatCode>
                <ptCount val="5"/>
                <pt idx="0">
                  <v>-6</v>
                </pt>
                <pt idx="1">
                  <v>-4</v>
                </pt>
                <pt idx="2">
                  <v>2</v>
                </pt>
                <pt idx="3">
                  <v>2</v>
                </pt>
                <pt idx="4">
                  <v>-2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678182184"/>
        <axId val="1629271480"/>
      </barChart>
      <catAx>
        <axId val="1678182184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29271480"/>
        <crosses val="autoZero"/>
        <auto val="1"/>
        <lblAlgn val="ctr"/>
        <lblOffset val="100"/>
        <noMultiLvlLbl val="0"/>
      </catAx>
      <valAx>
        <axId val="162927148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78182184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pivotSource>
    <name>[LDA E HLA - RELATÓRIO DA FROTA PREVISTA_REALIZADA.xlsx]HLA-FROTA-GRÁFICO!Tabela Dinâmica1</name>
    <fmtId val="3"/>
  </pivotSource>
  <chart>
    <pivotFmts>
      <pivotFmt>
        <idx val="0"/>
        <spPr>
          <a:solidFill>
            <a:srgbClr val="4472C4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3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'HLA-FROTA-GRÁFICO'!$B$46</f>
              <strCache>
                <ptCount val="1"/>
                <pt idx="0">
                  <v>AUTOCARROS PREVISTOS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ESTÁDIO TUNDAVALA X ESTATUA DA LIBERDADE</v>
                  </pt>
                  <pt idx="1">
                    <v>ESTATUA DA LIBERDADE X MUTUNDO</v>
                  </pt>
                  <pt idx="2">
                    <v>ESTATUA DA LIBERDADE X CENTRALIDADE DA QUILEMBA</v>
                  </pt>
                  <pt idx="3">
                    <v>TCHIOCO / VERDINHA X MUTUNDO</v>
                  </pt>
                  <pt idx="4">
                    <v>TCHIOCO X MUTUNDO (VIA EYWA)</v>
                  </pt>
                </lvl>
                <lvl>
                  <pt idx="0">
                    <v>16001</v>
                  </pt>
                  <pt idx="1">
                    <v>16002</v>
                  </pt>
                  <pt idx="2">
                    <v>16003</v>
                  </pt>
                  <pt idx="3">
                    <v>16004</v>
                  </pt>
                  <pt idx="4">
                    <v>16007</v>
                  </pt>
                </lvl>
                <lvl>
                  <pt idx="0">
                    <v>JOBITA</v>
                  </pt>
                </lvl>
              </multiLvlStrCache>
              <f>'HLA-FROTA-GRÁFICO'!$A$47:$A$58</f>
            </multiLvlStrRef>
          </cat>
          <val>
            <numRef>
              <f>'HLA-FROTA-GRÁFICO'!$B$47:$B$58</f>
              <numCache>
                <formatCode>General</formatCode>
                <ptCount val="5"/>
                <pt idx="0">
                  <v>0</v>
                </pt>
                <pt idx="1">
                  <v>2</v>
                </pt>
                <pt idx="2">
                  <v>2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'HLA-FROTA-GRÁFICO'!$C$46</f>
              <strCache>
                <ptCount val="1"/>
                <pt idx="0">
                  <v>AUTOCARROS DISPONIBILIZADOS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ESTÁDIO TUNDAVALA X ESTATUA DA LIBERDADE</v>
                  </pt>
                  <pt idx="1">
                    <v>ESTATUA DA LIBERDADE X MUTUNDO</v>
                  </pt>
                  <pt idx="2">
                    <v>ESTATUA DA LIBERDADE X CENTRALIDADE DA QUILEMBA</v>
                  </pt>
                  <pt idx="3">
                    <v>TCHIOCO / VERDINHA X MUTUNDO</v>
                  </pt>
                  <pt idx="4">
                    <v>TCHIOCO X MUTUNDO (VIA EYWA)</v>
                  </pt>
                </lvl>
                <lvl>
                  <pt idx="0">
                    <v>16001</v>
                  </pt>
                  <pt idx="1">
                    <v>16002</v>
                  </pt>
                  <pt idx="2">
                    <v>16003</v>
                  </pt>
                  <pt idx="3">
                    <v>16004</v>
                  </pt>
                  <pt idx="4">
                    <v>16007</v>
                  </pt>
                </lvl>
                <lvl>
                  <pt idx="0">
                    <v>JOBITA</v>
                  </pt>
                </lvl>
              </multiLvlStrCache>
              <f>'HLA-FROTA-GRÁFICO'!$A$47:$A$58</f>
            </multiLvlStrRef>
          </cat>
          <val>
            <numRef>
              <f>'HLA-FROTA-GRÁFICO'!$C$47:$C$58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2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'HLA-FROTA-GRÁFICO'!$D$46</f>
              <strCache>
                <ptCount val="1"/>
                <pt idx="0">
                  <v>DIFERENÇA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ESTÁDIO TUNDAVALA X ESTATUA DA LIBERDADE</v>
                  </pt>
                  <pt idx="1">
                    <v>ESTATUA DA LIBERDADE X MUTUNDO</v>
                  </pt>
                  <pt idx="2">
                    <v>ESTATUA DA LIBERDADE X CENTRALIDADE DA QUILEMBA</v>
                  </pt>
                  <pt idx="3">
                    <v>TCHIOCO / VERDINHA X MUTUNDO</v>
                  </pt>
                  <pt idx="4">
                    <v>TCHIOCO X MUTUNDO (VIA EYWA)</v>
                  </pt>
                </lvl>
                <lvl>
                  <pt idx="0">
                    <v>16001</v>
                  </pt>
                  <pt idx="1">
                    <v>16002</v>
                  </pt>
                  <pt idx="2">
                    <v>16003</v>
                  </pt>
                  <pt idx="3">
                    <v>16004</v>
                  </pt>
                  <pt idx="4">
                    <v>16007</v>
                  </pt>
                </lvl>
                <lvl>
                  <pt idx="0">
                    <v>JOBITA</v>
                  </pt>
                </lvl>
              </multiLvlStrCache>
              <f>'HLA-FROTA-GRÁFICO'!$A$47:$A$58</f>
            </multiLvlStrRef>
          </cat>
          <val>
            <numRef>
              <f>'HLA-FROTA-GRÁFICO'!$D$47:$D$58</f>
              <numCache>
                <formatCode>General</formatCode>
                <ptCount val="5"/>
                <pt idx="0">
                  <v>0</v>
                </pt>
                <pt idx="1">
                  <v>-2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538262887"/>
        <axId val="1228003143"/>
      </barChart>
      <catAx>
        <axId val="538262887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out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228003143"/>
        <crosses val="autoZero"/>
        <auto val="1"/>
        <lblAlgn val="ctr"/>
        <lblOffset val="100"/>
        <noMultiLvlLbl val="0"/>
      </catAx>
      <valAx>
        <axId val="1228003143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8262887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pivotSource>
    <name>[LDA E HLA - RELATÓRIO DA FROTA PREVISTA_REALIZADA.xlsx]HLA-VIAGENS-GRAFICO!Tabela Dinâmica3</name>
    <fmtId val="0"/>
  </pivotSource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strike="noStrike" baseline="0"/>
              <a:t>Diferença de Viagens - Segunda-Feira</a:t>
            </a:r>
            <a:endParaRPr lang="pt-PT" b="0"/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rgbClr val="C000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3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6"/>
        <spPr>
          <a:solidFill>
            <a:schemeClr val="accent3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7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1622961996614329"/>
          <y val="0.1527777777777778"/>
          <w val="0.7031930919877619"/>
          <h val="0.7222222222222221"/>
        </manualLayout>
      </layout>
      <barChart>
        <barDir val="col"/>
        <grouping val="clustered"/>
        <varyColors val="0"/>
        <ser>
          <idx val="0"/>
          <order val="0"/>
          <tx>
            <strRef>
              <f>'HLA-VIAGENS-GRAFICO'!$B$1</f>
              <strCache>
                <ptCount val="1"/>
                <pt idx="0">
                  <v>Soma de Domª PREVISTO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'HLA-VIAGENS-GRAFICO'!$A$2:$A$7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'HLA-VIAGENS-GRAFICO'!$B$2:$B$7</f>
              <numCache>
                <formatCode>General</formatCode>
                <ptCount val="5"/>
                <pt idx="0">
                  <v>84</v>
                </pt>
                <pt idx="1">
                  <v>56</v>
                </pt>
                <pt idx="2">
                  <v>0</v>
                </pt>
                <pt idx="3">
                  <v>0</v>
                </pt>
                <pt idx="4">
                  <v>56</v>
                </pt>
              </numCache>
            </numRef>
          </val>
        </ser>
        <ser>
          <idx val="1"/>
          <order val="1"/>
          <tx>
            <strRef>
              <f>'HLA-VIAGENS-GRAFICO'!$C$1</f>
              <strCache>
                <ptCount val="1"/>
                <pt idx="0">
                  <v>Soma de Domª REALIZADA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'HLA-VIAGENS-GRAFICO'!$A$2:$A$7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'HLA-VIAGENS-GRAFICO'!$C$2:$C$7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4</v>
                </pt>
                <pt idx="3">
                  <v>20</v>
                </pt>
                <pt idx="4">
                  <v>3</v>
                </pt>
              </numCache>
            </numRef>
          </val>
        </ser>
        <ser>
          <idx val="2"/>
          <order val="2"/>
          <tx>
            <strRef>
              <f>'HLA-VIAGENS-GRAFICO'!$D$1</f>
              <strCache>
                <ptCount val="1"/>
                <pt idx="0">
                  <v>Soma de Domª DIFERENÇA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'HLA-VIAGENS-GRAFICO'!$A$2:$A$7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'HLA-VIAGENS-GRAFICO'!$D$2:$D$7</f>
              <numCache>
                <formatCode>General</formatCode>
                <ptCount val="5"/>
                <pt idx="0">
                  <v>-84</v>
                </pt>
                <pt idx="1">
                  <v>-141</v>
                </pt>
                <pt idx="2">
                  <v>4</v>
                </pt>
                <pt idx="3">
                  <v>20</v>
                </pt>
                <pt idx="4">
                  <v>-53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980916655"/>
        <axId val="980917135"/>
      </barChart>
      <catAx>
        <axId val="9809166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80917135"/>
        <crosses val="autoZero"/>
        <auto val="1"/>
        <lblAlgn val="ctr"/>
        <lblOffset val="100"/>
        <noMultiLvlLbl val="0"/>
      </catAx>
      <valAx>
        <axId val="98091713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80916655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1288029011166504"/>
          <y val="0.8584375911344414"/>
          <w val="0.1685480175391665"/>
          <h val="0.141562336555064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'HLA-VIAGENS-GRAFICO'!$B$20</f>
              <strCache>
                <ptCount val="1"/>
                <pt idx="0">
                  <v>VIAGENS PREVISTA</v>
                </pt>
              </strCache>
            </strRef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'HLA-VIAGENS-GRAFICO'!$A$21:$A$25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'HLA-VIAGENS-GRAFICO'!$B$21:$B$25</f>
              <numCache>
                <formatCode>General</formatCode>
                <ptCount val="5"/>
                <pt idx="0">
                  <v>84</v>
                </pt>
                <pt idx="1">
                  <v>56</v>
                </pt>
                <pt idx="2">
                  <v>0</v>
                </pt>
                <pt idx="3">
                  <v>0</v>
                </pt>
                <pt idx="4">
                  <v>56</v>
                </pt>
              </numCache>
            </numRef>
          </val>
        </ser>
        <ser>
          <idx val="1"/>
          <order val="1"/>
          <tx>
            <strRef>
              <f>'HLA-VIAGENS-GRAFICO'!$C$20</f>
              <strCache>
                <ptCount val="1"/>
                <pt idx="0">
                  <v>VIAGENS REALIZADAS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'HLA-VIAGENS-GRAFICO'!$A$21:$A$25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'HLA-VIAGENS-GRAFICO'!$C$21:$C$25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4</v>
                </pt>
                <pt idx="3">
                  <v>20</v>
                </pt>
                <pt idx="4">
                  <v>3</v>
                </pt>
              </numCache>
            </numRef>
          </val>
        </ser>
        <ser>
          <idx val="2"/>
          <order val="2"/>
          <tx>
            <strRef>
              <f>'HLA-VIAGENS-GRAFICO'!$D$20</f>
              <strCache>
                <ptCount val="1"/>
                <pt idx="0">
                  <v>DIFERENÇA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'HLA-VIAGENS-GRAFICO'!$A$21:$A$25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'HLA-VIAGENS-GRAFICO'!$D$21:$D$25</f>
              <numCache>
                <formatCode>General</formatCode>
                <ptCount val="5"/>
                <pt idx="0">
                  <v>-84</v>
                </pt>
                <pt idx="1">
                  <v>-56</v>
                </pt>
                <pt idx="2">
                  <v>4</v>
                </pt>
                <pt idx="3">
                  <v>20</v>
                </pt>
                <pt idx="4">
                  <v>-53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1277880"/>
        <axId val="1020852615"/>
      </barChart>
      <catAx>
        <axId val="25127788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20852615"/>
        <crosses val="autoZero"/>
        <auto val="1"/>
        <lblAlgn val="ctr"/>
        <lblOffset val="100"/>
        <noMultiLvlLbl val="0"/>
      </catAx>
      <valAx>
        <axId val="102085261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51277880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69786</colOff>
      <row>26</row>
      <rowOff>12297</rowOff>
    </from>
    <to>
      <col>13</col>
      <colOff>504824</colOff>
      <row>46</row>
      <rowOff>161925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1843768</colOff>
      <row>73</row>
      <rowOff>44201</rowOff>
    </from>
    <to>
      <col>9</col>
      <colOff>1245537</colOff>
      <row>99</row>
      <rowOff>99420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41275</colOff>
      <row>16</row>
      <rowOff>146050</rowOff>
    </from>
    <to>
      <col>19</col>
      <colOff>415925</colOff>
      <row>31</row>
      <rowOff>69850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8</col>
      <colOff>400049</colOff>
      <row>38</row>
      <rowOff>82550</rowOff>
    </from>
    <to>
      <col>35</col>
      <colOff>234950</colOff>
      <row>65</row>
      <rowOff>47625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644525</colOff>
      <row>0</row>
      <rowOff>-3175</rowOff>
    </from>
    <to>
      <col>14</col>
      <colOff>63500</colOff>
      <row>14</row>
      <rowOff>158750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187564</colOff>
      <row>22</row>
      <rowOff>89041</rowOff>
    </from>
    <to>
      <col>13</col>
      <colOff>588673</colOff>
      <row>38</row>
      <rowOff>14657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304801</colOff>
      <row>40</row>
      <rowOff>6350</rowOff>
    </from>
    <to>
      <col>15</col>
      <colOff>828676</colOff>
      <row>59</row>
      <rowOff>58737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142875</colOff>
      <row>0</row>
      <rowOff>0</rowOff>
    </from>
    <to>
      <col>17</col>
      <colOff>295275</colOff>
      <row>19</row>
      <rowOff>171450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508454</colOff>
      <row>23</row>
      <rowOff>174171</rowOff>
    </from>
    <to>
      <col>17</col>
      <colOff>224972</colOff>
      <row>43</row>
      <rowOff>93436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8</col>
      <colOff>228600</colOff>
      <row>47</row>
      <rowOff>127000</rowOff>
    </from>
    <to>
      <col>20</col>
      <colOff>787400</colOff>
      <row>68</row>
      <rowOff>73024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495300</colOff>
      <row>0</row>
      <rowOff>142875</rowOff>
    </from>
    <to>
      <col>12</col>
      <colOff>1076325</colOff>
      <row>18</row>
      <rowOff>180975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14</col>
      <colOff>117411</colOff>
      <row>18</row>
      <rowOff>30712</rowOff>
    </from>
    <to>
      <col>19</col>
      <colOff>320674</colOff>
      <row>38</row>
      <rowOff>187325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794545</colOff>
      <row>52</row>
      <rowOff>142875</rowOff>
    </from>
    <to>
      <col>15</col>
      <colOff>1205705</colOff>
      <row>77</row>
      <rowOff>173037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4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5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6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7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Carlos da Luz" refreshedDate="45081.76501678241" createdVersion="8" refreshedVersion="8" minRefreshableVersion="3" recordCount="86" r:id="rId1">
  <cacheSource type="worksheet">
    <worksheetSource ref="B1:Y87" sheet="LDA- FROTA"/>
  </cacheSource>
  <cacheFields count="24">
    <cacheField name="CÓDIGO LINHA" uniqueList="1" numFmtId="49" sqlType="0" hierarchy="0" level="0" databaseField="1">
      <sharedItems count="86" containsInteger="1" containsMixedTypes="1" containsNumber="1" minValue="608" maxValue="901">
        <s v="008"/>
        <s v="016"/>
        <s v="019"/>
        <s v="028"/>
        <s v="030"/>
        <s v="054"/>
        <s v="018A"/>
        <s v="401"/>
        <s v="05103"/>
        <s v="05502"/>
        <s v="05418"/>
        <s v="05501"/>
        <s v="05618"/>
        <n v="612"/>
        <n v="616"/>
        <s v="AR01"/>
        <s v="AR02"/>
        <s v="AR03"/>
        <s v="AR04"/>
        <s v="AR05"/>
        <s v="AR07"/>
        <s v="05201"/>
        <s v="05300"/>
        <s v="05503"/>
        <s v="05606"/>
        <s v="05700"/>
        <s v="05715"/>
        <s v="05804"/>
        <s v="CA01"/>
        <s v="CA02"/>
        <s v="CA03"/>
        <s v="CA04"/>
        <s v="B07"/>
        <s v="G06"/>
        <s v="G07"/>
        <s v="G08"/>
        <s v="K05"/>
        <s v="Z05"/>
        <s v="05400"/>
        <s v="05407"/>
        <s v="05419"/>
        <s v="I01"/>
        <s v="I02"/>
        <s v="107"/>
        <n v="901"/>
        <s v="C09B"/>
        <s v="MB17"/>
        <s v="MB18"/>
        <s v="MC07"/>
        <s v="MC09"/>
        <s v="MM02"/>
        <s v="906"/>
        <s v="05803"/>
        <s v="05900"/>
        <s v="R01"/>
        <s v="R02"/>
        <s v="R03"/>
        <s v="R04A"/>
        <s v="R04B"/>
        <s v="612"/>
        <s v="616"/>
        <s v="S01"/>
        <s v="S02"/>
        <s v="S03A"/>
        <s v="S03B"/>
        <s v="S04"/>
        <s v="B16"/>
        <s v="B17"/>
        <s v="C11"/>
        <n v="608"/>
        <s v="A03"/>
        <s v="B03"/>
        <s v="B11A"/>
        <s v="C04"/>
        <s v="C05A"/>
        <s v="C07"/>
        <s v="C09"/>
        <s v="C09A"/>
        <s v="C11B"/>
        <s v="C17"/>
        <s v="E10"/>
        <s v="E12B"/>
        <s v="E14"/>
        <s v="E16A"/>
        <s v="E6B"/>
        <s v="621"/>
      </sharedItems>
    </cacheField>
    <cacheField name="NOME LINHA" uniqueList="1" numFmtId="0" sqlType="0" hierarchy="0" level="0" databaseField="1">
      <sharedItems count="80">
        <s v="GAMEK X MUTAMBA"/>
        <s v="GAMEK X SÃO PAULO"/>
        <s v="CACUACO X SÃO PAULO"/>
        <s v="CACUACO X FUNDA"/>
        <s v="CACUACO X PANGUILA"/>
        <s v="CACUACO X SEQUELE"/>
        <s v="CACUACO X PORTO"/>
        <s v="CACUACO X PORTO (EXPRESSO)"/>
        <s v="VILA DO GAMEK X PALANCA"/>
        <s v="ASA BRANCA X LARGO DAS ESCOLAS"/>
        <s v="CACUACO X SEQUELE (EXPRESSO)"/>
        <s v="CEMITÉRIO 14 (KIKOLO) X LARGO DAS ESCOLAS"/>
        <s v="CAPALANGA X HOSPITAL MILITAR"/>
        <s v="ZANGO 0 X CACUACO (EXPRESSO)"/>
        <s v="ZANGO 0 X BENFICA (EXPRESSO)"/>
        <s v="VILA DE VIANA X ZANGO 1"/>
        <s v="VILA DE VIANA X PRIMEIRO DE MAIO"/>
        <s v="DESVIO DO ZANGO X CACUACO"/>
        <s v="DESVIO DO ZANGO X BENFICA"/>
        <s v="DESVIO DO ZANGO X ZANGO 4"/>
        <s v="CASSEQUELE X MUTAMBA"/>
        <s v="CATETE X ESTALAGEM"/>
        <s v="BARRA DO KWANZA X CABO LEDO"/>
        <s v="KIKOLO X HOSPITAL MUNICIPAL DO CAZENGA"/>
        <s v="CALUMBO X ZANGO 0"/>
        <s v="BENFICA X RAMIROS"/>
        <s v="RAMIROS X BARRA DO KWANZA"/>
        <s v="LUANDA SUL X ROTUNDA DO CAMAMA"/>
        <s v="CASA DA JUVENTUDE X ZANGO 8000"/>
        <s v="CALEMBA 2 X KK 5000"/>
        <s v="GOLF 2 X KILAMBA"/>
        <s v="VIANA X KM 44"/>
        <s v="BENFICA X 11 DE NOVEMBRO"/>
        <s v="GOLF 2 X KK 5000"/>
        <s v="GAMEK (NOSSO CENTRO) X BENFICA"/>
        <s v="GAMEK (NOSSO CENTRO) X LUMEJI"/>
        <s v="KK 5000 X ZANGO 0"/>
        <s v="ZANGO 0 X ZANGO 8000"/>
        <s v="SEQUELE X VILA DE VIANA"/>
        <s v="ZANGO 0 X SEQUELE"/>
        <s v="PRIMEIRA CIRCULAR DE CACUACO"/>
        <s v="ZANGO1 X BENFICA"/>
        <s v="ZANGO 5 X BENFICA"/>
        <s v="SHOPRITE (PALANCA) X BENFICA (EXPRESSO)"/>
        <s v="BENFICA X 1 DE MAIO (EXPRESSO)"/>
        <s v="GOLF 2 X VILA DO GAMEK"/>
        <s v="GAMEK X MERCADO SÃO PAULO"/>
        <s v="VILA DO GAMEK X MUTAMBA"/>
        <s v="BENFICA X MUTAMBA"/>
        <s v="BENFICA X GOLF 1"/>
        <s v="ESTORIL X CUCA"/>
        <s v="BENFICA X LUMEJI (EXPRESSO)"/>
        <s v="GOLF 1 (AVÔ KUMBE) X MUTAMBA"/>
        <s v="CIRCULAR SHOPPING AVENIDDA"/>
        <s v="ZANGO 0 X VILA DE VIANA"/>
        <s v="ZANGO 0 X 11 DE NOVEMBRO"/>
        <s v="BENFICA X KILAMBA"/>
        <s v="KM 44 X KILAMBA"/>
        <s v="KM 44 X VILA DE VIANA"/>
        <s v="BOM JESUS X VILA DE VIANA"/>
        <s v="KM 30 X SEQUELE"/>
        <s v="GRAFANIL X MUTAMBA"/>
        <s v="VILA DO GAMEK X SÃO PAULO"/>
        <s v="1 DE MAIO X KM 25 (EXPRESSO)"/>
        <s v="PORTO X ILHA"/>
        <s v="CUCA X MUTAMBA"/>
        <s v="CUCA X GOLF 2"/>
        <s v="LUANDA SUL X LARGO DAS ESCOLAS"/>
        <s v="CAPALANGA X CUCA"/>
        <s v="LUMEJI X BENFICA"/>
        <s v="SANATÓRIO X BENFICA"/>
        <s v="SHOPRITE X GAMEK"/>
        <s v="GOLF 2 X CENTRALIDADE DA KILAMBA"/>
        <s v="CAPALANGA X LARGO DAS ESCOLAS"/>
        <s v="VILA DE VIANA X SEQUELE"/>
        <s v="ZANGO 0 X CENTRALIDADE DA KILAMBA"/>
        <s v="CACUACO X ZANGO 0"/>
        <s v="BENFICA X ZANGO 1"/>
        <s v="ZANGO 0 X CALUMBO"/>
        <s v="VILA DE VIANA X CACUACO (EXPRESSO)"/>
      </sharedItems>
    </cacheField>
    <cacheField name="EMPRESA OPERADORA" uniqueList="1" numFmtId="0" sqlType="0" hierarchy="0" level="0" databaseField="1">
      <sharedItems count="9">
        <s v="ANGOAUSTRAL"/>
        <s v="ANGO-REAL"/>
        <s v="CAMCON"/>
        <s v="CIDRÁLIA"/>
        <s v="IMPALA"/>
        <s v="MACON"/>
        <s v="ROSALINA EXPRESS"/>
        <s v="STRANG"/>
        <s v="TCUL"/>
      </sharedItems>
    </cacheField>
    <cacheField name="AUTOCARROS _x000a_PREVISTOS - 2ª F" uniqueList="1" numFmtId="0" sqlType="0" hierarchy="0" level="0" databaseField="1">
      <sharedItems count="0" containsInteger="1" containsNumber="1" containsSemiMixedTypes="0" containsString="0" minValue="0" maxValue="54"/>
    </cacheField>
    <cacheField name="AUTOCARROS _x000a_DISPONIBILIZADOS - 2ª F" uniqueList="1" numFmtId="0" sqlType="0" hierarchy="0" level="0" databaseField="1">
      <sharedItems count="0" containsInteger="1" containsNumber="1" containsSemiMixedTypes="0" containsString="0" minValue="0" maxValue="65"/>
    </cacheField>
    <cacheField name="_x000a_DIFERENÇA - 2ª F" uniqueList="1" numFmtId="0" sqlType="0" hierarchy="0" level="0" databaseField="1">
      <sharedItems count="0" containsInteger="1" containsNumber="1" containsSemiMixedTypes="0" containsString="0" minValue="-13" maxValue="11"/>
    </cacheField>
    <cacheField name="AUTOCARROS _x000a_PREVISTOS -3ª F" uniqueList="1" numFmtId="0" sqlType="0" hierarchy="0" level="0" databaseField="1">
      <sharedItems count="0" containsInteger="1" containsNumber="1" containsSemiMixedTypes="0" containsString="0" minValue="0" maxValue="54"/>
    </cacheField>
    <cacheField name="AUTOCARROS _x000a_DISPONIBILIZADOS -3ª F" uniqueList="1" numFmtId="0" sqlType="0" hierarchy="0" level="0" databaseField="1">
      <sharedItems count="0" containsInteger="1" containsNumber="1" containsSemiMixedTypes="0" containsString="0" minValue="0" maxValue="61"/>
    </cacheField>
    <cacheField name="_x000a_DIFERENÇA -3ª F" uniqueList="1" numFmtId="0" sqlType="0" hierarchy="0" level="0" databaseField="1">
      <sharedItems count="0" containsInteger="1" containsNumber="1" containsSemiMixedTypes="0" containsString="0" minValue="-13" maxValue="11"/>
    </cacheField>
    <cacheField name="AUTOCARROS PREVISTOS -4ª F" uniqueList="1" numFmtId="0" sqlType="0" hierarchy="0" level="0" databaseField="1">
      <sharedItems count="0" containsInteger="1" containsNumber="1" containsSemiMixedTypes="0" containsString="0" minValue="0" maxValue="54"/>
    </cacheField>
    <cacheField name="AUTOCARROS _x000a_DISPONIBILIZADOS -4ª F" uniqueList="1" numFmtId="0" sqlType="0" hierarchy="0" level="0" databaseField="1">
      <sharedItems count="0" containsBlank="1" containsNonDate="0" containsString="0"/>
    </cacheField>
    <cacheField name="_x000a_DIFERENÇA -4ª F" uniqueList="1" numFmtId="0" sqlType="0" hierarchy="0" level="0" databaseField="1">
      <sharedItems count="0" containsInteger="1" containsNumber="1" containsSemiMixedTypes="0" containsString="0" minValue="-54" maxValue="0"/>
    </cacheField>
    <cacheField name="AUTOCARROS _x000a_PREVISTOS -5ª F" uniqueList="1" numFmtId="0" sqlType="0" hierarchy="0" level="0" databaseField="1">
      <sharedItems count="0" containsInteger="1" containsNumber="1" containsSemiMixedTypes="0" containsString="0" minValue="0" maxValue="54"/>
    </cacheField>
    <cacheField name="AUTOCARROS _x000a_DISPONIBILIZADOS -5ª F" uniqueList="1" numFmtId="0" sqlType="0" hierarchy="0" level="0" databaseField="1">
      <sharedItems count="0" containsBlank="1" containsNonDate="0" containsString="0"/>
    </cacheField>
    <cacheField name="_x000a_DIFERENÇA -5ª F" uniqueList="1" numFmtId="0" sqlType="0" hierarchy="0" level="0" databaseField="1">
      <sharedItems count="0" containsInteger="1" containsNumber="1" containsSemiMixedTypes="0" containsString="0" minValue="-54" maxValue="0"/>
    </cacheField>
    <cacheField name="AUTOCARROS _x000a_PREVISTOS -6ª F" uniqueList="1" numFmtId="0" sqlType="0" hierarchy="0" level="0" databaseField="1">
      <sharedItems count="0" containsInteger="1" containsNumber="1" containsSemiMixedTypes="0" containsString="0" minValue="0" maxValue="54"/>
    </cacheField>
    <cacheField name="AUTOCARROS _x000a_DISPONIBILIZADOS -6ª F" uniqueList="1" numFmtId="0" sqlType="0" hierarchy="0" level="0" databaseField="1">
      <sharedItems count="0" containsInteger="1" containsNumber="1" containsSemiMixedTypes="0" containsString="0" minValue="0" maxValue="51"/>
    </cacheField>
    <cacheField name="_x000a_DIFERENÇA -6ª F" uniqueList="1" numFmtId="0" sqlType="0" hierarchy="0" level="0" databaseField="1">
      <sharedItems count="0" containsInteger="1" containsNumber="1" containsSemiMixedTypes="0" containsString="0" minValue="-12" maxValue="5"/>
    </cacheField>
    <cacheField name="AUTOCARROS _x000a_PREVISTOS -SAB" uniqueList="1" numFmtId="0" sqlType="0" hierarchy="0" level="0" databaseField="1">
      <sharedItems count="0" containsInteger="1" containsNumber="1" containsSemiMixedTypes="0" containsString="0" minValue="0" maxValue="32"/>
    </cacheField>
    <cacheField name="AUTOCARROS _x000a_DISPONIBILIZADOS -SAB" uniqueList="1" numFmtId="0" sqlType="0" hierarchy="0" level="0" databaseField="1">
      <sharedItems count="0" containsInteger="1" containsNumber="1" containsSemiMixedTypes="0" containsString="0" minValue="0" maxValue="55"/>
    </cacheField>
    <cacheField name="_x000a_DIFERENÇA -SAB" uniqueList="1" numFmtId="0" sqlType="0" hierarchy="0" level="0" databaseField="1">
      <sharedItems count="0" containsInteger="1" containsNumber="1" containsSemiMixedTypes="0" containsString="0" minValue="-7" maxValue="23"/>
    </cacheField>
    <cacheField name="AUTOCARROS _x000a_PREVISTOS -DOM" uniqueList="1" numFmtId="0" sqlType="0" hierarchy="0" level="0" databaseField="1">
      <sharedItems count="0" containsInteger="1" containsNumber="1" containsSemiMixedTypes="0" containsString="0" minValue="0" maxValue="32"/>
    </cacheField>
    <cacheField name="AUTOCARROS _x000a_DISPONIBILIZADOS -DOM" uniqueList="1" numFmtId="0" sqlType="0" hierarchy="0" level="0" databaseField="1">
      <sharedItems count="0" containsBlank="1" containsNonDate="0" containsString="0"/>
    </cacheField>
    <cacheField name="_x000a_DIFERENÇA -DOM" uniqueList="1" numFmtId="0" sqlType="0" hierarchy="0" level="0" databaseField="1">
      <sharedItems count="0" containsInteger="1" containsNumber="1" containsSemiMixedTypes="0" containsString="0" minValue="-32" maxValue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Carlos da Luz" refreshedDate="45081.63747719907" createdVersion="8" refreshedVersion="8" minRefreshableVersion="3" recordCount="86" r:id="rId1">
  <cacheSource type="worksheet">
    <worksheetSource ref="A1:Y87" sheet="LDA-VIAGENS"/>
  </cacheSource>
  <cacheFields count="25">
    <cacheField name="SEQ." uniqueList="1" numFmtId="0" sqlType="0" hierarchy="0" level="0" databaseField="1">
      <sharedItems count="0" containsInteger="1" containsNumber="1" containsSemiMixedTypes="0" containsString="0" minValue="1" maxValue="92"/>
    </cacheField>
    <cacheField name="CÓDIGO LINHA" uniqueList="1" numFmtId="49" sqlType="0" hierarchy="0" level="0" databaseField="1">
      <sharedItems count="86" containsInteger="1" containsMixedTypes="1" containsNumber="1" minValue="608" maxValue="901">
        <s v="008"/>
        <s v="016"/>
        <s v="019"/>
        <s v="028"/>
        <s v="030"/>
        <s v="054"/>
        <s v="018A"/>
        <s v="401"/>
        <s v="05103"/>
        <s v="05502"/>
        <s v="05418"/>
        <s v="05501"/>
        <s v="05618"/>
        <n v="612"/>
        <n v="616"/>
        <s v="AR01"/>
        <s v="AR02"/>
        <s v="AR03"/>
        <s v="AR04"/>
        <s v="AR05"/>
        <s v="AR07"/>
        <s v="05201"/>
        <s v="05300"/>
        <s v="05503"/>
        <s v="05606"/>
        <s v="05700"/>
        <s v="05715"/>
        <s v="05804"/>
        <s v="CA01"/>
        <s v="CA02"/>
        <s v="CA03"/>
        <s v="CA04"/>
        <s v="B07"/>
        <s v="G06"/>
        <s v="G07"/>
        <s v="G08"/>
        <s v="K05"/>
        <s v="Z05"/>
        <s v="05400"/>
        <s v="05407"/>
        <s v="05419"/>
        <s v="I01"/>
        <s v="I02"/>
        <s v="107"/>
        <n v="901"/>
        <s v="C09B"/>
        <s v="MB17"/>
        <s v="MB18"/>
        <s v="MC07"/>
        <s v="MC09"/>
        <s v="MM02"/>
        <s v="906"/>
        <s v="05803"/>
        <s v="05900"/>
        <s v="R01"/>
        <s v="R02"/>
        <s v="R03"/>
        <s v="R04A"/>
        <s v="R04B"/>
        <s v="612"/>
        <s v="616"/>
        <s v="S01"/>
        <s v="S02"/>
        <s v="S03A"/>
        <s v="S03B"/>
        <s v="S04"/>
        <s v="B16"/>
        <s v="B17"/>
        <s v="C11"/>
        <n v="608"/>
        <s v="A03"/>
        <s v="B03"/>
        <s v="B11A"/>
        <s v="C04"/>
        <s v="C05A"/>
        <s v="C07"/>
        <s v="C09"/>
        <s v="C09A"/>
        <s v="C11B"/>
        <s v="C17"/>
        <s v="E10"/>
        <s v="E12B"/>
        <s v="E14"/>
        <s v="E16A"/>
        <s v="E6B"/>
        <s v="621"/>
      </sharedItems>
    </cacheField>
    <cacheField name="NOME LINHA" uniqueList="1" numFmtId="0" sqlType="0" hierarchy="0" level="0" databaseField="1">
      <sharedItems count="80">
        <s v="GAMEK X MUTAMBA"/>
        <s v="GAMEK X SÃO PAULO"/>
        <s v="CACUACO X SÃO PAULO"/>
        <s v="CACUACO X FUNDA"/>
        <s v="CACUACO X PANGUILA"/>
        <s v="CACUACO X SEQUELE"/>
        <s v="CACUACO X PORTO"/>
        <s v="CACUACO X PORTO (EXPRESSO)"/>
        <s v="VILA DO GAMEK X PALANCA"/>
        <s v="ASA BRANCA X LARGO DAS ESCOLAS"/>
        <s v="CACUACO X SEQUELE (EXPRESSO)"/>
        <s v="CEMITÉRIO 14 (KIKOLO) X LARGO DAS ESCOLAS"/>
        <s v="CAPALANGA X HOSPITAL MILITAR"/>
        <s v="ZANGO 0 X CACUACO (EXPRESSO)"/>
        <s v="ZANGO 0 X BENFICA (EXPRESSO)"/>
        <s v="VILA DE VIANA X ZANGO 1"/>
        <s v="VILA DE VIANA X PRIMEIRO DE MAIO"/>
        <s v="DESVIO DO ZANGO X CACUACO"/>
        <s v="DESVIO DO ZANGO X BENFICA"/>
        <s v="DESVIO DO ZANGO X ZANGO 4"/>
        <s v="CASSEQUELE X MUTAMBA"/>
        <s v="CATETE X ESTALAGEM"/>
        <s v="BARRA DO KWANZA X CABO LEDO"/>
        <s v="KIKOLO X HOSPITAL MUNICIPAL DO CAZENGA"/>
        <s v="CALUMBO X ZANGO 0"/>
        <s v="BENFICA X RAMIROS"/>
        <s v="RAMIROS X BARRA DO KWANZA"/>
        <s v="LUANDA SUL X ROTUNDA DO CAMAMA"/>
        <s v="CASA DA JUVENTUDE X ZANGO 8000"/>
        <s v="CALEMBA 2 X KK 5000"/>
        <s v="GOLF 2 X KILAMBA"/>
        <s v="VIANA X KM 44"/>
        <s v="BENFICA X 11 DE NOVEMBRO"/>
        <s v="GOLF 2 X KK 5000"/>
        <s v="GAMEK (NOSSO CENTRO) X BENFICA"/>
        <s v="GAMEK (NOSSO CENTRO) X LUMEJI"/>
        <s v="KK 5000 X ZANGO 0"/>
        <s v="ZANGO 0 X ZANGO 8000"/>
        <s v="SEQUELE X VILA DE VIANA"/>
        <s v="ZANGO 0 X SEQUELE"/>
        <s v="PRIMEIRA CIRCULAR DE CACUACO"/>
        <s v="ZANGO1 X BENFICA"/>
        <s v="ZANGO 5 X BENFICA"/>
        <s v="SHOPRITE (PALANCA) X BENFICA (EXPRESSO)"/>
        <s v="BENFICA X 1 DE MAIO (EXPRESSO)"/>
        <s v="GOLF 2 X VILA DO GAMEK"/>
        <s v="GAMEK X MERCADO SÃO PAULO"/>
        <s v="VILA DO GAMEK X MUTAMBA"/>
        <s v="BENFICA X MUTAMBA"/>
        <s v="BENFICA X GOLF 1"/>
        <s v="ESTORIL X CUCA"/>
        <s v="BENFICA X LUMEJI (EXPRESSO)"/>
        <s v="GOLF 1 (AVÔ KUMBE) X MUTAMBA"/>
        <s v="CIRCULAR SHOPPING AVENIDDA"/>
        <s v="ZANGO 0 X VILA DE VIANA"/>
        <s v="ZANGO 0 X 11 DE NOVEMBRO"/>
        <s v="BENFICA X KILAMBA"/>
        <s v="KM 44 X KILAMBA"/>
        <s v="KM 44 X VILA DE VIANA"/>
        <s v="BOM JESUS X VILA DE VIANA"/>
        <s v="KM 30 X SEQUELE"/>
        <s v="GRAFANIL X MUTAMBA"/>
        <s v="VILA DO GAMEK X SÃO PAULO"/>
        <s v="1 DE MAIO X KM 25 (EXPRESSO)"/>
        <s v="PORTO X ILHA"/>
        <s v="CUCA X MUTAMBA"/>
        <s v="CUCA X GOLF 2"/>
        <s v="LUANDA SUL X LARGO DAS ESCOLAS"/>
        <s v="CAPALANGA X CUCA"/>
        <s v="LUMEJI X BENFICA"/>
        <s v="SANATÓRIO X BENFICA"/>
        <s v="SHOPRITE X GAMEK"/>
        <s v="GOLF 2 X CENTRALIDADE DA KILAMBA"/>
        <s v="CAPALANGA X LARGO DAS ESCOLAS"/>
        <s v="VILA DE VIANA X SEQUELE"/>
        <s v="ZANGO 0 X CENTRALIDADE DA KILAMBA"/>
        <s v="CACUACO X ZANGO 0"/>
        <s v="BENFICA X ZANGO 1"/>
        <s v="ZANGO 0 X CALUMBO"/>
        <s v="VILA DE VIANA X CACUACO (EXPRESSO)"/>
      </sharedItems>
    </cacheField>
    <cacheField name="EMPRESA OPERADORA" uniqueList="1" numFmtId="0" sqlType="0" hierarchy="0" level="0" databaseField="1">
      <sharedItems count="9">
        <s v="ANGOAUSTRAL"/>
        <s v="ANGO-REAL"/>
        <s v="CAMCON"/>
        <s v="CIDRÁLIA"/>
        <s v="IMPALA"/>
        <s v="MACON"/>
        <s v="ROSALINA EXPRESS"/>
        <s v="STRANG"/>
        <s v="TCUL"/>
      </sharedItems>
    </cacheField>
    <cacheField name="VIAGENS _x000a_PREVISTAS - 2ª F" uniqueList="1" numFmtId="0" sqlType="0" hierarchy="0" level="0" databaseField="1">
      <sharedItems count="0" containsInteger="1" containsNumber="1" containsSemiMixedTypes="0" containsString="0" minValue="0" maxValue="864"/>
    </cacheField>
    <cacheField name="VIAGENS _x000a_REALIZADAS - 2ª F" uniqueList="1" numFmtId="0" sqlType="0" hierarchy="0" level="0" databaseField="1">
      <sharedItems count="0" containsInteger="1" containsNumber="1" containsSemiMixedTypes="0" containsString="0" minValue="0" maxValue="756"/>
    </cacheField>
    <cacheField name="_x000a_DIFERENÇA - 2ª F" uniqueList="1" numFmtId="0" sqlType="0" hierarchy="0" level="0" databaseField="1">
      <sharedItems count="0" containsInteger="1" containsNumber="1" containsSemiMixedTypes="0" containsString="0" minValue="-211" maxValue="41"/>
    </cacheField>
    <cacheField name="VIAGENS _x000a_PREVISTAS -3ª F" uniqueList="1" numFmtId="0" sqlType="0" hierarchy="0" level="0" databaseField="1">
      <sharedItems count="0" containsInteger="1" containsNumber="1" containsSemiMixedTypes="0" containsString="0" minValue="0" maxValue="864"/>
    </cacheField>
    <cacheField name="VIAGENS _x000a_REALIZADAS -3ª F" uniqueList="1" numFmtId="0" sqlType="0" hierarchy="0" level="0" databaseField="1">
      <sharedItems count="0" containsInteger="1" containsNumber="1" containsSemiMixedTypes="0" containsString="0" minValue="0" maxValue="710"/>
    </cacheField>
    <cacheField name="_x000a_DIFERENÇA -3ª F" uniqueList="1" numFmtId="0" sqlType="0" hierarchy="0" level="0" databaseField="1">
      <sharedItems count="0" containsInteger="1" containsNumber="1" containsSemiMixedTypes="0" containsString="0" minValue="-212" maxValue="74"/>
    </cacheField>
    <cacheField name="VIAGENS PREVISTAS -4ª F" uniqueList="1" numFmtId="0" sqlType="0" hierarchy="0" level="0" databaseField="1">
      <sharedItems count="0" containsInteger="1" containsNumber="1" containsSemiMixedTypes="0" containsString="0" minValue="0" maxValue="864"/>
    </cacheField>
    <cacheField name="VIAGENS _x000a_REALIZADAS -4ª F" uniqueList="1" numFmtId="0" sqlType="0" hierarchy="0" level="0" databaseField="1">
      <sharedItems count="0" containsBlank="1" containsNonDate="0" containsString="0"/>
    </cacheField>
    <cacheField name="_x000a_DIFERENÇA -4ª F" uniqueList="1" numFmtId="0" sqlType="0" hierarchy="0" level="0" databaseField="1">
      <sharedItems count="0" containsInteger="1" containsNumber="1" containsSemiMixedTypes="0" containsString="0" minValue="-864" maxValue="0"/>
    </cacheField>
    <cacheField name="VIAGENS _x000a_PREVISTAS -5ª F" uniqueList="1" numFmtId="0" sqlType="0" hierarchy="0" level="0" databaseField="1">
      <sharedItems count="0" containsInteger="1" containsNumber="1" containsSemiMixedTypes="0" containsString="0" minValue="0" maxValue="864"/>
    </cacheField>
    <cacheField name="VIAGENS _x000a_REALIZADAS -5ª F" uniqueList="1" numFmtId="0" sqlType="0" hierarchy="0" level="0" databaseField="1">
      <sharedItems count="0" containsBlank="1" containsNonDate="0" containsString="0"/>
    </cacheField>
    <cacheField name="_x000a_DIFERENÇA -5ª F" uniqueList="1" numFmtId="0" sqlType="0" hierarchy="0" level="0" databaseField="1">
      <sharedItems count="0" containsInteger="1" containsNumber="1" containsSemiMixedTypes="0" containsString="0" minValue="-864" maxValue="0"/>
    </cacheField>
    <cacheField name="VIAGENS _x000a_PREVISTAS -6ª F" uniqueList="1" numFmtId="0" sqlType="0" hierarchy="0" level="0" databaseField="1">
      <sharedItems count="0" containsInteger="1" containsNumber="1" containsSemiMixedTypes="0" containsString="0" minValue="0" maxValue="864"/>
    </cacheField>
    <cacheField name="VIAGENS _x000a_REALIZADAS -6ª F" uniqueList="1" numFmtId="0" sqlType="0" hierarchy="0" level="0" databaseField="1">
      <sharedItems count="0" containsInteger="1" containsNumber="1" containsSemiMixedTypes="0" containsString="0" minValue="0" maxValue="626"/>
    </cacheField>
    <cacheField name="_x000a_DIFERENÇA -6ª F" uniqueList="1" numFmtId="0" sqlType="0" hierarchy="0" level="0" databaseField="1">
      <sharedItems count="0" containsInteger="1" containsNumber="1" containsSemiMixedTypes="0" containsString="0" minValue="-238" maxValue="42"/>
    </cacheField>
    <cacheField name="VIAGENS _x000a_PREVISTAS -SAB" uniqueList="1" numFmtId="0" sqlType="0" hierarchy="0" level="0" databaseField="1">
      <sharedItems count="0" containsInteger="1" containsNumber="1" containsSemiMixedTypes="0" containsString="0" minValue="0" maxValue="512"/>
    </cacheField>
    <cacheField name="VIAGENS _x000a_REALIZADAS -SAB" uniqueList="1" numFmtId="0" sqlType="0" hierarchy="0" level="0" databaseField="1">
      <sharedItems count="0" containsBlank="1" containsInteger="1" containsNumber="1" containsString="0" minValue="0" maxValue="645"/>
    </cacheField>
    <cacheField name="_x000a_DIFERENÇA -SAB" uniqueList="1" numFmtId="0" sqlType="0" hierarchy="0" level="0" databaseField="1">
      <sharedItems count="0" containsInteger="1" containsNumber="1" containsSemiMixedTypes="0" containsString="0" minValue="-151" maxValue="133"/>
    </cacheField>
    <cacheField name="VIAGENS _x000a_PREVISTAS -DOM" uniqueList="1" numFmtId="0" sqlType="0" hierarchy="0" level="0" databaseField="1">
      <sharedItems count="0" containsInteger="1" containsNumber="1" containsSemiMixedTypes="0" containsString="0" minValue="0" maxValue="512"/>
    </cacheField>
    <cacheField name="VIAGENS _x000a_REALIZADAS -DOM" uniqueList="1" numFmtId="0" sqlType="0" hierarchy="0" level="0" databaseField="1">
      <sharedItems count="0" containsBlank="1" containsNonDate="0" containsString="0"/>
    </cacheField>
    <cacheField name="_x000a_DIFERENÇA -DOM" uniqueList="1" numFmtId="0" sqlType="0" hierarchy="0" level="0" databaseField="1">
      <sharedItems count="0" containsInteger="1" containsNumber="1" containsSemiMixedTypes="0" containsString="0" minValue="-512" maxValue="0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Carlos da Luz" refreshedDate="45081.6605099537" createdVersion="8" refreshedVersion="8" minRefreshableVersion="3" recordCount="86" r:id="rId1">
  <cacheSource type="worksheet">
    <worksheetSource ref="A1:Y87" sheet="LDA-VIAGENS"/>
  </cacheSource>
  <cacheFields count="25">
    <cacheField name="SEQ." uniqueList="1" numFmtId="0" sqlType="0" hierarchy="0" level="0" databaseField="1">
      <sharedItems count="0" containsInteger="1" containsNumber="1" containsSemiMixedTypes="0" containsString="0" minValue="1" maxValue="92"/>
    </cacheField>
    <cacheField name="CÓDIGO LINHA" uniqueList="1" numFmtId="49" sqlType="0" hierarchy="0" level="0" databaseField="1">
      <sharedItems count="86" containsInteger="1" containsMixedTypes="1" containsNumber="1" minValue="608" maxValue="901">
        <s v="008"/>
        <s v="016"/>
        <s v="019"/>
        <s v="028"/>
        <s v="030"/>
        <s v="054"/>
        <s v="018A"/>
        <s v="401"/>
        <s v="05103"/>
        <s v="05502"/>
        <s v="05418"/>
        <s v="05501"/>
        <s v="05618"/>
        <n v="612"/>
        <n v="616"/>
        <s v="AR01"/>
        <s v="AR02"/>
        <s v="AR03"/>
        <s v="AR04"/>
        <s v="AR05"/>
        <s v="AR07"/>
        <s v="05201"/>
        <s v="05300"/>
        <s v="05503"/>
        <s v="05606"/>
        <s v="05700"/>
        <s v="05715"/>
        <s v="05804"/>
        <s v="CA01"/>
        <s v="CA02"/>
        <s v="CA03"/>
        <s v="CA04"/>
        <s v="B07"/>
        <s v="G06"/>
        <s v="G07"/>
        <s v="G08"/>
        <s v="K05"/>
        <s v="Z05"/>
        <s v="05400"/>
        <s v="05407"/>
        <s v="05419"/>
        <s v="I01"/>
        <s v="I02"/>
        <s v="107"/>
        <n v="901"/>
        <s v="C09B"/>
        <s v="MB17"/>
        <s v="MB18"/>
        <s v="MC07"/>
        <s v="MC09"/>
        <s v="MM02"/>
        <s v="906"/>
        <s v="05803"/>
        <s v="05900"/>
        <s v="R01"/>
        <s v="R02"/>
        <s v="R03"/>
        <s v="R04A"/>
        <s v="R04B"/>
        <s v="612"/>
        <s v="616"/>
        <s v="S01"/>
        <s v="S02"/>
        <s v="S03A"/>
        <s v="S03B"/>
        <s v="S04"/>
        <s v="B16"/>
        <s v="B17"/>
        <s v="C11"/>
        <n v="608"/>
        <s v="A03"/>
        <s v="B03"/>
        <s v="B11A"/>
        <s v="C04"/>
        <s v="C05A"/>
        <s v="C07"/>
        <s v="C09"/>
        <s v="C09A"/>
        <s v="C11B"/>
        <s v="C17"/>
        <s v="E10"/>
        <s v="E12B"/>
        <s v="E14"/>
        <s v="E16A"/>
        <s v="E6B"/>
        <s v="621"/>
      </sharedItems>
    </cacheField>
    <cacheField name="NOME LINHA" uniqueList="1" numFmtId="0" sqlType="0" hierarchy="0" level="0" databaseField="1">
      <sharedItems count="0"/>
    </cacheField>
    <cacheField name="EMPRESA OPERADORA" uniqueList="1" numFmtId="0" sqlType="0" hierarchy="0" level="0" databaseField="1">
      <sharedItems count="10">
        <s v="ANGOAUSTRAL"/>
        <s v="ANGO-REAL"/>
        <s v="CAMCON"/>
        <s v="CIDRÁLIA"/>
        <s v="IMPALA"/>
        <s v="MACON"/>
        <s v="ROSALINA EXPRESS"/>
        <s v="STRANG"/>
        <s v="TCUL"/>
        <s v="ROSALINA" u="1"/>
      </sharedItems>
    </cacheField>
    <cacheField name="VIAGENS _x000a_PREVISTAS - 2ª F" uniqueList="1" numFmtId="0" sqlType="0" hierarchy="0" level="0" databaseField="1">
      <sharedItems count="0" containsInteger="1" containsNumber="1" containsSemiMixedTypes="0" containsString="0" minValue="0" maxValue="864"/>
    </cacheField>
    <cacheField name="VIAGENS _x000a_REALIZADAS - 2ª F" uniqueList="1" numFmtId="0" sqlType="0" hierarchy="0" level="0" databaseField="1">
      <sharedItems count="0" containsInteger="1" containsNumber="1" containsSemiMixedTypes="0" containsString="0" minValue="0" maxValue="756"/>
    </cacheField>
    <cacheField name="_x000a_DIFERENÇA - 2ª F" uniqueList="1" numFmtId="0" sqlType="0" hierarchy="0" level="0" databaseField="1">
      <sharedItems count="0" containsInteger="1" containsNumber="1" containsSemiMixedTypes="0" containsString="0" minValue="-211" maxValue="41"/>
    </cacheField>
    <cacheField name="VIAGENS _x000a_PREVISTAS -3ª F" uniqueList="1" numFmtId="0" sqlType="0" hierarchy="0" level="0" databaseField="1">
      <sharedItems count="0" containsInteger="1" containsNumber="1" containsSemiMixedTypes="0" containsString="0" minValue="0" maxValue="864"/>
    </cacheField>
    <cacheField name="VIAGENS _x000a_REALIZADAS -3ª F" uniqueList="1" numFmtId="0" sqlType="0" hierarchy="0" level="0" databaseField="1">
      <sharedItems count="0" containsInteger="1" containsNumber="1" containsSemiMixedTypes="0" containsString="0" minValue="0" maxValue="710"/>
    </cacheField>
    <cacheField name="_x000a_DIFERENÇA -3ª F" uniqueList="1" numFmtId="0" sqlType="0" hierarchy="0" level="0" databaseField="1">
      <sharedItems count="0" containsInteger="1" containsNumber="1" containsSemiMixedTypes="0" containsString="0" minValue="-212" maxValue="74"/>
    </cacheField>
    <cacheField name="VIAGENS PREVISTAS -4ª F" uniqueList="1" numFmtId="0" sqlType="0" hierarchy="0" level="0" databaseField="1">
      <sharedItems count="0" containsInteger="1" containsNumber="1" containsSemiMixedTypes="0" containsString="0" minValue="0" maxValue="864"/>
    </cacheField>
    <cacheField name="VIAGENS _x000a_REALIZADAS -4ª F" uniqueList="1" numFmtId="0" sqlType="0" hierarchy="0" level="0" databaseField="1">
      <sharedItems count="0" containsBlank="1" containsNonDate="0" containsString="0"/>
    </cacheField>
    <cacheField name="_x000a_DIFERENÇA -4ª F" uniqueList="1" numFmtId="0" sqlType="0" hierarchy="0" level="0" databaseField="1">
      <sharedItems count="0" containsInteger="1" containsNumber="1" containsSemiMixedTypes="0" containsString="0" minValue="-864" maxValue="0"/>
    </cacheField>
    <cacheField name="VIAGENS _x000a_PREVISTAS -5ª F" uniqueList="1" numFmtId="0" sqlType="0" hierarchy="0" level="0" databaseField="1">
      <sharedItems count="0" containsInteger="1" containsNumber="1" containsSemiMixedTypes="0" containsString="0" minValue="0" maxValue="864"/>
    </cacheField>
    <cacheField name="VIAGENS _x000a_REALIZADAS -5ª F" uniqueList="1" numFmtId="0" sqlType="0" hierarchy="0" level="0" databaseField="1">
      <sharedItems count="0" containsBlank="1" containsNonDate="0" containsString="0"/>
    </cacheField>
    <cacheField name="_x000a_DIFERENÇA -5ª F" uniqueList="1" numFmtId="0" sqlType="0" hierarchy="0" level="0" databaseField="1">
      <sharedItems count="0" containsInteger="1" containsNumber="1" containsSemiMixedTypes="0" containsString="0" minValue="-864" maxValue="0"/>
    </cacheField>
    <cacheField name="VIAGENS _x000a_PREVISTAS -6ª F" uniqueList="1" numFmtId="0" sqlType="0" hierarchy="0" level="0" databaseField="1">
      <sharedItems count="0" containsInteger="1" containsNumber="1" containsSemiMixedTypes="0" containsString="0" minValue="0" maxValue="864"/>
    </cacheField>
    <cacheField name="VIAGENS _x000a_REALIZADAS -6ª F" uniqueList="1" numFmtId="0" sqlType="0" hierarchy="0" level="0" databaseField="1">
      <sharedItems count="0" containsInteger="1" containsNumber="1" containsSemiMixedTypes="0" containsString="0" minValue="0" maxValue="626"/>
    </cacheField>
    <cacheField name="_x000a_DIFERENÇA -6ª F" uniqueList="1" numFmtId="0" sqlType="0" hierarchy="0" level="0" databaseField="1">
      <sharedItems count="0" containsInteger="1" containsNumber="1" containsSemiMixedTypes="0" containsString="0" minValue="-238" maxValue="42"/>
    </cacheField>
    <cacheField name="VIAGENS _x000a_PREVISTAS -SAB" uniqueList="1" numFmtId="0" sqlType="0" hierarchy="0" level="0" databaseField="1">
      <sharedItems count="0" containsInteger="1" containsNumber="1" containsSemiMixedTypes="0" containsString="0" minValue="0" maxValue="512"/>
    </cacheField>
    <cacheField name="VIAGENS _x000a_REALIZADAS -SAB" uniqueList="1" numFmtId="0" sqlType="0" hierarchy="0" level="0" databaseField="1">
      <sharedItems count="0" containsBlank="1" containsInteger="1" containsNumber="1" containsString="0" minValue="0" maxValue="645"/>
    </cacheField>
    <cacheField name="_x000a_DIFERENÇA -SAB" uniqueList="1" numFmtId="0" sqlType="0" hierarchy="0" level="0" databaseField="1">
      <sharedItems count="0" containsInteger="1" containsNumber="1" containsSemiMixedTypes="0" containsString="0" minValue="-151" maxValue="133"/>
    </cacheField>
    <cacheField name="VIAGENS _x000a_PREVISTAS -DOM" uniqueList="1" numFmtId="0" sqlType="0" hierarchy="0" level="0" databaseField="1">
      <sharedItems count="0" containsInteger="1" containsNumber="1" containsSemiMixedTypes="0" containsString="0" minValue="0" maxValue="512"/>
    </cacheField>
    <cacheField name="VIAGENS _x000a_REALIZADAS -DOM" uniqueList="1" numFmtId="0" sqlType="0" hierarchy="0" level="0" databaseField="1">
      <sharedItems count="0" containsBlank="1" containsNonDate="0" containsString="0"/>
    </cacheField>
    <cacheField name="_x000a_DIFERENÇA -DOM" uniqueList="1" numFmtId="0" sqlType="0" hierarchy="0" level="0" databaseField="1">
      <sharedItems count="0" containsInteger="1" containsNumber="1" containsSemiMixedTypes="0" containsString="0" minValue="-512" maxValue="0"/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refreshedBy="Carlos da Luz" refreshedDate="45082.96305648148" createdVersion="8" refreshedVersion="8" minRefreshableVersion="3" recordCount="24" r:id="rId1">
  <cacheSource type="worksheet">
    <worksheetSource ref="B3:Y27" sheet="HLA - FROTA"/>
  </cacheSource>
  <cacheFields count="24">
    <cacheField name="CÓDIGO LINHA" uniqueList="1" numFmtId="49" sqlType="0" hierarchy="0" level="0" databaseField="1">
      <sharedItems count="11" containsInteger="1" containsMixedTypes="1" containsNumber="1" minValue="16001" maxValue="16009">
        <n v="16001"/>
        <n v="16002"/>
        <n v="16003"/>
        <n v="16004"/>
        <n v="16007"/>
        <n v="16006"/>
        <n v="16008"/>
        <s v="16002"/>
        <s v="16004"/>
        <n v="16009"/>
        <n v="16005"/>
      </sharedItems>
    </cacheField>
    <cacheField name="NOME LINHA" uniqueList="1" numFmtId="0" sqlType="0" hierarchy="0" level="0" databaseField="1">
      <sharedItems count="9">
        <s v="ESTÁDIO TUNDAVALA X ESTATUA DA LIBERDADE"/>
        <s v="ESTATUA DA LIBERDADE X MUTUNDO"/>
        <s v="ESTATUA DA LIBERDADE X CENTRALIDADE DA QUILEMBA"/>
        <s v="TCHIOCO / VERDINHA X MUTUNDO"/>
        <s v="TCHIOCO X MUTUNDO (VIA EYWA)"/>
        <s v="PRAÇA NOVA X MUTUNDO"/>
        <s v="LUBANGO X HUMPATA"/>
        <s v="LUBANGO X CHIBIA"/>
        <s v="ESTATUA DA LIBERDADE X PRAÇA NOVA"/>
      </sharedItems>
    </cacheField>
    <cacheField name="EMPRESA OPERADORA" uniqueList="1" numFmtId="0" sqlType="0" hierarchy="0" level="0" databaseField="1">
      <sharedItems count="6">
        <s v="COOPERATIVA"/>
        <s v="JOBITA"/>
        <s v="PAUFIL"/>
        <s v="ROSALINA LUBANGO"/>
        <s v="SOTRANS"/>
        <s v="JOBITA E FILHOS" u="1"/>
      </sharedItems>
    </cacheField>
    <cacheField name="2ª PREVISTO" uniqueList="1" numFmtId="0" sqlType="0" hierarchy="0" level="0" databaseField="1">
      <sharedItems count="0" containsInteger="1" containsNumber="1" containsSemiMixedTypes="0" containsString="0" minValue="0" maxValue="4"/>
    </cacheField>
    <cacheField name="2ª REALIZADA" uniqueList="1" numFmtId="0" sqlType="0" hierarchy="0" level="0" databaseField="1">
      <sharedItems count="0" containsInteger="1" containsNumber="1" containsSemiMixedTypes="0" containsString="0" minValue="0" maxValue="2"/>
    </cacheField>
    <cacheField name="2ª DIFERENÇA" uniqueList="1" numFmtId="0" sqlType="0" hierarchy="0" level="0" databaseField="1">
      <sharedItems count="0" containsInteger="1" containsNumber="1" containsSemiMixedTypes="0" containsString="0" minValue="-4" maxValue="0"/>
    </cacheField>
    <cacheField name="3ª PREVISTO" uniqueList="1" numFmtId="0" sqlType="0" hierarchy="0" level="0" databaseField="1">
      <sharedItems count="0" containsInteger="1" containsNumber="1" containsSemiMixedTypes="0" containsString="0" minValue="0" maxValue="4"/>
    </cacheField>
    <cacheField name="3ª REALIZADA" uniqueList="1" numFmtId="0" sqlType="0" hierarchy="0" level="0" databaseField="1">
      <sharedItems count="0" containsBlank="1" containsNonDate="0" containsString="0"/>
    </cacheField>
    <cacheField name="3ª DIFERENÇA" uniqueList="1" numFmtId="0" sqlType="0" hierarchy="0" level="0" databaseField="1">
      <sharedItems count="0" containsInteger="1" containsNumber="1" containsSemiMixedTypes="0" containsString="0" minValue="-4" maxValue="0"/>
    </cacheField>
    <cacheField name="4ª PREVISTO" uniqueList="1" numFmtId="0" sqlType="0" hierarchy="0" level="0" databaseField="1">
      <sharedItems count="0" containsInteger="1" containsNumber="1" containsSemiMixedTypes="0" containsString="0" minValue="0" maxValue="4"/>
    </cacheField>
    <cacheField name="4ª REALIZADA" uniqueList="1" numFmtId="0" sqlType="0" hierarchy="0" level="0" databaseField="1">
      <sharedItems count="0" containsBlank="1" containsNonDate="0" containsString="0"/>
    </cacheField>
    <cacheField name="4ª DIFERENÇA" uniqueList="1" numFmtId="0" sqlType="0" hierarchy="0" level="0" databaseField="1">
      <sharedItems count="0" containsInteger="1" containsNumber="1" containsSemiMixedTypes="0" containsString="0" minValue="-4" maxValue="0"/>
    </cacheField>
    <cacheField name="5ª PREVISTO" uniqueList="1" numFmtId="0" sqlType="0" hierarchy="0" level="0" databaseField="1">
      <sharedItems count="0" containsInteger="1" containsNumber="1" containsSemiMixedTypes="0" containsString="0" minValue="0" maxValue="4"/>
    </cacheField>
    <cacheField name="5ª REALIZADA" uniqueList="1" numFmtId="0" sqlType="0" hierarchy="0" level="0" databaseField="1">
      <sharedItems count="0" containsBlank="1" containsNonDate="0" containsString="0"/>
    </cacheField>
    <cacheField name="5ª DIFERENÇA" uniqueList="1" numFmtId="0" sqlType="0" hierarchy="0" level="0" databaseField="1">
      <sharedItems count="0" containsInteger="1" containsNumber="1" containsSemiMixedTypes="0" containsString="0" minValue="-4" maxValue="0"/>
    </cacheField>
    <cacheField name="6ª PREVISTO" uniqueList="1" numFmtId="0" sqlType="0" hierarchy="0" level="0" databaseField="1">
      <sharedItems count="0" containsInteger="1" containsNumber="1" containsSemiMixedTypes="0" containsString="0" minValue="0" maxValue="4"/>
    </cacheField>
    <cacheField name="6ª REALIZADA" uniqueList="1" numFmtId="0" sqlType="0" hierarchy="0" level="0" databaseField="1">
      <sharedItems count="0" containsBlank="1" containsNonDate="0" containsString="0"/>
    </cacheField>
    <cacheField name="6ª DIFERENÇA" uniqueList="1" numFmtId="0" sqlType="0" hierarchy="0" level="0" databaseField="1">
      <sharedItems count="0" containsInteger="1" containsNumber="1" containsSemiMixedTypes="0" containsString="0" minValue="-4" maxValue="0"/>
    </cacheField>
    <cacheField name="Sabª PREVISTO" uniqueList="1" numFmtId="0" sqlType="0" hierarchy="0" level="0" databaseField="1">
      <sharedItems count="0" containsInteger="1" containsNumber="1" containsSemiMixedTypes="0" containsString="0" minValue="0" maxValue="4"/>
    </cacheField>
    <cacheField name="Sabª REALIZADA" uniqueList="1" numFmtId="0" sqlType="0" hierarchy="0" level="0" databaseField="1">
      <sharedItems count="0" containsBlank="1" containsNonDate="0" containsString="0"/>
    </cacheField>
    <cacheField name="Sabª DIFERENÇA" uniqueList="1" numFmtId="0" sqlType="0" hierarchy="0" level="0" databaseField="1">
      <sharedItems count="0" containsInteger="1" containsNumber="1" containsSemiMixedTypes="0" containsString="0" minValue="-4" maxValue="0"/>
    </cacheField>
    <cacheField name="Domª PREVISTO" uniqueList="1" numFmtId="0" sqlType="0" hierarchy="0" level="0" databaseField="1">
      <sharedItems count="0" containsInteger="1" containsNumber="1" containsSemiMixedTypes="0" containsString="0" minValue="0" maxValue="2"/>
    </cacheField>
    <cacheField name="Domª REALIZADA" uniqueList="1" numFmtId="0" sqlType="0" hierarchy="0" level="0" databaseField="1">
      <sharedItems count="0" containsInteger="1" containsNumber="1" containsSemiMixedTypes="0" containsString="0" minValue="0" maxValue="2"/>
    </cacheField>
    <cacheField name="Domª DIFERENÇA" uniqueList="1" numFmtId="0" sqlType="0" hierarchy="0" level="0" databaseField="1">
      <sharedItems count="0" containsInteger="1" containsNumber="1" containsSemiMixedTypes="0" containsString="0" minValue="-2" maxValue="2"/>
    </cacheField>
  </cacheFields>
</pivotCacheDefinition>
</file>

<file path=xl/pivotCache/pivotCacheDefinition5.xml><?xml version="1.0" encoding="utf-8"?>
<pivotCacheDefinition xmlns:r="http://schemas.openxmlformats.org/officeDocument/2006/relationships" xmlns="http://schemas.openxmlformats.org/spreadsheetml/2006/main" refreshedBy="Carlos da Luz" refreshedDate="45082.91424409722" createdVersion="8" refreshedVersion="8" minRefreshableVersion="3" recordCount="23" r:id="rId1">
  <cacheSource type="worksheet">
    <worksheetSource ref="A3:Y26" sheet="HLA-VIAGENS"/>
  </cacheSource>
  <cacheFields count="25">
    <cacheField name="SEQ." uniqueList="1" numFmtId="0" sqlType="0" hierarchy="0" level="0" databaseField="1">
      <sharedItems count="0" containsInteger="1" containsNumber="1" containsSemiMixedTypes="0" containsString="0" minValue="1" maxValue="24"/>
    </cacheField>
    <cacheField name="CÓDIGO LINHA" uniqueList="1" numFmtId="49" sqlType="0" hierarchy="0" level="0" databaseField="1">
      <sharedItems count="10" containsInteger="1" containsMixedTypes="1" containsNumber="1" minValue="16001" maxValue="16009">
        <n v="16001"/>
        <n v="16002"/>
        <n v="16003"/>
        <n v="16004"/>
        <n v="16007"/>
        <n v="16006"/>
        <n v="16008"/>
        <s v="16002"/>
        <n v="16009"/>
        <n v="16005"/>
      </sharedItems>
    </cacheField>
    <cacheField name="NOME LINHA" uniqueList="1" numFmtId="0" sqlType="0" hierarchy="0" level="0" databaseField="1">
      <sharedItems count="9">
        <s v="ESTÁDIO TUNDAVALA X ESTATUA DA LIBERDADE"/>
        <s v="ESTATUA DA LIBERDADE X MUTUNDO"/>
        <s v="ESTATUA DA LIBERDADE X CENTRALIDADE DA QUILEMBA"/>
        <s v="TCHIOCO / VERDINHA X MUTUNDO"/>
        <s v="TCHIOCO X MUTUNDO (VIA EYWA)"/>
        <s v="PRAÇA NOVA X MUTUNDO"/>
        <s v="LUBANGO X HUMPATA"/>
        <s v="LUBANGO X CHIBIA"/>
        <s v="ESTATUA DA LIBERDADE X PRAÇA NOVA"/>
      </sharedItems>
    </cacheField>
    <cacheField name="EMPRESA OPERADORA" uniqueList="1" numFmtId="0" sqlType="0" hierarchy="0" level="0" databaseField="1">
      <sharedItems count="6">
        <s v="COOPERATIVA"/>
        <s v="JOBITA"/>
        <s v="PAUFIL"/>
        <s v="ROSALINA LUBANGO"/>
        <s v="SOTRANS"/>
        <s v="JOBITA E FILHOS" u="1"/>
      </sharedItems>
    </cacheField>
    <cacheField name="2ª PREVISTO" uniqueList="1" numFmtId="0" sqlType="0" hierarchy="0" level="0" databaseField="1">
      <sharedItems count="0" containsInteger="1" containsNumber="1" containsSemiMixedTypes="0" containsString="0" minValue="0" maxValue="56"/>
    </cacheField>
    <cacheField name="2ª REALIZADA" uniqueList="1" numFmtId="0" sqlType="0" hierarchy="0" level="0" databaseField="1">
      <sharedItems count="0" containsInteger="1" containsNumber="1" containsSemiMixedTypes="0" containsString="0" minValue="0" maxValue="4"/>
    </cacheField>
    <cacheField name="2ª DIFERENÇA" uniqueList="1" numFmtId="0" sqlType="0" hierarchy="0" level="0" databaseField="1">
      <sharedItems count="0" containsInteger="1" containsNumber="1" containsSemiMixedTypes="0" containsString="0" minValue="-56" maxValue="0"/>
    </cacheField>
    <cacheField name="3ª PREVISTO" uniqueList="1" numFmtId="0" sqlType="0" hierarchy="0" level="0" databaseField="1">
      <sharedItems count="0" containsInteger="1" containsNumber="1" containsSemiMixedTypes="0" containsString="0" minValue="0" maxValue="56"/>
    </cacheField>
    <cacheField name="3ª REALIZADA" uniqueList="1" numFmtId="0" sqlType="0" hierarchy="0" level="0" databaseField="1">
      <sharedItems count="0" containsBlank="1" containsNonDate="0" containsString="0"/>
    </cacheField>
    <cacheField name="3ª DIFERENÇA" uniqueList="1" numFmtId="0" sqlType="0" hierarchy="0" level="0" databaseField="1">
      <sharedItems count="0" containsInteger="1" containsNumber="1" containsSemiMixedTypes="0" containsString="0" minValue="-56" maxValue="0"/>
    </cacheField>
    <cacheField name="4ª PREVISTO" uniqueList="1" numFmtId="0" sqlType="0" hierarchy="0" level="0" databaseField="1">
      <sharedItems count="0" containsInteger="1" containsNumber="1" containsSemiMixedTypes="0" containsString="0" minValue="0" maxValue="56"/>
    </cacheField>
    <cacheField name="4ª REALIZADA" uniqueList="1" numFmtId="0" sqlType="0" hierarchy="0" level="0" databaseField="1">
      <sharedItems count="0" containsBlank="1" containsNonDate="0" containsString="0"/>
    </cacheField>
    <cacheField name="4ª DIFERENÇA" uniqueList="1" numFmtId="0" sqlType="0" hierarchy="0" level="0" databaseField="1">
      <sharedItems count="0" containsInteger="1" containsNumber="1" containsSemiMixedTypes="0" containsString="0" minValue="-56" maxValue="0"/>
    </cacheField>
    <cacheField name="5ª PREVISTO" uniqueList="1" numFmtId="0" sqlType="0" hierarchy="0" level="0" databaseField="1">
      <sharedItems count="0" containsInteger="1" containsNumber="1" containsSemiMixedTypes="0" containsString="0" minValue="0" maxValue="56"/>
    </cacheField>
    <cacheField name="5ª REALIZADA" uniqueList="1" numFmtId="0" sqlType="0" hierarchy="0" level="0" databaseField="1">
      <sharedItems count="0" containsInteger="1" containsNumber="1" containsSemiMixedTypes="0" containsString="0" minValue="0" maxValue="20"/>
    </cacheField>
    <cacheField name="5ª DIFERENÇA" uniqueList="1" numFmtId="0" sqlType="0" hierarchy="0" level="0" databaseField="1">
      <sharedItems count="0" containsInteger="1" containsNumber="1" containsSemiMixedTypes="0" containsString="0" minValue="-56" maxValue="12"/>
    </cacheField>
    <cacheField name="6ª PREVISTO" uniqueList="1" numFmtId="0" sqlType="0" hierarchy="0" level="0" databaseField="1">
      <sharedItems count="0" containsInteger="1" containsNumber="1" containsSemiMixedTypes="0" containsString="0" minValue="0" maxValue="56"/>
    </cacheField>
    <cacheField name="6ª REALIZADA" uniqueList="1" numFmtId="0" sqlType="0" hierarchy="0" level="0" databaseField="1">
      <sharedItems count="0" containsBlank="1" containsNonDate="0" containsString="0"/>
    </cacheField>
    <cacheField name="6ª DIFERENÇA" uniqueList="1" numFmtId="0" sqlType="0" hierarchy="0" level="0" databaseField="1">
      <sharedItems count="0" containsInteger="1" containsNumber="1" containsSemiMixedTypes="0" containsString="0" minValue="-56" maxValue="0"/>
    </cacheField>
    <cacheField name="Sabª PREVISTO" uniqueList="1" numFmtId="0" sqlType="0" hierarchy="0" level="0" databaseField="1">
      <sharedItems count="0" containsInteger="1" containsNumber="1" containsSemiMixedTypes="0" containsString="0" minValue="0" maxValue="56"/>
    </cacheField>
    <cacheField name="Sabª REALIZADA" uniqueList="1" numFmtId="0" sqlType="0" hierarchy="0" level="0" databaseField="1">
      <sharedItems count="0" containsInteger="1" containsNumber="1" containsSemiMixedTypes="0" containsString="0" minValue="0" maxValue="24"/>
    </cacheField>
    <cacheField name="Sabª DIFERENÇA" uniqueList="1" numFmtId="0" sqlType="0" hierarchy="0" level="0" databaseField="1">
      <sharedItems count="0" containsInteger="1" containsNumber="1" containsSemiMixedTypes="0" containsString="0" minValue="-56" maxValue="3"/>
    </cacheField>
    <cacheField name="Domª PREVISTO" uniqueList="1" numFmtId="0" sqlType="0" hierarchy="0" level="0" databaseField="1">
      <sharedItems count="0" containsInteger="1" containsNumber="1" containsSemiMixedTypes="0" containsString="0" minValue="0" maxValue="28"/>
    </cacheField>
    <cacheField name="Domª REALIZADA" uniqueList="1" numFmtId="0" sqlType="0" hierarchy="0" level="0" databaseField="1">
      <sharedItems count="0" containsInteger="1" containsNumber="1" containsSemiMixedTypes="0" containsString="0" minValue="0" maxValue="17"/>
    </cacheField>
    <cacheField name="Domª DIFERENÇA" uniqueList="1" numFmtId="0" sqlType="0" hierarchy="0" level="0" databaseField="1">
      <sharedItems count="0" containsInteger="1" containsNumber="1" containsSemiMixedTypes="0" containsString="0" minValue="-45" maxValue="17"/>
    </cacheField>
  </cacheFields>
</pivotCacheDefinition>
</file>

<file path=xl/pivotCache/pivotCacheDefinition6.xml><?xml version="1.0" encoding="utf-8"?>
<pivotCacheDefinition xmlns:r="http://schemas.openxmlformats.org/officeDocument/2006/relationships" xmlns="http://schemas.openxmlformats.org/spreadsheetml/2006/main" refreshedBy="Pascoal Fernandes" refreshedDate="45060.8453693287" createdVersion="8" refreshedVersion="8" minRefreshableVersion="3" recordCount="23" r:id="rId1">
  <cacheSource type="worksheet">
    <worksheetSource ref="A3:Y26" sheet="HLA-VIAGENS"/>
  </cacheSource>
  <cacheFields count="25">
    <cacheField name="SEQ." uniqueList="1" numFmtId="0" sqlType="0" hierarchy="0" level="0" databaseField="1">
      <sharedItems count="0" containsInteger="1" containsNumber="1" containsSemiMixedTypes="0" containsString="0" minValue="1" maxValue="24"/>
    </cacheField>
    <cacheField name="CÓDIGO LINHA" uniqueList="1" numFmtId="49" sqlType="0" hierarchy="0" level="0" databaseField="1">
      <sharedItems count="10" containsInteger="1" containsMixedTypes="1" containsNumber="1" minValue="16001" maxValue="16009">
        <n v="16001"/>
        <n v="16002"/>
        <n v="16003"/>
        <n v="16004"/>
        <n v="16007"/>
        <n v="16006"/>
        <n v="16008"/>
        <s v="16002"/>
        <n v="16009"/>
        <n v="16005"/>
      </sharedItems>
    </cacheField>
    <cacheField name="NOME LINHA" uniqueList="1" numFmtId="0" sqlType="0" hierarchy="0" level="0" databaseField="1">
      <sharedItems count="9">
        <s v="ESTÁDIO TUNDAVALA X ESTATUA DA LIBERDADE"/>
        <s v="ESTATUA DA LIBERDADE X MUTUNDO"/>
        <s v="ESTATUA DA LIBERDADE X CENTRALIDADE DA QUILEMBA"/>
        <s v="TCHIOCO / VERDINHA X MUTUNDO"/>
        <s v="TCHIOCO X MUTUNDO (VIA EYWA)"/>
        <s v="PRAÇA NOVA X MUTUNDO"/>
        <s v="LUBANGO X HUMPATA"/>
        <s v="LUBANGO X CHIBIA"/>
        <s v="ESTATUA DA LIBERDADE X PRAÇA NOVA"/>
      </sharedItems>
    </cacheField>
    <cacheField name="EMPRESA OPERADORA" uniqueList="1" numFmtId="0" sqlType="0" hierarchy="0" level="0" databaseField="1">
      <sharedItems count="6">
        <s v="COOPERATIVA"/>
        <s v="JOBITA"/>
        <s v="PAUFIL"/>
        <s v="ROSALINA LUBANGO"/>
        <s v="SOTRANS"/>
        <s v="JOBITA E FILHOS" u="1"/>
      </sharedItems>
    </cacheField>
    <cacheField name="2ª PREVISTO" uniqueList="1" numFmtId="0" sqlType="0" hierarchy="0" level="0" databaseField="1">
      <sharedItems count="0" containsInteger="1" containsNumber="1" containsSemiMixedTypes="0" containsString="0" minValue="0" maxValue="56"/>
    </cacheField>
    <cacheField name="2ª REALIZADA" uniqueList="1" numFmtId="0" sqlType="0" hierarchy="0" level="0" databaseField="1">
      <sharedItems count="0" containsInteger="1" containsNumber="1" containsSemiMixedTypes="0" containsString="0" minValue="0" maxValue="16"/>
    </cacheField>
    <cacheField name="2ª DIFERENÇA" uniqueList="1" numFmtId="0" sqlType="0" hierarchy="0" level="0" databaseField="1">
      <sharedItems count="0" containsInteger="1" containsNumber="1" containsSemiMixedTypes="0" containsString="0" minValue="-54" maxValue="14"/>
    </cacheField>
    <cacheField name="3ª PREVISTO" uniqueList="1" numFmtId="0" sqlType="0" hierarchy="0" level="0" databaseField="1">
      <sharedItems count="0" containsInteger="1" containsNumber="1" containsSemiMixedTypes="0" containsString="0" minValue="0" maxValue="56"/>
    </cacheField>
    <cacheField name="3ª REALIZADA" uniqueList="1" numFmtId="0" sqlType="0" hierarchy="0" level="0" databaseField="1">
      <sharedItems count="0" containsInteger="1" containsNumber="1" containsSemiMixedTypes="0" containsString="0" minValue="0" maxValue="24"/>
    </cacheField>
    <cacheField name="3ª DIFERENÇA" uniqueList="1" numFmtId="0" sqlType="0" hierarchy="0" level="0" databaseField="1">
      <sharedItems count="0" containsInteger="1" containsNumber="1" containsSemiMixedTypes="0" containsString="0" minValue="-56" maxValue="8"/>
    </cacheField>
    <cacheField name="4ª PREVISTO" uniqueList="1" numFmtId="0" sqlType="0" hierarchy="0" level="0" databaseField="1">
      <sharedItems count="0" containsInteger="1" containsNumber="1" containsSemiMixedTypes="0" containsString="0" minValue="0" maxValue="56"/>
    </cacheField>
    <cacheField name="4ª REALIZADA" uniqueList="1" numFmtId="0" sqlType="0" hierarchy="0" level="0" databaseField="1">
      <sharedItems count="0" containsInteger="1" containsNumber="1" containsSemiMixedTypes="0" containsString="0" minValue="0" maxValue="22"/>
    </cacheField>
    <cacheField name="4ª DIFERENÇA" uniqueList="1" numFmtId="0" sqlType="0" hierarchy="0" level="0" databaseField="1">
      <sharedItems count="0" containsInteger="1" containsNumber="1" containsSemiMixedTypes="0" containsString="0" minValue="-56" maxValue="19"/>
    </cacheField>
    <cacheField name="5ª PREVISTO" uniqueList="1" numFmtId="0" sqlType="0" hierarchy="0" level="0" databaseField="1">
      <sharedItems count="0" containsInteger="1" containsNumber="1" containsSemiMixedTypes="0" containsString="0" minValue="0" maxValue="56"/>
    </cacheField>
    <cacheField name="5ª REALIZADA" uniqueList="1" numFmtId="0" sqlType="0" hierarchy="0" level="0" databaseField="1">
      <sharedItems count="0" containsInteger="1" containsNumber="1" containsSemiMixedTypes="0" containsString="0" minValue="0" maxValue="26"/>
    </cacheField>
    <cacheField name="5ª DIFERENÇA" uniqueList="1" numFmtId="0" sqlType="0" hierarchy="0" level="0" databaseField="1">
      <sharedItems count="0" containsInteger="1" containsNumber="1" containsSemiMixedTypes="0" containsString="0" minValue="-56" maxValue="16"/>
    </cacheField>
    <cacheField name="6ª PREVISTO" uniqueList="1" numFmtId="0" sqlType="0" hierarchy="0" level="0" databaseField="1">
      <sharedItems count="0" containsBlank="1" containsNonDate="0" containsString="0"/>
    </cacheField>
    <cacheField name="6ª REALIZADA" uniqueList="1" numFmtId="0" sqlType="0" hierarchy="0" level="0" databaseField="1">
      <sharedItems count="0" containsBlank="1" containsNonDate="0" containsString="0"/>
    </cacheField>
    <cacheField name="6ª DIFERENÇA" uniqueList="1" numFmtId="0" sqlType="0" hierarchy="0" level="0" databaseField="1">
      <sharedItems count="0" containsBlank="1" containsNonDate="0" containsString="0"/>
    </cacheField>
    <cacheField name="Sabª PREVISTO" uniqueList="1" numFmtId="0" sqlType="0" hierarchy="0" level="0" databaseField="1">
      <sharedItems count="0" containsBlank="1" containsNonDate="0" containsString="0"/>
    </cacheField>
    <cacheField name="Sabª REALIZADA" uniqueList="1" numFmtId="0" sqlType="0" hierarchy="0" level="0" databaseField="1">
      <sharedItems count="0" containsBlank="1" containsNonDate="0" containsString="0"/>
    </cacheField>
    <cacheField name="Sabª DIFERENÇA" uniqueList="1" numFmtId="0" sqlType="0" hierarchy="0" level="0" databaseField="1">
      <sharedItems count="0" containsBlank="1" containsNonDate="0" containsString="0"/>
    </cacheField>
    <cacheField name="Domª PREVISTO" uniqueList="1" numFmtId="0" sqlType="0" hierarchy="0" level="0" databaseField="1">
      <sharedItems count="0" containsBlank="1" containsNonDate="0" containsString="0"/>
    </cacheField>
    <cacheField name="Domª REALIZADA" uniqueList="1" numFmtId="0" sqlType="0" hierarchy="0" level="0" databaseField="1">
      <sharedItems count="0" containsBlank="1" containsNonDate="0" containsString="0"/>
    </cacheField>
    <cacheField name="Domª DIFERENÇA" uniqueList="1" numFmtId="0" sqlType="0" hierarchy="0" level="0" databaseField="1">
      <sharedItems count="1" containsBlank="1" containsNonDate="0" containsString="0">
        <m/>
      </sharedItems>
    </cacheField>
  </cacheFields>
</pivotCacheDefinition>
</file>

<file path=xl/pivotCache/pivotCacheDefinition7.xml><?xml version="1.0" encoding="utf-8"?>
<pivotCacheDefinition xmlns:r="http://schemas.openxmlformats.org/officeDocument/2006/relationships" xmlns="http://schemas.openxmlformats.org/spreadsheetml/2006/main" refreshedBy="Pascoal Fernandes" refreshedDate="45079.61991793982" createdVersion="8" refreshedVersion="8" minRefreshableVersion="3" recordCount="86" r:id="rId1">
  <cacheSource type="worksheet">
    <worksheetSource ref="B1:Y87" sheet="LDA- FROTA"/>
  </cacheSource>
  <cacheFields count="24">
    <cacheField name="CÓDIGO LINHA" uniqueList="1" numFmtId="49" sqlType="0" hierarchy="0" level="0" databaseField="1">
      <sharedItems count="86" containsInteger="1" containsMixedTypes="1" containsNumber="1" minValue="608" maxValue="901">
        <s v="008"/>
        <s v="016"/>
        <s v="019"/>
        <s v="028"/>
        <s v="030"/>
        <s v="054"/>
        <s v="018A"/>
        <s v="401"/>
        <s v="05103"/>
        <s v="05502"/>
        <s v="05418"/>
        <s v="05501"/>
        <s v="05618"/>
        <n v="612"/>
        <n v="616"/>
        <s v="AR01"/>
        <s v="AR02"/>
        <s v="AR03"/>
        <s v="AR04"/>
        <s v="AR05"/>
        <s v="AR07"/>
        <s v="05201"/>
        <s v="05300"/>
        <s v="05503"/>
        <s v="05606"/>
        <s v="05700"/>
        <s v="05715"/>
        <s v="05804"/>
        <s v="CA01"/>
        <s v="CA02"/>
        <s v="CA03"/>
        <s v="CA04"/>
        <s v="B07"/>
        <s v="G06"/>
        <s v="G07"/>
        <s v="G08"/>
        <s v="K05"/>
        <s v="Z05"/>
        <s v="05400"/>
        <s v="05407"/>
        <s v="05419"/>
        <s v="I01"/>
        <s v="I02"/>
        <s v="107"/>
        <n v="901"/>
        <s v="C09B"/>
        <s v="MB17"/>
        <s v="MB18"/>
        <s v="MC07"/>
        <s v="MC09"/>
        <s v="MM02"/>
        <s v="906"/>
        <s v="05803"/>
        <s v="05900"/>
        <s v="R01"/>
        <s v="R02"/>
        <s v="R03"/>
        <s v="R04A"/>
        <s v="R04B"/>
        <s v="612"/>
        <s v="616"/>
        <s v="S01"/>
        <s v="S02"/>
        <s v="S03A"/>
        <s v="S03B"/>
        <s v="S04"/>
        <s v="B16"/>
        <s v="B17"/>
        <s v="C11"/>
        <n v="608"/>
        <s v="A03"/>
        <s v="B03"/>
        <s v="B11A"/>
        <s v="C04"/>
        <s v="C05A"/>
        <s v="C07"/>
        <s v="C09"/>
        <s v="C09A"/>
        <s v="C11B"/>
        <s v="C17"/>
        <s v="E10"/>
        <s v="E12B"/>
        <s v="E14"/>
        <s v="E16A"/>
        <s v="E6B"/>
        <s v="621"/>
      </sharedItems>
    </cacheField>
    <cacheField name="NOME LINHA" uniqueList="1" numFmtId="0" sqlType="0" hierarchy="0" level="0" databaseField="1">
      <sharedItems count="80">
        <s v="GAMEK X MUTAMBA"/>
        <s v="GAMEK X SÃO PAULO"/>
        <s v="CACUACO X SÃO PAULO"/>
        <s v="CACUACO X FUNDA"/>
        <s v="CACUACO X PANGUILA"/>
        <s v="CACUACO X SEQUELE"/>
        <s v="CACUACO X PORTO"/>
        <s v="CACUACO X PORTO (EXPRESSO)"/>
        <s v="VILA DO GAMEK X PALANCA"/>
        <s v="ASA BRANCA X LARGO DAS ESCOLAS"/>
        <s v="CACUACO X SEQUELE (EXPRESSO)"/>
        <s v="CEMITÉRIO 14 (KIKOLO) X LARGO DAS ESCOLAS"/>
        <s v="CAPALANGA X HOSPITAL MILITAR"/>
        <s v="ZANGO 0 X CACUACO (EXPRESSO)"/>
        <s v="ZANGO 0 X BENFICA (EXPRESSO)"/>
        <s v="VILA DE VIANA X ZANGO 1"/>
        <s v="VILA DE VIANA X PRIMEIRO DE MAIO"/>
        <s v="DESVIO DO ZANGO X CACUACO"/>
        <s v="DESVIO DO ZANGO X BENFICA"/>
        <s v="DESVIO DO ZANGO X ZANGO 4"/>
        <s v="CASSEQUELE X MUTAMBA"/>
        <s v="CATETE X ESTALAGEM"/>
        <s v="BARRA DO KWANZA X CABO LEDO"/>
        <s v="KIKOLO X HOSPITAL MUNICIPAL DO CAZENGA"/>
        <s v="CALUMBO X ZANGO 0"/>
        <s v="BENFICA X RAMIROS"/>
        <s v="RAMIROS X BARRA DO KWANZA"/>
        <s v="LUANDA SUL X ROTUNDA DO CAMAMA"/>
        <s v="CASA DA JUVENTUDE X ZANGO 8000"/>
        <s v="CALEMBA 2 X KK 5000"/>
        <s v="GOLF 2 X KILAMBA"/>
        <s v="VIANA X KM 44"/>
        <s v="BENFICA X 11 DE NOVEMBRO"/>
        <s v="GOLF 2 X KK 5000"/>
        <s v="GAMEK (NOSSO CENTRO) X BENFICA"/>
        <s v="GAMEK (NOSSO CENTRO) X LUMEJI"/>
        <s v="KK 5000 X ZANGO 0"/>
        <s v="ZANGO 0 X ZANGO 8000"/>
        <s v="SEQUELE X VILA DE VIANA"/>
        <s v="ZANGO 0 X SEQUELE"/>
        <s v="PRIMEIRA CIRCULAR DE CACUACO"/>
        <s v="ZANGO1 X BENFICA"/>
        <s v="ZANGO 5 X BENFICA"/>
        <s v="SHOPRITE (PALANCA) X BENFICA (EXPRESSO)"/>
        <s v="BENFICA X 1 DE MAIO (EXPRESSO)"/>
        <s v="GOLF 2 X VILA DO GAMEK"/>
        <s v="GAMEK X MERCADO SÃO PAULO"/>
        <s v="VILA DO GAMEK X MUTAMBA"/>
        <s v="BENFICA X MUTAMBA"/>
        <s v="BENFICA X GOLF 1"/>
        <s v="ESTORIL X CUCA"/>
        <s v="BENFICA X LUMEJI (EXPRESSO)"/>
        <s v="GOLF 1 (AVÔ KUMBE) X MUTAMBA"/>
        <s v="CIRCULAR SHOPPING AVENIDDA"/>
        <s v="ZANGO 0 X VILA DE VIANA"/>
        <s v="ZANGO 0 X 11 DE NOVEMBRO"/>
        <s v="BENFICA X KILAMBA"/>
        <s v="KM 44 X KILAMBA"/>
        <s v="KM 44 X VILA DE VIANA"/>
        <s v="BOM JESUS X VILA DE VIANA"/>
        <s v="KM 30 X SEQUELE"/>
        <s v="GRAFANIL X MUTAMBA"/>
        <s v="VILA DO GAMEK X SÃO PAULO"/>
        <s v="1 DE MAIO X KM 25 (EXPRESSO)"/>
        <s v="PORTO X ILHA"/>
        <s v="CUCA X MUTAMBA"/>
        <s v="CUCA X GOLF 2"/>
        <s v="LUANDA SUL X LARGO DAS ESCOLAS"/>
        <s v="CAPALANGA X CUCA"/>
        <s v="LUMEJI X BENFICA"/>
        <s v="SANATÓRIO X BENFICA"/>
        <s v="SHOPRITE X GAMEK"/>
        <s v="GOLF 2 X CENTRALIDADE DA KILAMBA"/>
        <s v="CAPALANGA X LARGO DAS ESCOLAS"/>
        <s v="VILA DE VIANA X SEQUELE"/>
        <s v="ZANGO 0 X CENTRALIDADE DA KILAMBA"/>
        <s v="CACUACO X ZANGO 0"/>
        <s v="BENFICA X ZANGO 1"/>
        <s v="ZANGO 0 X CALUMBO"/>
        <s v="VILA DE VIANA X CACUACO (EXPRESSO)"/>
      </sharedItems>
    </cacheField>
    <cacheField name="EMPRESA OPERADORA" uniqueList="1" numFmtId="0" sqlType="0" hierarchy="0" level="0" databaseField="1">
      <sharedItems count="11">
        <s v="ANGOAUSTRAL"/>
        <s v="ANGO-REAL"/>
        <s v="CAMCON"/>
        <s v="CIDRÁLIA"/>
        <s v="IMPALA"/>
        <s v="MACON"/>
        <s v="ROSALINA EXPRESS"/>
        <s v="STRANG"/>
        <s v="TCUL"/>
        <s v="ROSALINA" u="1"/>
        <s v="TCUL VIANA" u="1"/>
      </sharedItems>
    </cacheField>
    <cacheField name="2ª PREVISTO" uniqueList="1" numFmtId="0" sqlType="0" hierarchy="0" level="0" databaseField="1">
      <sharedItems count="0" containsInteger="1" containsNumber="1" containsSemiMixedTypes="0" containsString="0" minValue="0" maxValue="54"/>
    </cacheField>
    <cacheField name="2ª REALIZADA" uniqueList="1" numFmtId="0" sqlType="0" hierarchy="0" level="0" databaseField="1">
      <sharedItems count="0" containsInteger="1" containsNumber="1" containsSemiMixedTypes="0" containsString="0" minValue="0" maxValue="65"/>
    </cacheField>
    <cacheField name="2ª DIFERENÇA" uniqueList="1" numFmtId="0" sqlType="0" hierarchy="0" level="0" databaseField="1">
      <sharedItems count="0" containsInteger="1" containsNumber="1" containsSemiMixedTypes="0" containsString="0" minValue="-13" maxValue="11"/>
    </cacheField>
    <cacheField name="3ª PREVISTO" uniqueList="1" numFmtId="0" sqlType="0" hierarchy="0" level="0" databaseField="1">
      <sharedItems count="0" containsInteger="1" containsNumber="1" containsSemiMixedTypes="0" containsString="0" minValue="0" maxValue="54"/>
    </cacheField>
    <cacheField name="3ª REALIZADA" uniqueList="1" numFmtId="0" sqlType="0" hierarchy="0" level="0" databaseField="1">
      <sharedItems count="0" containsInteger="1" containsNumber="1" containsSemiMixedTypes="0" containsString="0" minValue="0" maxValue="61"/>
    </cacheField>
    <cacheField name="3ª DIFERENÇA" uniqueList="1" numFmtId="0" sqlType="0" hierarchy="0" level="0" databaseField="1">
      <sharedItems count="0" containsInteger="1" containsNumber="1" containsSemiMixedTypes="0" containsString="0" minValue="-13" maxValue="11"/>
    </cacheField>
    <cacheField name="4ª PREVISTO" uniqueList="1" numFmtId="0" sqlType="0" hierarchy="0" level="0" databaseField="1">
      <sharedItems count="0" containsInteger="1" containsNumber="1" containsSemiMixedTypes="0" containsString="0" minValue="0" maxValue="54"/>
    </cacheField>
    <cacheField name="4ª REALIZADA" uniqueList="1" numFmtId="0" sqlType="0" hierarchy="0" level="0" databaseField="1">
      <sharedItems count="0" containsInteger="1" containsNumber="1" containsSemiMixedTypes="0" containsString="0" minValue="0" maxValue="65"/>
    </cacheField>
    <cacheField name="4ª DIFERENÇA" uniqueList="1" numFmtId="0" sqlType="0" hierarchy="0" level="0" databaseField="1">
      <sharedItems count="0" containsInteger="1" containsNumber="1" containsSemiMixedTypes="0" containsString="0" minValue="-10" maxValue="11"/>
    </cacheField>
    <cacheField name="5ª PREVISTO" uniqueList="1" numFmtId="0" sqlType="0" hierarchy="0" level="0" databaseField="1">
      <sharedItems count="0" containsInteger="1" containsNumber="1" containsSemiMixedTypes="0" containsString="0" minValue="0" maxValue="54"/>
    </cacheField>
    <cacheField name="5ª REALIZADA" uniqueList="1" numFmtId="0" sqlType="0" hierarchy="0" level="0" databaseField="1">
      <sharedItems count="0" containsInteger="1" containsNumber="1" containsSemiMixedTypes="0" containsString="0" minValue="0" maxValue="58"/>
    </cacheField>
    <cacheField name="5ª DIFERENÇA" uniqueList="1" numFmtId="0" sqlType="0" hierarchy="0" level="0" databaseField="1">
      <sharedItems count="0" containsInteger="1" containsNumber="1" containsSemiMixedTypes="0" containsString="0" minValue="-13" maxValue="7"/>
    </cacheField>
    <cacheField name="6ª PREVISTO" uniqueList="1" numFmtId="0" sqlType="0" hierarchy="0" level="0" databaseField="1">
      <sharedItems count="0" containsInteger="1" containsNumber="1" containsSemiMixedTypes="0" containsString="0" minValue="0" maxValue="54"/>
    </cacheField>
    <cacheField name="6ª REALIZADA" uniqueList="1" numFmtId="0" sqlType="0" hierarchy="0" level="0" databaseField="1">
      <sharedItems count="0" containsBlank="1" containsNonDate="0" containsString="0"/>
    </cacheField>
    <cacheField name="6ª DIFERENÇA" uniqueList="1" numFmtId="0" sqlType="0" hierarchy="0" level="0" databaseField="1">
      <sharedItems count="0" containsInteger="1" containsNumber="1" containsSemiMixedTypes="0" containsString="0" minValue="-54" maxValue="0"/>
    </cacheField>
    <cacheField name="Sabª PREVISTO" uniqueList="1" numFmtId="0" sqlType="0" hierarchy="0" level="0" databaseField="1">
      <sharedItems count="0" containsInteger="1" containsNumber="1" containsSemiMixedTypes="0" containsString="0" minValue="0" maxValue="32"/>
    </cacheField>
    <cacheField name="Sabª REALIZADA" uniqueList="1" numFmtId="0" sqlType="0" hierarchy="0" level="0" databaseField="1">
      <sharedItems count="0" containsBlank="1" containsNonDate="0" containsString="0"/>
    </cacheField>
    <cacheField name="Sabª DIFERENÇA" uniqueList="1" numFmtId="0" sqlType="0" hierarchy="0" level="0" databaseField="1">
      <sharedItems count="0" containsInteger="1" containsNumber="1" containsSemiMixedTypes="0" containsString="0" minValue="-32" maxValue="0"/>
    </cacheField>
    <cacheField name="Domª PREVISTO" uniqueList="1" numFmtId="0" sqlType="0" hierarchy="0" level="0" databaseField="1">
      <sharedItems count="0" containsInteger="1" containsNumber="1" containsSemiMixedTypes="0" containsString="0" minValue="0" maxValue="32"/>
    </cacheField>
    <cacheField name="Domª REALIZADA" uniqueList="1" numFmtId="0" sqlType="0" hierarchy="0" level="0" databaseField="1">
      <sharedItems count="0" containsBlank="1" containsNonDate="0" containsString="0"/>
    </cacheField>
    <cacheField name="Domª DIFERENÇA" uniqueList="1" numFmtId="0" sqlType="0" hierarchy="0" level="0" databaseField="1">
      <sharedItems count="0" containsInteger="1" containsNumber="1" containsSemiMixedTypes="0" containsString="0" minValue="-32" maxValue="0"/>
    </cacheField>
  </cacheFields>
</pivotCacheDefinition>
</file>

<file path=xl/pivotCache/pivotCacheRecords1.xml><?xml version="1.0" encoding="utf-8"?>
<pivotCacheRecords xmlns="http://schemas.openxmlformats.org/spreadsheetml/2006/main" count="86">
  <r>
    <x v="0"/>
    <x v="0"/>
    <x v="0"/>
    <n v="7"/>
    <n v="1"/>
    <n v="-6"/>
    <n v="7"/>
    <n v="1"/>
    <n v="-6"/>
    <n v="7"/>
    <m/>
    <n v="-7"/>
    <n v="7"/>
    <m/>
    <n v="-7"/>
    <n v="7"/>
    <n v="2"/>
    <n v="-5"/>
    <n v="5"/>
    <n v="0"/>
    <n v="-5"/>
    <n v="3"/>
    <m/>
    <n v="-3"/>
  </r>
  <r>
    <x v="1"/>
    <x v="1"/>
    <x v="0"/>
    <n v="7"/>
    <n v="7"/>
    <n v="0"/>
    <n v="7"/>
    <n v="7"/>
    <n v="0"/>
    <n v="7"/>
    <m/>
    <n v="-7"/>
    <n v="7"/>
    <m/>
    <n v="-7"/>
    <n v="7"/>
    <n v="4"/>
    <n v="-3"/>
    <n v="5"/>
    <n v="1"/>
    <n v="-4"/>
    <n v="3"/>
    <m/>
    <n v="-3"/>
  </r>
  <r>
    <x v="2"/>
    <x v="2"/>
    <x v="0"/>
    <n v="18"/>
    <n v="19"/>
    <n v="1"/>
    <n v="18"/>
    <n v="19"/>
    <n v="1"/>
    <n v="18"/>
    <m/>
    <n v="-18"/>
    <n v="18"/>
    <m/>
    <n v="-18"/>
    <n v="18"/>
    <n v="22"/>
    <n v="4"/>
    <n v="13"/>
    <n v="17"/>
    <n v="4"/>
    <n v="10"/>
    <m/>
    <n v="-10"/>
  </r>
  <r>
    <x v="3"/>
    <x v="3"/>
    <x v="0"/>
    <n v="4"/>
    <n v="4"/>
    <n v="0"/>
    <n v="4"/>
    <n v="3"/>
    <n v="-1"/>
    <n v="4"/>
    <m/>
    <n v="-4"/>
    <n v="4"/>
    <m/>
    <n v="-4"/>
    <n v="4"/>
    <n v="4"/>
    <n v="0"/>
    <n v="1"/>
    <n v="2"/>
    <n v="1"/>
    <n v="1"/>
    <m/>
    <n v="-1"/>
  </r>
  <r>
    <x v="4"/>
    <x v="4"/>
    <x v="0"/>
    <n v="4"/>
    <n v="0"/>
    <n v="-4"/>
    <n v="4"/>
    <n v="0"/>
    <n v="-4"/>
    <n v="4"/>
    <m/>
    <n v="-4"/>
    <n v="4"/>
    <m/>
    <n v="-4"/>
    <n v="4"/>
    <n v="0"/>
    <n v="-4"/>
    <n v="1"/>
    <n v="0"/>
    <n v="-1"/>
    <n v="1"/>
    <m/>
    <n v="-1"/>
  </r>
  <r>
    <x v="5"/>
    <x v="5"/>
    <x v="0"/>
    <n v="12"/>
    <n v="9"/>
    <n v="-3"/>
    <n v="12"/>
    <n v="8"/>
    <n v="-4"/>
    <n v="12"/>
    <m/>
    <n v="-12"/>
    <n v="12"/>
    <m/>
    <n v="-12"/>
    <n v="12"/>
    <n v="7"/>
    <n v="-5"/>
    <n v="7"/>
    <n v="4"/>
    <n v="-3"/>
    <n v="4"/>
    <m/>
    <n v="-4"/>
  </r>
  <r>
    <x v="6"/>
    <x v="6"/>
    <x v="0"/>
    <n v="15"/>
    <n v="2"/>
    <n v="-13"/>
    <n v="15"/>
    <n v="2"/>
    <n v="-13"/>
    <n v="15"/>
    <m/>
    <n v="-15"/>
    <n v="15"/>
    <m/>
    <n v="-15"/>
    <n v="15"/>
    <n v="3"/>
    <n v="-12"/>
    <n v="10"/>
    <n v="3"/>
    <n v="-7"/>
    <n v="8"/>
    <m/>
    <n v="-8"/>
  </r>
  <r>
    <x v="7"/>
    <x v="7"/>
    <x v="0"/>
    <n v="4"/>
    <n v="4"/>
    <n v="0"/>
    <n v="4"/>
    <n v="3"/>
    <n v="-1"/>
    <n v="4"/>
    <m/>
    <n v="-4"/>
    <n v="4"/>
    <m/>
    <n v="-4"/>
    <n v="4"/>
    <n v="5"/>
    <n v="1"/>
    <n v="4"/>
    <n v="0"/>
    <n v="-4"/>
    <n v="4"/>
    <m/>
    <n v="-4"/>
  </r>
  <r>
    <x v="8"/>
    <x v="8"/>
    <x v="0"/>
    <n v="5"/>
    <n v="6"/>
    <n v="1"/>
    <n v="5"/>
    <n v="3"/>
    <n v="-2"/>
    <n v="5"/>
    <m/>
    <n v="-5"/>
    <n v="5"/>
    <m/>
    <n v="-5"/>
    <n v="5"/>
    <n v="4"/>
    <n v="-1"/>
    <n v="5"/>
    <n v="3"/>
    <n v="-2"/>
    <n v="5"/>
    <m/>
    <n v="-5"/>
  </r>
  <r>
    <x v="9"/>
    <x v="9"/>
    <x v="0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10"/>
    <x v="10"/>
    <x v="0"/>
    <n v="4"/>
    <n v="3"/>
    <n v="-1"/>
    <n v="4"/>
    <n v="4"/>
    <n v="0"/>
    <n v="4"/>
    <m/>
    <n v="-4"/>
    <n v="4"/>
    <m/>
    <n v="-4"/>
    <n v="4"/>
    <n v="5"/>
    <n v="1"/>
    <n v="0"/>
    <n v="0"/>
    <n v="0"/>
    <n v="0"/>
    <m/>
    <n v="0"/>
  </r>
  <r>
    <x v="11"/>
    <x v="11"/>
    <x v="0"/>
    <n v="5"/>
    <n v="1"/>
    <n v="-4"/>
    <n v="5"/>
    <n v="2"/>
    <n v="-3"/>
    <n v="5"/>
    <m/>
    <n v="-5"/>
    <n v="5"/>
    <m/>
    <n v="-5"/>
    <n v="5"/>
    <n v="0"/>
    <n v="-5"/>
    <n v="2"/>
    <n v="1"/>
    <n v="-1"/>
    <n v="2"/>
    <m/>
    <n v="-2"/>
  </r>
  <r>
    <x v="12"/>
    <x v="12"/>
    <x v="0"/>
    <n v="10"/>
    <n v="1"/>
    <n v="-9"/>
    <n v="10"/>
    <n v="3"/>
    <n v="-7"/>
    <n v="10"/>
    <m/>
    <n v="-10"/>
    <n v="10"/>
    <m/>
    <n v="-10"/>
    <n v="10"/>
    <n v="3"/>
    <n v="-7"/>
    <n v="5"/>
    <n v="3"/>
    <n v="-2"/>
    <n v="5"/>
    <m/>
    <n v="-5"/>
  </r>
  <r>
    <x v="13"/>
    <x v="13"/>
    <x v="1"/>
    <n v="7"/>
    <n v="8"/>
    <n v="1"/>
    <n v="7"/>
    <n v="6"/>
    <n v="-1"/>
    <n v="7"/>
    <m/>
    <n v="-7"/>
    <n v="7"/>
    <m/>
    <n v="-7"/>
    <n v="7"/>
    <n v="7"/>
    <n v="0"/>
    <n v="7"/>
    <n v="7"/>
    <n v="0"/>
    <n v="7"/>
    <m/>
    <n v="-7"/>
  </r>
  <r>
    <x v="14"/>
    <x v="14"/>
    <x v="1"/>
    <n v="9"/>
    <n v="4"/>
    <n v="-5"/>
    <n v="9"/>
    <n v="6"/>
    <n v="-3"/>
    <n v="9"/>
    <m/>
    <n v="-9"/>
    <n v="9"/>
    <m/>
    <n v="-9"/>
    <n v="9"/>
    <n v="4"/>
    <n v="-5"/>
    <n v="9"/>
    <n v="5"/>
    <n v="-4"/>
    <n v="9"/>
    <m/>
    <n v="-9"/>
  </r>
  <r>
    <x v="15"/>
    <x v="15"/>
    <x v="1"/>
    <n v="12"/>
    <n v="16"/>
    <n v="4"/>
    <n v="12"/>
    <n v="14"/>
    <n v="2"/>
    <n v="12"/>
    <m/>
    <n v="-12"/>
    <n v="12"/>
    <m/>
    <n v="-12"/>
    <n v="12"/>
    <n v="17"/>
    <n v="5"/>
    <n v="12"/>
    <n v="16"/>
    <n v="4"/>
    <n v="12"/>
    <m/>
    <n v="-12"/>
  </r>
  <r>
    <x v="16"/>
    <x v="16"/>
    <x v="1"/>
    <n v="9"/>
    <n v="6"/>
    <n v="-3"/>
    <n v="9"/>
    <n v="7"/>
    <n v="-2"/>
    <n v="9"/>
    <m/>
    <n v="-9"/>
    <n v="9"/>
    <m/>
    <n v="-9"/>
    <n v="9"/>
    <n v="7"/>
    <n v="-2"/>
    <n v="9"/>
    <n v="8"/>
    <n v="-1"/>
    <n v="9"/>
    <m/>
    <n v="-9"/>
  </r>
  <r>
    <x v="17"/>
    <x v="17"/>
    <x v="1"/>
    <n v="10"/>
    <n v="10"/>
    <n v="0"/>
    <n v="10"/>
    <n v="10"/>
    <n v="0"/>
    <n v="10"/>
    <m/>
    <n v="-10"/>
    <n v="10"/>
    <m/>
    <n v="-10"/>
    <n v="10"/>
    <n v="10"/>
    <n v="0"/>
    <n v="10"/>
    <n v="12"/>
    <n v="2"/>
    <n v="10"/>
    <m/>
    <n v="-10"/>
  </r>
  <r>
    <x v="18"/>
    <x v="18"/>
    <x v="1"/>
    <n v="12"/>
    <n v="13"/>
    <n v="1"/>
    <n v="12"/>
    <n v="9"/>
    <n v="-3"/>
    <n v="12"/>
    <m/>
    <n v="-12"/>
    <n v="12"/>
    <m/>
    <n v="-12"/>
    <n v="12"/>
    <n v="10"/>
    <n v="-2"/>
    <n v="12"/>
    <n v="13"/>
    <n v="1"/>
    <n v="12"/>
    <m/>
    <n v="-12"/>
  </r>
  <r>
    <x v="19"/>
    <x v="19"/>
    <x v="1"/>
    <n v="11"/>
    <n v="8"/>
    <n v="-3"/>
    <n v="11"/>
    <n v="8"/>
    <n v="-3"/>
    <n v="11"/>
    <m/>
    <n v="-11"/>
    <n v="11"/>
    <m/>
    <n v="-11"/>
    <n v="11"/>
    <n v="7"/>
    <n v="-4"/>
    <n v="11"/>
    <n v="7"/>
    <n v="-4"/>
    <n v="11"/>
    <m/>
    <n v="-11"/>
  </r>
  <r>
    <x v="20"/>
    <x v="20"/>
    <x v="1"/>
    <n v="4"/>
    <n v="0"/>
    <n v="-4"/>
    <n v="4"/>
    <n v="0"/>
    <n v="-4"/>
    <n v="4"/>
    <m/>
    <n v="-4"/>
    <n v="4"/>
    <m/>
    <n v="-4"/>
    <n v="4"/>
    <n v="0"/>
    <n v="-4"/>
    <n v="4"/>
    <n v="1"/>
    <n v="-3"/>
    <n v="4"/>
    <m/>
    <n v="-4"/>
  </r>
  <r>
    <x v="21"/>
    <x v="21"/>
    <x v="1"/>
    <n v="5"/>
    <n v="0"/>
    <n v="-5"/>
    <n v="5"/>
    <n v="7"/>
    <n v="2"/>
    <n v="5"/>
    <m/>
    <n v="-5"/>
    <n v="5"/>
    <m/>
    <n v="-5"/>
    <n v="5"/>
    <n v="7"/>
    <n v="2"/>
    <n v="5"/>
    <n v="8"/>
    <n v="3"/>
    <n v="5"/>
    <m/>
    <n v="-5"/>
  </r>
  <r>
    <x v="22"/>
    <x v="22"/>
    <x v="1"/>
    <n v="2"/>
    <n v="1"/>
    <n v="-1"/>
    <n v="2"/>
    <n v="1"/>
    <n v="-1"/>
    <n v="2"/>
    <m/>
    <n v="-2"/>
    <n v="2"/>
    <m/>
    <n v="-2"/>
    <n v="2"/>
    <n v="0"/>
    <n v="-2"/>
    <n v="2"/>
    <n v="0"/>
    <n v="-2"/>
    <n v="2"/>
    <m/>
    <n v="-2"/>
  </r>
  <r>
    <x v="23"/>
    <x v="23"/>
    <x v="1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24"/>
    <x v="24"/>
    <x v="1"/>
    <n v="5"/>
    <n v="3"/>
    <n v="-2"/>
    <n v="5"/>
    <n v="3"/>
    <n v="-2"/>
    <n v="5"/>
    <m/>
    <n v="-5"/>
    <n v="5"/>
    <m/>
    <n v="-5"/>
    <n v="5"/>
    <n v="2"/>
    <n v="-3"/>
    <n v="5"/>
    <n v="3"/>
    <n v="-2"/>
    <n v="5"/>
    <m/>
    <n v="-5"/>
  </r>
  <r>
    <x v="25"/>
    <x v="25"/>
    <x v="1"/>
    <n v="4"/>
    <n v="0"/>
    <n v="-4"/>
    <n v="4"/>
    <n v="1"/>
    <n v="-3"/>
    <n v="4"/>
    <m/>
    <n v="-4"/>
    <n v="4"/>
    <m/>
    <n v="-4"/>
    <n v="4"/>
    <n v="1"/>
    <n v="-3"/>
    <n v="4"/>
    <n v="0"/>
    <n v="-4"/>
    <n v="4"/>
    <m/>
    <n v="-4"/>
  </r>
  <r>
    <x v="26"/>
    <x v="26"/>
    <x v="1"/>
    <n v="4"/>
    <n v="0"/>
    <n v="-4"/>
    <n v="4"/>
    <n v="1"/>
    <n v="-3"/>
    <n v="4"/>
    <m/>
    <n v="-4"/>
    <n v="4"/>
    <m/>
    <n v="-4"/>
    <n v="4"/>
    <n v="0"/>
    <n v="-4"/>
    <n v="4"/>
    <n v="0"/>
    <n v="-4"/>
    <n v="4"/>
    <m/>
    <n v="-4"/>
  </r>
  <r>
    <x v="27"/>
    <x v="27"/>
    <x v="1"/>
    <n v="5"/>
    <n v="1"/>
    <n v="-4"/>
    <n v="5"/>
    <n v="0"/>
    <n v="-5"/>
    <n v="5"/>
    <m/>
    <n v="-5"/>
    <n v="5"/>
    <m/>
    <n v="-5"/>
    <n v="5"/>
    <n v="1"/>
    <n v="-4"/>
    <n v="5"/>
    <n v="1"/>
    <n v="-4"/>
    <n v="5"/>
    <m/>
    <n v="-5"/>
  </r>
  <r>
    <x v="28"/>
    <x v="28"/>
    <x v="2"/>
    <n v="4"/>
    <n v="2"/>
    <n v="-2"/>
    <n v="4"/>
    <n v="3"/>
    <n v="-1"/>
    <n v="4"/>
    <m/>
    <n v="-4"/>
    <n v="4"/>
    <m/>
    <n v="-4"/>
    <n v="4"/>
    <n v="2"/>
    <n v="-2"/>
    <n v="4"/>
    <n v="3"/>
    <n v="-1"/>
    <n v="6"/>
    <m/>
    <n v="-6"/>
  </r>
  <r>
    <x v="29"/>
    <x v="29"/>
    <x v="2"/>
    <n v="2"/>
    <n v="1"/>
    <n v="-1"/>
    <n v="2"/>
    <n v="4"/>
    <n v="2"/>
    <n v="2"/>
    <m/>
    <n v="-2"/>
    <n v="2"/>
    <m/>
    <n v="-2"/>
    <n v="2"/>
    <n v="2"/>
    <n v="0"/>
    <n v="2"/>
    <n v="1"/>
    <n v="-1"/>
    <n v="1"/>
    <m/>
    <n v="-1"/>
  </r>
  <r>
    <x v="30"/>
    <x v="30"/>
    <x v="2"/>
    <n v="4"/>
    <n v="2"/>
    <n v="-2"/>
    <n v="4"/>
    <n v="1"/>
    <n v="-3"/>
    <n v="4"/>
    <m/>
    <n v="-4"/>
    <n v="4"/>
    <m/>
    <n v="-4"/>
    <n v="4"/>
    <n v="2"/>
    <n v="-2"/>
    <n v="4"/>
    <n v="2"/>
    <n v="-2"/>
    <n v="2"/>
    <m/>
    <n v="-2"/>
  </r>
  <r>
    <x v="31"/>
    <x v="31"/>
    <x v="2"/>
    <n v="4"/>
    <n v="4"/>
    <n v="0"/>
    <n v="4"/>
    <n v="4"/>
    <n v="0"/>
    <n v="4"/>
    <m/>
    <n v="-4"/>
    <n v="4"/>
    <m/>
    <n v="-4"/>
    <n v="4"/>
    <n v="4"/>
    <n v="0"/>
    <n v="4"/>
    <n v="3"/>
    <n v="-1"/>
    <n v="5"/>
    <m/>
    <n v="-5"/>
  </r>
  <r>
    <x v="32"/>
    <x v="32"/>
    <x v="3"/>
    <n v="2"/>
    <n v="1"/>
    <n v="-1"/>
    <n v="2"/>
    <n v="1"/>
    <n v="-1"/>
    <n v="2"/>
    <m/>
    <n v="-2"/>
    <n v="2"/>
    <m/>
    <n v="-2"/>
    <n v="2"/>
    <n v="1"/>
    <n v="-1"/>
    <n v="2"/>
    <n v="2"/>
    <n v="0"/>
    <n v="2"/>
    <m/>
    <n v="-2"/>
  </r>
  <r>
    <x v="33"/>
    <x v="33"/>
    <x v="3"/>
    <n v="6"/>
    <n v="4"/>
    <n v="-2"/>
    <n v="6"/>
    <n v="6"/>
    <n v="0"/>
    <n v="6"/>
    <m/>
    <n v="-6"/>
    <n v="6"/>
    <m/>
    <n v="-6"/>
    <n v="6"/>
    <n v="7"/>
    <n v="1"/>
    <n v="6"/>
    <n v="6"/>
    <n v="0"/>
    <n v="6"/>
    <m/>
    <n v="-6"/>
  </r>
  <r>
    <x v="34"/>
    <x v="34"/>
    <x v="3"/>
    <n v="4"/>
    <n v="3"/>
    <n v="-1"/>
    <n v="4"/>
    <n v="3"/>
    <n v="-1"/>
    <n v="4"/>
    <m/>
    <n v="-4"/>
    <n v="4"/>
    <m/>
    <n v="-4"/>
    <n v="4"/>
    <n v="4"/>
    <n v="0"/>
    <n v="4"/>
    <n v="2"/>
    <n v="-2"/>
    <n v="4"/>
    <m/>
    <n v="-4"/>
  </r>
  <r>
    <x v="35"/>
    <x v="35"/>
    <x v="3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36"/>
    <x v="36"/>
    <x v="3"/>
    <n v="2"/>
    <n v="2"/>
    <n v="0"/>
    <n v="2"/>
    <n v="2"/>
    <n v="0"/>
    <n v="2"/>
    <m/>
    <n v="-2"/>
    <n v="2"/>
    <m/>
    <n v="-2"/>
    <n v="2"/>
    <n v="2"/>
    <n v="0"/>
    <n v="2"/>
    <n v="2"/>
    <n v="0"/>
    <n v="2"/>
    <m/>
    <n v="-2"/>
  </r>
  <r>
    <x v="37"/>
    <x v="37"/>
    <x v="3"/>
    <n v="6"/>
    <n v="2"/>
    <n v="-4"/>
    <n v="6"/>
    <n v="6"/>
    <n v="0"/>
    <n v="6"/>
    <m/>
    <n v="-6"/>
    <n v="6"/>
    <m/>
    <n v="-6"/>
    <n v="6"/>
    <n v="7"/>
    <n v="1"/>
    <n v="6"/>
    <n v="5"/>
    <n v="-1"/>
    <n v="6"/>
    <m/>
    <n v="-6"/>
  </r>
  <r>
    <x v="38"/>
    <x v="38"/>
    <x v="3"/>
    <n v="5"/>
    <n v="6"/>
    <n v="1"/>
    <n v="5"/>
    <n v="4"/>
    <n v="-1"/>
    <n v="5"/>
    <m/>
    <n v="-5"/>
    <n v="5"/>
    <m/>
    <n v="-5"/>
    <n v="5"/>
    <n v="4"/>
    <n v="-1"/>
    <n v="5"/>
    <n v="6"/>
    <n v="1"/>
    <n v="5"/>
    <m/>
    <n v="-5"/>
  </r>
  <r>
    <x v="39"/>
    <x v="39"/>
    <x v="3"/>
    <n v="3"/>
    <n v="2"/>
    <n v="-1"/>
    <n v="3"/>
    <n v="3"/>
    <n v="0"/>
    <n v="3"/>
    <m/>
    <n v="-3"/>
    <n v="3"/>
    <m/>
    <n v="-3"/>
    <n v="3"/>
    <n v="2"/>
    <n v="-1"/>
    <n v="3"/>
    <n v="2"/>
    <n v="-1"/>
    <n v="3"/>
    <m/>
    <n v="-3"/>
  </r>
  <r>
    <x v="40"/>
    <x v="40"/>
    <x v="3"/>
    <n v="4"/>
    <n v="4"/>
    <n v="0"/>
    <n v="4"/>
    <n v="4"/>
    <n v="0"/>
    <n v="4"/>
    <m/>
    <n v="-4"/>
    <n v="4"/>
    <m/>
    <n v="-4"/>
    <n v="4"/>
    <n v="5"/>
    <n v="1"/>
    <n v="4"/>
    <n v="4"/>
    <n v="0"/>
    <n v="4"/>
    <m/>
    <n v="-4"/>
  </r>
  <r>
    <x v="41"/>
    <x v="41"/>
    <x v="4"/>
    <n v="5"/>
    <n v="4"/>
    <n v="-1"/>
    <n v="5"/>
    <n v="4"/>
    <n v="-1"/>
    <n v="5"/>
    <m/>
    <n v="-5"/>
    <n v="5"/>
    <m/>
    <n v="-5"/>
    <n v="5"/>
    <n v="4"/>
    <n v="-1"/>
    <n v="5"/>
    <n v="4"/>
    <n v="-1"/>
    <n v="5"/>
    <m/>
    <n v="-5"/>
  </r>
  <r>
    <x v="42"/>
    <x v="42"/>
    <x v="4"/>
    <n v="9"/>
    <n v="5"/>
    <n v="-4"/>
    <n v="9"/>
    <n v="5"/>
    <n v="-4"/>
    <n v="9"/>
    <m/>
    <n v="-9"/>
    <n v="9"/>
    <m/>
    <n v="-9"/>
    <n v="9"/>
    <n v="6"/>
    <n v="-3"/>
    <n v="9"/>
    <n v="6"/>
    <n v="-3"/>
    <n v="9"/>
    <m/>
    <n v="-9"/>
  </r>
  <r>
    <x v="43"/>
    <x v="43"/>
    <x v="5"/>
    <n v="7"/>
    <n v="3"/>
    <n v="-4"/>
    <n v="7"/>
    <n v="5"/>
    <n v="-2"/>
    <n v="7"/>
    <m/>
    <n v="-7"/>
    <n v="7"/>
    <m/>
    <n v="-7"/>
    <n v="7"/>
    <n v="6"/>
    <n v="-1"/>
    <n v="4"/>
    <n v="4"/>
    <n v="0"/>
    <n v="2"/>
    <m/>
    <n v="-2"/>
  </r>
  <r>
    <x v="44"/>
    <x v="44"/>
    <x v="5"/>
    <n v="7"/>
    <n v="4"/>
    <n v="-3"/>
    <n v="7"/>
    <n v="4"/>
    <n v="-3"/>
    <n v="7"/>
    <m/>
    <n v="-7"/>
    <n v="7"/>
    <m/>
    <n v="-7"/>
    <n v="7"/>
    <n v="7"/>
    <n v="0"/>
    <n v="4"/>
    <n v="4"/>
    <n v="0"/>
    <n v="2"/>
    <m/>
    <n v="-2"/>
  </r>
  <r>
    <x v="45"/>
    <x v="45"/>
    <x v="5"/>
    <n v="8"/>
    <n v="3"/>
    <n v="-5"/>
    <n v="8"/>
    <n v="3"/>
    <n v="-5"/>
    <n v="8"/>
    <m/>
    <n v="-8"/>
    <n v="8"/>
    <m/>
    <n v="-8"/>
    <n v="8"/>
    <n v="4"/>
    <n v="-4"/>
    <n v="0"/>
    <n v="0"/>
    <n v="0"/>
    <n v="0"/>
    <m/>
    <n v="0"/>
  </r>
  <r>
    <x v="46"/>
    <x v="46"/>
    <x v="5"/>
    <n v="16"/>
    <n v="12"/>
    <n v="-4"/>
    <n v="16"/>
    <n v="13"/>
    <n v="-3"/>
    <n v="16"/>
    <m/>
    <n v="-16"/>
    <n v="16"/>
    <m/>
    <n v="-16"/>
    <n v="16"/>
    <n v="9"/>
    <n v="-7"/>
    <n v="6"/>
    <n v="7"/>
    <n v="1"/>
    <n v="6"/>
    <m/>
    <n v="-6"/>
  </r>
  <r>
    <x v="47"/>
    <x v="47"/>
    <x v="5"/>
    <n v="6"/>
    <n v="5"/>
    <n v="-1"/>
    <n v="6"/>
    <n v="5"/>
    <n v="-1"/>
    <n v="6"/>
    <m/>
    <n v="-6"/>
    <n v="6"/>
    <m/>
    <n v="-6"/>
    <n v="6"/>
    <n v="5"/>
    <n v="-1"/>
    <n v="3"/>
    <n v="2"/>
    <n v="-1"/>
    <n v="2"/>
    <m/>
    <n v="-2"/>
  </r>
  <r>
    <x v="48"/>
    <x v="48"/>
    <x v="5"/>
    <n v="6"/>
    <n v="0"/>
    <n v="-6"/>
    <n v="6"/>
    <n v="0"/>
    <n v="-6"/>
    <n v="6"/>
    <m/>
    <n v="-6"/>
    <n v="6"/>
    <m/>
    <n v="-6"/>
    <n v="6"/>
    <n v="0"/>
    <n v="-6"/>
    <n v="3"/>
    <n v="0"/>
    <n v="-3"/>
    <n v="2"/>
    <m/>
    <n v="-2"/>
  </r>
  <r>
    <x v="49"/>
    <x v="49"/>
    <x v="5"/>
    <n v="18"/>
    <n v="14"/>
    <n v="-4"/>
    <n v="18"/>
    <n v="12"/>
    <n v="-6"/>
    <n v="18"/>
    <m/>
    <n v="-18"/>
    <n v="18"/>
    <m/>
    <n v="-18"/>
    <n v="18"/>
    <n v="12"/>
    <n v="-6"/>
    <n v="10"/>
    <n v="6"/>
    <n v="-4"/>
    <n v="8"/>
    <m/>
    <n v="-8"/>
  </r>
  <r>
    <x v="50"/>
    <x v="50"/>
    <x v="5"/>
    <n v="18"/>
    <n v="13"/>
    <n v="-5"/>
    <n v="18"/>
    <n v="11"/>
    <n v="-7"/>
    <n v="18"/>
    <m/>
    <n v="-18"/>
    <n v="18"/>
    <m/>
    <n v="-18"/>
    <n v="18"/>
    <n v="12"/>
    <n v="-6"/>
    <n v="10"/>
    <n v="6"/>
    <n v="-4"/>
    <n v="8"/>
    <m/>
    <n v="-8"/>
  </r>
  <r>
    <x v="51"/>
    <x v="51"/>
    <x v="5"/>
    <n v="5"/>
    <n v="2"/>
    <n v="-3"/>
    <n v="5"/>
    <n v="2"/>
    <n v="-3"/>
    <n v="5"/>
    <m/>
    <n v="-5"/>
    <n v="5"/>
    <m/>
    <n v="-5"/>
    <n v="5"/>
    <n v="2"/>
    <n v="-3"/>
    <n v="2"/>
    <n v="2"/>
    <n v="0"/>
    <n v="2"/>
    <m/>
    <n v="-2"/>
  </r>
  <r>
    <x v="52"/>
    <x v="52"/>
    <x v="5"/>
    <n v="5"/>
    <n v="2"/>
    <n v="-3"/>
    <n v="5"/>
    <n v="2"/>
    <n v="-3"/>
    <n v="5"/>
    <m/>
    <n v="-5"/>
    <n v="5"/>
    <m/>
    <n v="-5"/>
    <n v="5"/>
    <n v="2"/>
    <n v="-3"/>
    <n v="5"/>
    <n v="0"/>
    <n v="-5"/>
    <n v="5"/>
    <m/>
    <n v="-5"/>
  </r>
  <r>
    <x v="53"/>
    <x v="53"/>
    <x v="5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54"/>
    <x v="37"/>
    <x v="6"/>
    <n v="16"/>
    <n v="15"/>
    <n v="-1"/>
    <n v="14"/>
    <n v="14"/>
    <n v="0"/>
    <n v="15"/>
    <m/>
    <n v="-15"/>
    <n v="14"/>
    <m/>
    <n v="-14"/>
    <n v="13"/>
    <n v="15"/>
    <n v="2"/>
    <n v="7"/>
    <n v="11"/>
    <n v="4"/>
    <n v="0"/>
    <m/>
    <n v="0"/>
  </r>
  <r>
    <x v="55"/>
    <x v="54"/>
    <x v="6"/>
    <n v="13"/>
    <n v="14"/>
    <n v="1"/>
    <n v="12"/>
    <n v="15"/>
    <n v="3"/>
    <n v="11"/>
    <m/>
    <n v="-11"/>
    <n v="11"/>
    <m/>
    <n v="-11"/>
    <n v="12"/>
    <n v="14"/>
    <n v="2"/>
    <n v="6"/>
    <n v="9"/>
    <n v="3"/>
    <n v="0"/>
    <m/>
    <n v="0"/>
  </r>
  <r>
    <x v="56"/>
    <x v="55"/>
    <x v="6"/>
    <n v="12"/>
    <n v="17"/>
    <n v="5"/>
    <n v="10"/>
    <n v="21"/>
    <n v="11"/>
    <n v="11"/>
    <m/>
    <n v="-11"/>
    <n v="11"/>
    <m/>
    <n v="-11"/>
    <n v="10"/>
    <n v="14"/>
    <n v="4"/>
    <n v="7"/>
    <n v="12"/>
    <n v="5"/>
    <n v="0"/>
    <m/>
    <n v="0"/>
  </r>
  <r>
    <x v="57"/>
    <x v="56"/>
    <x v="6"/>
    <n v="1"/>
    <n v="1"/>
    <n v="0"/>
    <n v="1"/>
    <n v="2"/>
    <n v="1"/>
    <n v="1"/>
    <m/>
    <n v="-1"/>
    <n v="1"/>
    <m/>
    <n v="-1"/>
    <n v="1"/>
    <n v="1"/>
    <n v="0"/>
    <n v="1"/>
    <n v="1"/>
    <n v="0"/>
    <n v="0"/>
    <m/>
    <n v="0"/>
  </r>
  <r>
    <x v="58"/>
    <x v="56"/>
    <x v="6"/>
    <n v="1"/>
    <n v="0"/>
    <n v="-1"/>
    <n v="1"/>
    <n v="0"/>
    <n v="-1"/>
    <n v="1"/>
    <m/>
    <n v="-1"/>
    <n v="1"/>
    <m/>
    <n v="-1"/>
    <n v="1"/>
    <n v="0"/>
    <n v="-1"/>
    <n v="0"/>
    <n v="0"/>
    <n v="0"/>
    <n v="0"/>
    <m/>
    <n v="0"/>
  </r>
  <r>
    <x v="59"/>
    <x v="13"/>
    <x v="6"/>
    <n v="5"/>
    <n v="0"/>
    <n v="-5"/>
    <n v="5"/>
    <n v="0"/>
    <n v="-5"/>
    <n v="5"/>
    <m/>
    <n v="-5"/>
    <n v="5"/>
    <m/>
    <n v="-5"/>
    <n v="5"/>
    <n v="0"/>
    <n v="-5"/>
    <n v="5"/>
    <n v="0"/>
    <n v="-5"/>
    <n v="0"/>
    <m/>
    <n v="0"/>
  </r>
  <r>
    <x v="60"/>
    <x v="14"/>
    <x v="6"/>
    <n v="5"/>
    <n v="4"/>
    <n v="-1"/>
    <n v="5"/>
    <n v="4"/>
    <n v="-1"/>
    <n v="5"/>
    <m/>
    <n v="-5"/>
    <n v="5"/>
    <m/>
    <n v="-5"/>
    <n v="5"/>
    <n v="3"/>
    <n v="-2"/>
    <n v="5"/>
    <n v="3"/>
    <n v="-2"/>
    <n v="0"/>
    <m/>
    <n v="0"/>
  </r>
  <r>
    <x v="61"/>
    <x v="21"/>
    <x v="7"/>
    <n v="6"/>
    <n v="4"/>
    <n v="-2"/>
    <n v="6"/>
    <n v="2"/>
    <n v="-4"/>
    <n v="6"/>
    <m/>
    <n v="-6"/>
    <n v="6"/>
    <m/>
    <n v="-6"/>
    <n v="6"/>
    <n v="4"/>
    <n v="-2"/>
    <n v="3"/>
    <n v="1"/>
    <n v="-2"/>
    <n v="3"/>
    <m/>
    <n v="-3"/>
  </r>
  <r>
    <x v="62"/>
    <x v="57"/>
    <x v="7"/>
    <n v="2"/>
    <n v="1"/>
    <n v="-1"/>
    <n v="2"/>
    <n v="2"/>
    <n v="0"/>
    <n v="2"/>
    <m/>
    <n v="-2"/>
    <n v="2"/>
    <m/>
    <n v="-2"/>
    <n v="2"/>
    <n v="2"/>
    <n v="0"/>
    <n v="1"/>
    <n v="0"/>
    <n v="-1"/>
    <n v="1"/>
    <m/>
    <n v="-1"/>
  </r>
  <r>
    <x v="63"/>
    <x v="58"/>
    <x v="7"/>
    <n v="6"/>
    <n v="3"/>
    <n v="-3"/>
    <n v="6"/>
    <n v="5"/>
    <n v="-1"/>
    <n v="6"/>
    <m/>
    <n v="-6"/>
    <n v="6"/>
    <m/>
    <n v="-6"/>
    <n v="6"/>
    <n v="2"/>
    <n v="-4"/>
    <n v="3"/>
    <n v="1"/>
    <n v="-2"/>
    <n v="3"/>
    <m/>
    <n v="-3"/>
  </r>
  <r>
    <x v="64"/>
    <x v="59"/>
    <x v="7"/>
    <n v="2"/>
    <n v="1"/>
    <n v="-1"/>
    <n v="2"/>
    <n v="1"/>
    <n v="-1"/>
    <n v="2"/>
    <m/>
    <n v="-2"/>
    <n v="2"/>
    <m/>
    <n v="-2"/>
    <n v="2"/>
    <n v="0"/>
    <n v="-2"/>
    <n v="1"/>
    <n v="0"/>
    <n v="-1"/>
    <n v="1"/>
    <m/>
    <n v="-1"/>
  </r>
  <r>
    <x v="65"/>
    <x v="60"/>
    <x v="7"/>
    <n v="2"/>
    <n v="1"/>
    <n v="-1"/>
    <n v="2"/>
    <n v="1"/>
    <n v="-1"/>
    <n v="2"/>
    <m/>
    <n v="-2"/>
    <n v="2"/>
    <m/>
    <n v="-2"/>
    <n v="2"/>
    <n v="1"/>
    <n v="-1"/>
    <n v="1"/>
    <n v="0"/>
    <n v="-1"/>
    <n v="1"/>
    <m/>
    <n v="-1"/>
  </r>
  <r>
    <x v="66"/>
    <x v="61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7"/>
    <x v="62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8"/>
    <x v="27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9"/>
    <x v="63"/>
    <x v="8"/>
    <n v="17"/>
    <n v="14"/>
    <n v="-3"/>
    <n v="17"/>
    <n v="12"/>
    <n v="-5"/>
    <n v="17"/>
    <m/>
    <n v="-17"/>
    <n v="17"/>
    <m/>
    <n v="-17"/>
    <n v="17"/>
    <n v="16"/>
    <n v="-1"/>
    <n v="17"/>
    <n v="12"/>
    <n v="-5"/>
    <n v="0"/>
    <m/>
    <n v="0"/>
  </r>
  <r>
    <x v="70"/>
    <x v="64"/>
    <x v="8"/>
    <n v="2"/>
    <n v="2"/>
    <n v="0"/>
    <n v="2"/>
    <n v="3"/>
    <n v="1"/>
    <n v="2"/>
    <m/>
    <n v="-2"/>
    <n v="2"/>
    <m/>
    <n v="-2"/>
    <n v="2"/>
    <n v="2"/>
    <n v="0"/>
    <n v="2"/>
    <n v="1"/>
    <n v="-1"/>
    <n v="2"/>
    <m/>
    <n v="-2"/>
  </r>
  <r>
    <x v="71"/>
    <x v="65"/>
    <x v="8"/>
    <n v="2"/>
    <n v="2"/>
    <n v="0"/>
    <n v="2"/>
    <n v="2"/>
    <n v="0"/>
    <n v="2"/>
    <m/>
    <n v="-2"/>
    <n v="2"/>
    <m/>
    <n v="-2"/>
    <n v="2"/>
    <n v="2"/>
    <n v="0"/>
    <n v="2"/>
    <n v="0"/>
    <n v="-2"/>
    <n v="2"/>
    <m/>
    <n v="-2"/>
  </r>
  <r>
    <x v="72"/>
    <x v="66"/>
    <x v="8"/>
    <n v="4"/>
    <n v="7"/>
    <n v="3"/>
    <n v="4"/>
    <n v="5"/>
    <n v="1"/>
    <n v="4"/>
    <m/>
    <n v="-4"/>
    <n v="4"/>
    <m/>
    <n v="-4"/>
    <n v="4"/>
    <n v="5"/>
    <n v="1"/>
    <n v="4"/>
    <n v="4"/>
    <n v="0"/>
    <n v="4"/>
    <m/>
    <n v="-4"/>
  </r>
  <r>
    <x v="73"/>
    <x v="67"/>
    <x v="8"/>
    <n v="4"/>
    <n v="9"/>
    <n v="5"/>
    <n v="4"/>
    <n v="8"/>
    <n v="4"/>
    <n v="4"/>
    <m/>
    <n v="-4"/>
    <n v="4"/>
    <m/>
    <n v="-4"/>
    <n v="4"/>
    <n v="8"/>
    <n v="4"/>
    <n v="4"/>
    <n v="6"/>
    <n v="2"/>
    <n v="4"/>
    <m/>
    <n v="-4"/>
  </r>
  <r>
    <x v="74"/>
    <x v="68"/>
    <x v="8"/>
    <n v="4"/>
    <n v="10"/>
    <n v="6"/>
    <n v="4"/>
    <n v="8"/>
    <n v="4"/>
    <n v="4"/>
    <m/>
    <n v="-4"/>
    <n v="4"/>
    <m/>
    <n v="-4"/>
    <n v="4"/>
    <n v="9"/>
    <n v="5"/>
    <n v="4"/>
    <n v="6"/>
    <n v="2"/>
    <n v="4"/>
    <m/>
    <n v="-4"/>
  </r>
  <r>
    <x v="75"/>
    <x v="69"/>
    <x v="8"/>
    <n v="4"/>
    <n v="4"/>
    <n v="0"/>
    <n v="4"/>
    <n v="5"/>
    <n v="1"/>
    <n v="4"/>
    <m/>
    <n v="-4"/>
    <n v="4"/>
    <m/>
    <n v="-4"/>
    <n v="4"/>
    <n v="4"/>
    <n v="0"/>
    <n v="4"/>
    <n v="4"/>
    <n v="0"/>
    <n v="2"/>
    <m/>
    <n v="-2"/>
  </r>
  <r>
    <x v="76"/>
    <x v="70"/>
    <x v="8"/>
    <n v="4"/>
    <n v="6"/>
    <n v="2"/>
    <n v="4"/>
    <n v="6"/>
    <n v="2"/>
    <n v="4"/>
    <m/>
    <n v="-4"/>
    <n v="4"/>
    <m/>
    <n v="-4"/>
    <n v="4"/>
    <n v="6"/>
    <n v="2"/>
    <n v="4"/>
    <n v="6"/>
    <n v="2"/>
    <n v="4"/>
    <m/>
    <n v="-4"/>
  </r>
  <r>
    <x v="77"/>
    <x v="71"/>
    <x v="8"/>
    <n v="2"/>
    <n v="7"/>
    <n v="5"/>
    <n v="2"/>
    <n v="7"/>
    <n v="5"/>
    <n v="2"/>
    <m/>
    <n v="-2"/>
    <n v="2"/>
    <m/>
    <n v="-2"/>
    <n v="2"/>
    <n v="6"/>
    <n v="4"/>
    <n v="2"/>
    <n v="5"/>
    <n v="3"/>
    <n v="2"/>
    <m/>
    <n v="-2"/>
  </r>
  <r>
    <x v="78"/>
    <x v="72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2"/>
    <m/>
    <n v="-2"/>
  </r>
  <r>
    <x v="79"/>
    <x v="73"/>
    <x v="8"/>
    <n v="54"/>
    <n v="65"/>
    <n v="11"/>
    <n v="54"/>
    <n v="61"/>
    <n v="7"/>
    <n v="54"/>
    <m/>
    <n v="-54"/>
    <n v="54"/>
    <m/>
    <n v="-54"/>
    <n v="54"/>
    <n v="51"/>
    <n v="-3"/>
    <n v="32"/>
    <n v="55"/>
    <n v="23"/>
    <n v="32"/>
    <m/>
    <n v="-32"/>
  </r>
  <r>
    <x v="80"/>
    <x v="74"/>
    <x v="8"/>
    <n v="2"/>
    <n v="6"/>
    <n v="4"/>
    <n v="2"/>
    <n v="5"/>
    <n v="3"/>
    <n v="2"/>
    <m/>
    <n v="-2"/>
    <n v="2"/>
    <m/>
    <n v="-2"/>
    <n v="2"/>
    <n v="5"/>
    <n v="3"/>
    <n v="2"/>
    <n v="5"/>
    <n v="3"/>
    <n v="2"/>
    <m/>
    <n v="-2"/>
  </r>
  <r>
    <x v="81"/>
    <x v="75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0"/>
    <m/>
    <n v="0"/>
  </r>
  <r>
    <x v="82"/>
    <x v="76"/>
    <x v="8"/>
    <n v="4"/>
    <n v="0"/>
    <n v="-4"/>
    <n v="4"/>
    <n v="0"/>
    <n v="-4"/>
    <n v="4"/>
    <m/>
    <n v="-4"/>
    <n v="4"/>
    <m/>
    <n v="-4"/>
    <n v="4"/>
    <n v="0"/>
    <n v="-4"/>
    <n v="4"/>
    <n v="0"/>
    <n v="-4"/>
    <n v="4"/>
    <m/>
    <n v="-4"/>
  </r>
  <r>
    <x v="83"/>
    <x v="77"/>
    <x v="8"/>
    <n v="4"/>
    <n v="5"/>
    <n v="1"/>
    <n v="4"/>
    <n v="4"/>
    <n v="0"/>
    <n v="4"/>
    <m/>
    <n v="-4"/>
    <n v="4"/>
    <m/>
    <n v="-4"/>
    <n v="4"/>
    <n v="3"/>
    <n v="-1"/>
    <n v="4"/>
    <n v="3"/>
    <n v="-1"/>
    <n v="4"/>
    <m/>
    <n v="-4"/>
  </r>
  <r>
    <x v="84"/>
    <x v="78"/>
    <x v="8"/>
    <n v="4"/>
    <n v="1"/>
    <n v="-3"/>
    <n v="4"/>
    <n v="2"/>
    <n v="-2"/>
    <n v="4"/>
    <m/>
    <n v="-4"/>
    <n v="4"/>
    <m/>
    <n v="-4"/>
    <n v="4"/>
    <n v="3"/>
    <n v="-1"/>
    <n v="4"/>
    <n v="2"/>
    <n v="-2"/>
    <n v="4"/>
    <m/>
    <n v="-4"/>
  </r>
  <r>
    <x v="85"/>
    <x v="79"/>
    <x v="8"/>
    <n v="4"/>
    <n v="7"/>
    <n v="3"/>
    <n v="4"/>
    <n v="6"/>
    <n v="2"/>
    <n v="4"/>
    <m/>
    <n v="-4"/>
    <n v="4"/>
    <m/>
    <n v="-4"/>
    <n v="4"/>
    <n v="5"/>
    <n v="1"/>
    <n v="4"/>
    <n v="8"/>
    <n v="4"/>
    <n v="3"/>
    <m/>
    <n v="-3"/>
  </r>
</pivotCacheRecords>
</file>

<file path=xl/pivotCache/pivotCacheRecords2.xml><?xml version="1.0" encoding="utf-8"?>
<pivotCacheRecords xmlns="http://schemas.openxmlformats.org/spreadsheetml/2006/main" count="86">
  <r>
    <x v="0"/>
    <x v="0"/>
    <x v="0"/>
    <n v="7"/>
    <n v="1"/>
    <n v="-6"/>
    <n v="7"/>
    <n v="1"/>
    <n v="-6"/>
    <n v="7"/>
    <m/>
    <n v="-7"/>
    <n v="7"/>
    <m/>
    <n v="-7"/>
    <n v="7"/>
    <n v="2"/>
    <n v="-5"/>
    <n v="5"/>
    <n v="0"/>
    <n v="-5"/>
    <n v="3"/>
    <m/>
    <n v="-3"/>
  </r>
  <r>
    <x v="1"/>
    <x v="1"/>
    <x v="0"/>
    <n v="7"/>
    <n v="7"/>
    <n v="0"/>
    <n v="7"/>
    <n v="7"/>
    <n v="0"/>
    <n v="7"/>
    <m/>
    <n v="-7"/>
    <n v="7"/>
    <m/>
    <n v="-7"/>
    <n v="7"/>
    <n v="4"/>
    <n v="-3"/>
    <n v="5"/>
    <n v="1"/>
    <n v="-4"/>
    <n v="3"/>
    <m/>
    <n v="-3"/>
  </r>
  <r>
    <x v="2"/>
    <x v="2"/>
    <x v="0"/>
    <n v="18"/>
    <n v="19"/>
    <n v="1"/>
    <n v="18"/>
    <n v="19"/>
    <n v="1"/>
    <n v="18"/>
    <m/>
    <n v="-18"/>
    <n v="18"/>
    <m/>
    <n v="-18"/>
    <n v="18"/>
    <n v="22"/>
    <n v="4"/>
    <n v="13"/>
    <n v="17"/>
    <n v="4"/>
    <n v="10"/>
    <m/>
    <n v="-10"/>
  </r>
  <r>
    <x v="3"/>
    <x v="3"/>
    <x v="0"/>
    <n v="4"/>
    <n v="4"/>
    <n v="0"/>
    <n v="4"/>
    <n v="3"/>
    <n v="-1"/>
    <n v="4"/>
    <m/>
    <n v="-4"/>
    <n v="4"/>
    <m/>
    <n v="-4"/>
    <n v="4"/>
    <n v="4"/>
    <n v="0"/>
    <n v="1"/>
    <n v="2"/>
    <n v="1"/>
    <n v="1"/>
    <m/>
    <n v="-1"/>
  </r>
  <r>
    <x v="4"/>
    <x v="4"/>
    <x v="0"/>
    <n v="4"/>
    <n v="0"/>
    <n v="-4"/>
    <n v="4"/>
    <n v="0"/>
    <n v="-4"/>
    <n v="4"/>
    <m/>
    <n v="-4"/>
    <n v="4"/>
    <m/>
    <n v="-4"/>
    <n v="4"/>
    <n v="0"/>
    <n v="-4"/>
    <n v="1"/>
    <n v="0"/>
    <n v="-1"/>
    <n v="1"/>
    <m/>
    <n v="-1"/>
  </r>
  <r>
    <x v="5"/>
    <x v="5"/>
    <x v="0"/>
    <n v="12"/>
    <n v="9"/>
    <n v="-3"/>
    <n v="12"/>
    <n v="8"/>
    <n v="-4"/>
    <n v="12"/>
    <m/>
    <n v="-12"/>
    <n v="12"/>
    <m/>
    <n v="-12"/>
    <n v="12"/>
    <n v="7"/>
    <n v="-5"/>
    <n v="7"/>
    <n v="4"/>
    <n v="-3"/>
    <n v="4"/>
    <m/>
    <n v="-4"/>
  </r>
  <r>
    <x v="6"/>
    <x v="6"/>
    <x v="0"/>
    <n v="15"/>
    <n v="2"/>
    <n v="-13"/>
    <n v="15"/>
    <n v="2"/>
    <n v="-13"/>
    <n v="15"/>
    <m/>
    <n v="-15"/>
    <n v="15"/>
    <m/>
    <n v="-15"/>
    <n v="15"/>
    <n v="3"/>
    <n v="-12"/>
    <n v="10"/>
    <n v="3"/>
    <n v="-7"/>
    <n v="8"/>
    <m/>
    <n v="-8"/>
  </r>
  <r>
    <x v="7"/>
    <x v="7"/>
    <x v="0"/>
    <n v="4"/>
    <n v="4"/>
    <n v="0"/>
    <n v="4"/>
    <n v="3"/>
    <n v="-1"/>
    <n v="4"/>
    <m/>
    <n v="-4"/>
    <n v="4"/>
    <m/>
    <n v="-4"/>
    <n v="4"/>
    <n v="5"/>
    <n v="1"/>
    <n v="4"/>
    <n v="0"/>
    <n v="-4"/>
    <n v="4"/>
    <m/>
    <n v="-4"/>
  </r>
  <r>
    <x v="8"/>
    <x v="8"/>
    <x v="0"/>
    <n v="5"/>
    <n v="6"/>
    <n v="1"/>
    <n v="5"/>
    <n v="3"/>
    <n v="-2"/>
    <n v="5"/>
    <m/>
    <n v="-5"/>
    <n v="5"/>
    <m/>
    <n v="-5"/>
    <n v="5"/>
    <n v="4"/>
    <n v="-1"/>
    <n v="5"/>
    <n v="3"/>
    <n v="-2"/>
    <n v="5"/>
    <m/>
    <n v="-5"/>
  </r>
  <r>
    <x v="9"/>
    <x v="9"/>
    <x v="0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10"/>
    <x v="10"/>
    <x v="0"/>
    <n v="4"/>
    <n v="3"/>
    <n v="-1"/>
    <n v="4"/>
    <n v="4"/>
    <n v="0"/>
    <n v="4"/>
    <m/>
    <n v="-4"/>
    <n v="4"/>
    <m/>
    <n v="-4"/>
    <n v="4"/>
    <n v="5"/>
    <n v="1"/>
    <n v="0"/>
    <n v="0"/>
    <n v="0"/>
    <n v="0"/>
    <m/>
    <n v="0"/>
  </r>
  <r>
    <x v="11"/>
    <x v="11"/>
    <x v="0"/>
    <n v="5"/>
    <n v="1"/>
    <n v="-4"/>
    <n v="5"/>
    <n v="2"/>
    <n v="-3"/>
    <n v="5"/>
    <m/>
    <n v="-5"/>
    <n v="5"/>
    <m/>
    <n v="-5"/>
    <n v="5"/>
    <n v="0"/>
    <n v="-5"/>
    <n v="2"/>
    <n v="1"/>
    <n v="-1"/>
    <n v="2"/>
    <m/>
    <n v="-2"/>
  </r>
  <r>
    <x v="12"/>
    <x v="12"/>
    <x v="0"/>
    <n v="10"/>
    <n v="1"/>
    <n v="-9"/>
    <n v="10"/>
    <n v="3"/>
    <n v="-7"/>
    <n v="10"/>
    <m/>
    <n v="-10"/>
    <n v="10"/>
    <m/>
    <n v="-10"/>
    <n v="10"/>
    <n v="3"/>
    <n v="-7"/>
    <n v="5"/>
    <n v="3"/>
    <n v="-2"/>
    <n v="5"/>
    <m/>
    <n v="-5"/>
  </r>
  <r>
    <x v="13"/>
    <x v="13"/>
    <x v="1"/>
    <n v="7"/>
    <n v="8"/>
    <n v="1"/>
    <n v="7"/>
    <n v="6"/>
    <n v="-1"/>
    <n v="7"/>
    <m/>
    <n v="-7"/>
    <n v="7"/>
    <m/>
    <n v="-7"/>
    <n v="7"/>
    <n v="7"/>
    <n v="0"/>
    <n v="7"/>
    <n v="7"/>
    <n v="0"/>
    <n v="7"/>
    <m/>
    <n v="-7"/>
  </r>
  <r>
    <x v="14"/>
    <x v="14"/>
    <x v="1"/>
    <n v="9"/>
    <n v="4"/>
    <n v="-5"/>
    <n v="9"/>
    <n v="6"/>
    <n v="-3"/>
    <n v="9"/>
    <m/>
    <n v="-9"/>
    <n v="9"/>
    <m/>
    <n v="-9"/>
    <n v="9"/>
    <n v="4"/>
    <n v="-5"/>
    <n v="9"/>
    <n v="5"/>
    <n v="-4"/>
    <n v="9"/>
    <m/>
    <n v="-9"/>
  </r>
  <r>
    <x v="15"/>
    <x v="15"/>
    <x v="1"/>
    <n v="12"/>
    <n v="16"/>
    <n v="4"/>
    <n v="12"/>
    <n v="14"/>
    <n v="2"/>
    <n v="12"/>
    <m/>
    <n v="-12"/>
    <n v="12"/>
    <m/>
    <n v="-12"/>
    <n v="12"/>
    <n v="17"/>
    <n v="5"/>
    <n v="12"/>
    <n v="16"/>
    <n v="4"/>
    <n v="12"/>
    <m/>
    <n v="-12"/>
  </r>
  <r>
    <x v="16"/>
    <x v="16"/>
    <x v="1"/>
    <n v="9"/>
    <n v="6"/>
    <n v="-3"/>
    <n v="9"/>
    <n v="7"/>
    <n v="-2"/>
    <n v="9"/>
    <m/>
    <n v="-9"/>
    <n v="9"/>
    <m/>
    <n v="-9"/>
    <n v="9"/>
    <n v="7"/>
    <n v="-2"/>
    <n v="9"/>
    <n v="8"/>
    <n v="-1"/>
    <n v="9"/>
    <m/>
    <n v="-9"/>
  </r>
  <r>
    <x v="17"/>
    <x v="17"/>
    <x v="1"/>
    <n v="10"/>
    <n v="10"/>
    <n v="0"/>
    <n v="10"/>
    <n v="10"/>
    <n v="0"/>
    <n v="10"/>
    <m/>
    <n v="-10"/>
    <n v="10"/>
    <m/>
    <n v="-10"/>
    <n v="10"/>
    <n v="10"/>
    <n v="0"/>
    <n v="10"/>
    <n v="12"/>
    <n v="2"/>
    <n v="10"/>
    <m/>
    <n v="-10"/>
  </r>
  <r>
    <x v="18"/>
    <x v="18"/>
    <x v="1"/>
    <n v="12"/>
    <n v="13"/>
    <n v="1"/>
    <n v="12"/>
    <n v="9"/>
    <n v="-3"/>
    <n v="12"/>
    <m/>
    <n v="-12"/>
    <n v="12"/>
    <m/>
    <n v="-12"/>
    <n v="12"/>
    <n v="10"/>
    <n v="-2"/>
    <n v="12"/>
    <n v="13"/>
    <n v="1"/>
    <n v="12"/>
    <m/>
    <n v="-12"/>
  </r>
  <r>
    <x v="19"/>
    <x v="19"/>
    <x v="1"/>
    <n v="11"/>
    <n v="8"/>
    <n v="-3"/>
    <n v="11"/>
    <n v="8"/>
    <n v="-3"/>
    <n v="11"/>
    <m/>
    <n v="-11"/>
    <n v="11"/>
    <m/>
    <n v="-11"/>
    <n v="11"/>
    <n v="7"/>
    <n v="-4"/>
    <n v="11"/>
    <n v="7"/>
    <n v="-4"/>
    <n v="11"/>
    <m/>
    <n v="-11"/>
  </r>
  <r>
    <x v="20"/>
    <x v="20"/>
    <x v="1"/>
    <n v="4"/>
    <n v="0"/>
    <n v="-4"/>
    <n v="4"/>
    <n v="0"/>
    <n v="-4"/>
    <n v="4"/>
    <m/>
    <n v="-4"/>
    <n v="4"/>
    <m/>
    <n v="-4"/>
    <n v="4"/>
    <n v="0"/>
    <n v="-4"/>
    <n v="4"/>
    <n v="1"/>
    <n v="-3"/>
    <n v="4"/>
    <m/>
    <n v="-4"/>
  </r>
  <r>
    <x v="21"/>
    <x v="21"/>
    <x v="1"/>
    <n v="5"/>
    <n v="0"/>
    <n v="-5"/>
    <n v="5"/>
    <n v="7"/>
    <n v="2"/>
    <n v="5"/>
    <m/>
    <n v="-5"/>
    <n v="5"/>
    <m/>
    <n v="-5"/>
    <n v="5"/>
    <n v="7"/>
    <n v="2"/>
    <n v="5"/>
    <n v="8"/>
    <n v="3"/>
    <n v="5"/>
    <m/>
    <n v="-5"/>
  </r>
  <r>
    <x v="22"/>
    <x v="22"/>
    <x v="1"/>
    <n v="2"/>
    <n v="1"/>
    <n v="-1"/>
    <n v="2"/>
    <n v="1"/>
    <n v="-1"/>
    <n v="2"/>
    <m/>
    <n v="-2"/>
    <n v="2"/>
    <m/>
    <n v="-2"/>
    <n v="2"/>
    <n v="0"/>
    <n v="-2"/>
    <n v="2"/>
    <n v="0"/>
    <n v="-2"/>
    <n v="2"/>
    <m/>
    <n v="-2"/>
  </r>
  <r>
    <x v="23"/>
    <x v="23"/>
    <x v="1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24"/>
    <x v="24"/>
    <x v="1"/>
    <n v="5"/>
    <n v="3"/>
    <n v="-2"/>
    <n v="5"/>
    <n v="3"/>
    <n v="-2"/>
    <n v="5"/>
    <m/>
    <n v="-5"/>
    <n v="5"/>
    <m/>
    <n v="-5"/>
    <n v="5"/>
    <n v="2"/>
    <n v="-3"/>
    <n v="5"/>
    <n v="3"/>
    <n v="-2"/>
    <n v="5"/>
    <m/>
    <n v="-5"/>
  </r>
  <r>
    <x v="25"/>
    <x v="25"/>
    <x v="1"/>
    <n v="4"/>
    <n v="0"/>
    <n v="-4"/>
    <n v="4"/>
    <n v="1"/>
    <n v="-3"/>
    <n v="4"/>
    <m/>
    <n v="-4"/>
    <n v="4"/>
    <m/>
    <n v="-4"/>
    <n v="4"/>
    <n v="1"/>
    <n v="-3"/>
    <n v="4"/>
    <n v="0"/>
    <n v="-4"/>
    <n v="4"/>
    <m/>
    <n v="-4"/>
  </r>
  <r>
    <x v="26"/>
    <x v="26"/>
    <x v="1"/>
    <n v="4"/>
    <n v="0"/>
    <n v="-4"/>
    <n v="4"/>
    <n v="1"/>
    <n v="-3"/>
    <n v="4"/>
    <m/>
    <n v="-4"/>
    <n v="4"/>
    <m/>
    <n v="-4"/>
    <n v="4"/>
    <n v="0"/>
    <n v="-4"/>
    <n v="4"/>
    <n v="0"/>
    <n v="-4"/>
    <n v="4"/>
    <m/>
    <n v="-4"/>
  </r>
  <r>
    <x v="27"/>
    <x v="27"/>
    <x v="1"/>
    <n v="5"/>
    <n v="1"/>
    <n v="-4"/>
    <n v="5"/>
    <n v="0"/>
    <n v="-5"/>
    <n v="5"/>
    <m/>
    <n v="-5"/>
    <n v="5"/>
    <m/>
    <n v="-5"/>
    <n v="5"/>
    <n v="1"/>
    <n v="-4"/>
    <n v="5"/>
    <n v="1"/>
    <n v="-4"/>
    <n v="5"/>
    <m/>
    <n v="-5"/>
  </r>
  <r>
    <x v="28"/>
    <x v="28"/>
    <x v="2"/>
    <n v="4"/>
    <n v="2"/>
    <n v="-2"/>
    <n v="4"/>
    <n v="3"/>
    <n v="-1"/>
    <n v="4"/>
    <m/>
    <n v="-4"/>
    <n v="4"/>
    <m/>
    <n v="-4"/>
    <n v="4"/>
    <n v="2"/>
    <n v="-2"/>
    <n v="4"/>
    <n v="3"/>
    <n v="-1"/>
    <n v="6"/>
    <m/>
    <n v="-6"/>
  </r>
  <r>
    <x v="29"/>
    <x v="29"/>
    <x v="2"/>
    <n v="2"/>
    <n v="1"/>
    <n v="-1"/>
    <n v="2"/>
    <n v="4"/>
    <n v="2"/>
    <n v="2"/>
    <m/>
    <n v="-2"/>
    <n v="2"/>
    <m/>
    <n v="-2"/>
    <n v="2"/>
    <n v="2"/>
    <n v="0"/>
    <n v="2"/>
    <n v="1"/>
    <n v="-1"/>
    <n v="1"/>
    <m/>
    <n v="-1"/>
  </r>
  <r>
    <x v="30"/>
    <x v="30"/>
    <x v="2"/>
    <n v="4"/>
    <n v="2"/>
    <n v="-2"/>
    <n v="4"/>
    <n v="1"/>
    <n v="-3"/>
    <n v="4"/>
    <m/>
    <n v="-4"/>
    <n v="4"/>
    <m/>
    <n v="-4"/>
    <n v="4"/>
    <n v="2"/>
    <n v="-2"/>
    <n v="4"/>
    <n v="2"/>
    <n v="-2"/>
    <n v="2"/>
    <m/>
    <n v="-2"/>
  </r>
  <r>
    <x v="31"/>
    <x v="31"/>
    <x v="2"/>
    <n v="4"/>
    <n v="4"/>
    <n v="0"/>
    <n v="4"/>
    <n v="4"/>
    <n v="0"/>
    <n v="4"/>
    <m/>
    <n v="-4"/>
    <n v="4"/>
    <m/>
    <n v="-4"/>
    <n v="4"/>
    <n v="4"/>
    <n v="0"/>
    <n v="4"/>
    <n v="3"/>
    <n v="-1"/>
    <n v="5"/>
    <m/>
    <n v="-5"/>
  </r>
  <r>
    <x v="32"/>
    <x v="32"/>
    <x v="3"/>
    <n v="2"/>
    <n v="1"/>
    <n v="-1"/>
    <n v="2"/>
    <n v="1"/>
    <n v="-1"/>
    <n v="2"/>
    <m/>
    <n v="-2"/>
    <n v="2"/>
    <m/>
    <n v="-2"/>
    <n v="2"/>
    <n v="1"/>
    <n v="-1"/>
    <n v="2"/>
    <n v="2"/>
    <n v="0"/>
    <n v="2"/>
    <m/>
    <n v="-2"/>
  </r>
  <r>
    <x v="33"/>
    <x v="33"/>
    <x v="3"/>
    <n v="6"/>
    <n v="4"/>
    <n v="-2"/>
    <n v="6"/>
    <n v="6"/>
    <n v="0"/>
    <n v="6"/>
    <m/>
    <n v="-6"/>
    <n v="6"/>
    <m/>
    <n v="-6"/>
    <n v="6"/>
    <n v="7"/>
    <n v="1"/>
    <n v="6"/>
    <n v="6"/>
    <n v="0"/>
    <n v="6"/>
    <m/>
    <n v="-6"/>
  </r>
  <r>
    <x v="34"/>
    <x v="34"/>
    <x v="3"/>
    <n v="4"/>
    <n v="3"/>
    <n v="-1"/>
    <n v="4"/>
    <n v="3"/>
    <n v="-1"/>
    <n v="4"/>
    <m/>
    <n v="-4"/>
    <n v="4"/>
    <m/>
    <n v="-4"/>
    <n v="4"/>
    <n v="4"/>
    <n v="0"/>
    <n v="4"/>
    <n v="2"/>
    <n v="-2"/>
    <n v="4"/>
    <m/>
    <n v="-4"/>
  </r>
  <r>
    <x v="35"/>
    <x v="35"/>
    <x v="3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36"/>
    <x v="36"/>
    <x v="3"/>
    <n v="2"/>
    <n v="2"/>
    <n v="0"/>
    <n v="2"/>
    <n v="2"/>
    <n v="0"/>
    <n v="2"/>
    <m/>
    <n v="-2"/>
    <n v="2"/>
    <m/>
    <n v="-2"/>
    <n v="2"/>
    <n v="2"/>
    <n v="0"/>
    <n v="2"/>
    <n v="2"/>
    <n v="0"/>
    <n v="2"/>
    <m/>
    <n v="-2"/>
  </r>
  <r>
    <x v="37"/>
    <x v="37"/>
    <x v="3"/>
    <n v="6"/>
    <n v="2"/>
    <n v="-4"/>
    <n v="6"/>
    <n v="6"/>
    <n v="0"/>
    <n v="6"/>
    <m/>
    <n v="-6"/>
    <n v="6"/>
    <m/>
    <n v="-6"/>
    <n v="6"/>
    <n v="7"/>
    <n v="1"/>
    <n v="6"/>
    <n v="5"/>
    <n v="-1"/>
    <n v="6"/>
    <m/>
    <n v="-6"/>
  </r>
  <r>
    <x v="38"/>
    <x v="38"/>
    <x v="3"/>
    <n v="5"/>
    <n v="6"/>
    <n v="1"/>
    <n v="5"/>
    <n v="4"/>
    <n v="-1"/>
    <n v="5"/>
    <m/>
    <n v="-5"/>
    <n v="5"/>
    <m/>
    <n v="-5"/>
    <n v="5"/>
    <n v="4"/>
    <n v="-1"/>
    <n v="5"/>
    <n v="6"/>
    <n v="1"/>
    <n v="5"/>
    <m/>
    <n v="-5"/>
  </r>
  <r>
    <x v="39"/>
    <x v="39"/>
    <x v="3"/>
    <n v="3"/>
    <n v="2"/>
    <n v="-1"/>
    <n v="3"/>
    <n v="3"/>
    <n v="0"/>
    <n v="3"/>
    <m/>
    <n v="-3"/>
    <n v="3"/>
    <m/>
    <n v="-3"/>
    <n v="3"/>
    <n v="2"/>
    <n v="-1"/>
    <n v="3"/>
    <n v="2"/>
    <n v="-1"/>
    <n v="3"/>
    <m/>
    <n v="-3"/>
  </r>
  <r>
    <x v="40"/>
    <x v="40"/>
    <x v="3"/>
    <n v="4"/>
    <n v="4"/>
    <n v="0"/>
    <n v="4"/>
    <n v="4"/>
    <n v="0"/>
    <n v="4"/>
    <m/>
    <n v="-4"/>
    <n v="4"/>
    <m/>
    <n v="-4"/>
    <n v="4"/>
    <n v="5"/>
    <n v="1"/>
    <n v="4"/>
    <n v="4"/>
    <n v="0"/>
    <n v="4"/>
    <m/>
    <n v="-4"/>
  </r>
  <r>
    <x v="41"/>
    <x v="41"/>
    <x v="4"/>
    <n v="5"/>
    <n v="4"/>
    <n v="-1"/>
    <n v="5"/>
    <n v="4"/>
    <n v="-1"/>
    <n v="5"/>
    <m/>
    <n v="-5"/>
    <n v="5"/>
    <m/>
    <n v="-5"/>
    <n v="5"/>
    <n v="4"/>
    <n v="-1"/>
    <n v="5"/>
    <n v="4"/>
    <n v="-1"/>
    <n v="5"/>
    <m/>
    <n v="-5"/>
  </r>
  <r>
    <x v="42"/>
    <x v="42"/>
    <x v="4"/>
    <n v="9"/>
    <n v="5"/>
    <n v="-4"/>
    <n v="9"/>
    <n v="5"/>
    <n v="-4"/>
    <n v="9"/>
    <m/>
    <n v="-9"/>
    <n v="9"/>
    <m/>
    <n v="-9"/>
    <n v="9"/>
    <n v="6"/>
    <n v="-3"/>
    <n v="9"/>
    <n v="6"/>
    <n v="-3"/>
    <n v="9"/>
    <m/>
    <n v="-9"/>
  </r>
  <r>
    <x v="43"/>
    <x v="43"/>
    <x v="5"/>
    <n v="7"/>
    <n v="3"/>
    <n v="-4"/>
    <n v="7"/>
    <n v="5"/>
    <n v="-2"/>
    <n v="7"/>
    <m/>
    <n v="-7"/>
    <n v="7"/>
    <m/>
    <n v="-7"/>
    <n v="7"/>
    <n v="6"/>
    <n v="-1"/>
    <n v="4"/>
    <n v="4"/>
    <n v="0"/>
    <n v="2"/>
    <m/>
    <n v="-2"/>
  </r>
  <r>
    <x v="44"/>
    <x v="44"/>
    <x v="5"/>
    <n v="7"/>
    <n v="4"/>
    <n v="-3"/>
    <n v="7"/>
    <n v="4"/>
    <n v="-3"/>
    <n v="7"/>
    <m/>
    <n v="-7"/>
    <n v="7"/>
    <m/>
    <n v="-7"/>
    <n v="7"/>
    <n v="7"/>
    <n v="0"/>
    <n v="4"/>
    <n v="4"/>
    <n v="0"/>
    <n v="2"/>
    <m/>
    <n v="-2"/>
  </r>
  <r>
    <x v="45"/>
    <x v="45"/>
    <x v="5"/>
    <n v="8"/>
    <n v="3"/>
    <n v="-5"/>
    <n v="8"/>
    <n v="3"/>
    <n v="-5"/>
    <n v="8"/>
    <m/>
    <n v="-8"/>
    <n v="8"/>
    <m/>
    <n v="-8"/>
    <n v="8"/>
    <n v="4"/>
    <n v="-4"/>
    <n v="0"/>
    <n v="0"/>
    <n v="0"/>
    <n v="0"/>
    <m/>
    <n v="0"/>
  </r>
  <r>
    <x v="46"/>
    <x v="46"/>
    <x v="5"/>
    <n v="16"/>
    <n v="12"/>
    <n v="-4"/>
    <n v="16"/>
    <n v="13"/>
    <n v="-3"/>
    <n v="16"/>
    <m/>
    <n v="-16"/>
    <n v="16"/>
    <m/>
    <n v="-16"/>
    <n v="16"/>
    <n v="9"/>
    <n v="-7"/>
    <n v="6"/>
    <n v="7"/>
    <n v="1"/>
    <n v="6"/>
    <m/>
    <n v="-6"/>
  </r>
  <r>
    <x v="47"/>
    <x v="47"/>
    <x v="5"/>
    <n v="6"/>
    <n v="5"/>
    <n v="-1"/>
    <n v="6"/>
    <n v="5"/>
    <n v="-1"/>
    <n v="6"/>
    <m/>
    <n v="-6"/>
    <n v="6"/>
    <m/>
    <n v="-6"/>
    <n v="6"/>
    <n v="5"/>
    <n v="-1"/>
    <n v="3"/>
    <n v="2"/>
    <n v="-1"/>
    <n v="2"/>
    <m/>
    <n v="-2"/>
  </r>
  <r>
    <x v="48"/>
    <x v="48"/>
    <x v="5"/>
    <n v="6"/>
    <n v="0"/>
    <n v="-6"/>
    <n v="6"/>
    <n v="0"/>
    <n v="-6"/>
    <n v="6"/>
    <m/>
    <n v="-6"/>
    <n v="6"/>
    <m/>
    <n v="-6"/>
    <n v="6"/>
    <n v="0"/>
    <n v="-6"/>
    <n v="3"/>
    <n v="0"/>
    <n v="-3"/>
    <n v="2"/>
    <m/>
    <n v="-2"/>
  </r>
  <r>
    <x v="49"/>
    <x v="49"/>
    <x v="5"/>
    <n v="18"/>
    <n v="14"/>
    <n v="-4"/>
    <n v="18"/>
    <n v="12"/>
    <n v="-6"/>
    <n v="18"/>
    <m/>
    <n v="-18"/>
    <n v="18"/>
    <m/>
    <n v="-18"/>
    <n v="18"/>
    <n v="12"/>
    <n v="-6"/>
    <n v="10"/>
    <n v="6"/>
    <n v="-4"/>
    <n v="8"/>
    <m/>
    <n v="-8"/>
  </r>
  <r>
    <x v="50"/>
    <x v="50"/>
    <x v="5"/>
    <n v="18"/>
    <n v="13"/>
    <n v="-5"/>
    <n v="18"/>
    <n v="11"/>
    <n v="-7"/>
    <n v="18"/>
    <m/>
    <n v="-18"/>
    <n v="18"/>
    <m/>
    <n v="-18"/>
    <n v="18"/>
    <n v="12"/>
    <n v="-6"/>
    <n v="10"/>
    <n v="6"/>
    <n v="-4"/>
    <n v="8"/>
    <m/>
    <n v="-8"/>
  </r>
  <r>
    <x v="51"/>
    <x v="51"/>
    <x v="5"/>
    <n v="5"/>
    <n v="2"/>
    <n v="-3"/>
    <n v="5"/>
    <n v="2"/>
    <n v="-3"/>
    <n v="5"/>
    <m/>
    <n v="-5"/>
    <n v="5"/>
    <m/>
    <n v="-5"/>
    <n v="5"/>
    <n v="2"/>
    <n v="-3"/>
    <n v="2"/>
    <n v="2"/>
    <n v="0"/>
    <n v="2"/>
    <m/>
    <n v="-2"/>
  </r>
  <r>
    <x v="52"/>
    <x v="52"/>
    <x v="5"/>
    <n v="5"/>
    <n v="2"/>
    <n v="-3"/>
    <n v="5"/>
    <n v="2"/>
    <n v="-3"/>
    <n v="5"/>
    <m/>
    <n v="-5"/>
    <n v="5"/>
    <m/>
    <n v="-5"/>
    <n v="5"/>
    <n v="2"/>
    <n v="-3"/>
    <n v="5"/>
    <n v="0"/>
    <n v="-5"/>
    <n v="5"/>
    <m/>
    <n v="-5"/>
  </r>
  <r>
    <x v="53"/>
    <x v="53"/>
    <x v="5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54"/>
    <x v="37"/>
    <x v="6"/>
    <n v="16"/>
    <n v="15"/>
    <n v="-1"/>
    <n v="14"/>
    <n v="14"/>
    <n v="0"/>
    <n v="15"/>
    <m/>
    <n v="-15"/>
    <n v="14"/>
    <m/>
    <n v="-14"/>
    <n v="13"/>
    <n v="15"/>
    <n v="2"/>
    <n v="7"/>
    <n v="11"/>
    <n v="4"/>
    <n v="0"/>
    <m/>
    <n v="0"/>
  </r>
  <r>
    <x v="55"/>
    <x v="54"/>
    <x v="6"/>
    <n v="13"/>
    <n v="14"/>
    <n v="1"/>
    <n v="12"/>
    <n v="15"/>
    <n v="3"/>
    <n v="11"/>
    <m/>
    <n v="-11"/>
    <n v="11"/>
    <m/>
    <n v="-11"/>
    <n v="12"/>
    <n v="14"/>
    <n v="2"/>
    <n v="6"/>
    <n v="9"/>
    <n v="3"/>
    <n v="0"/>
    <m/>
    <n v="0"/>
  </r>
  <r>
    <x v="56"/>
    <x v="55"/>
    <x v="6"/>
    <n v="12"/>
    <n v="17"/>
    <n v="5"/>
    <n v="10"/>
    <n v="21"/>
    <n v="11"/>
    <n v="11"/>
    <m/>
    <n v="-11"/>
    <n v="11"/>
    <m/>
    <n v="-11"/>
    <n v="10"/>
    <n v="14"/>
    <n v="4"/>
    <n v="7"/>
    <n v="12"/>
    <n v="5"/>
    <n v="0"/>
    <m/>
    <n v="0"/>
  </r>
  <r>
    <x v="57"/>
    <x v="56"/>
    <x v="6"/>
    <n v="1"/>
    <n v="1"/>
    <n v="0"/>
    <n v="1"/>
    <n v="2"/>
    <n v="1"/>
    <n v="1"/>
    <m/>
    <n v="-1"/>
    <n v="1"/>
    <m/>
    <n v="-1"/>
    <n v="1"/>
    <n v="1"/>
    <n v="0"/>
    <n v="1"/>
    <n v="1"/>
    <n v="0"/>
    <n v="0"/>
    <m/>
    <n v="0"/>
  </r>
  <r>
    <x v="58"/>
    <x v="56"/>
    <x v="6"/>
    <n v="1"/>
    <n v="0"/>
    <n v="-1"/>
    <n v="1"/>
    <n v="0"/>
    <n v="-1"/>
    <n v="1"/>
    <m/>
    <n v="-1"/>
    <n v="1"/>
    <m/>
    <n v="-1"/>
    <n v="1"/>
    <n v="0"/>
    <n v="-1"/>
    <n v="0"/>
    <n v="0"/>
    <n v="0"/>
    <n v="0"/>
    <m/>
    <n v="0"/>
  </r>
  <r>
    <x v="59"/>
    <x v="13"/>
    <x v="6"/>
    <n v="5"/>
    <n v="0"/>
    <n v="-5"/>
    <n v="5"/>
    <n v="0"/>
    <n v="-5"/>
    <n v="5"/>
    <m/>
    <n v="-5"/>
    <n v="5"/>
    <m/>
    <n v="-5"/>
    <n v="5"/>
    <n v="0"/>
    <n v="-5"/>
    <n v="5"/>
    <n v="0"/>
    <n v="-5"/>
    <n v="0"/>
    <m/>
    <n v="0"/>
  </r>
  <r>
    <x v="60"/>
    <x v="14"/>
    <x v="6"/>
    <n v="5"/>
    <n v="4"/>
    <n v="-1"/>
    <n v="5"/>
    <n v="4"/>
    <n v="-1"/>
    <n v="5"/>
    <m/>
    <n v="-5"/>
    <n v="5"/>
    <m/>
    <n v="-5"/>
    <n v="5"/>
    <n v="3"/>
    <n v="-2"/>
    <n v="5"/>
    <n v="3"/>
    <n v="-2"/>
    <n v="0"/>
    <m/>
    <n v="0"/>
  </r>
  <r>
    <x v="61"/>
    <x v="21"/>
    <x v="7"/>
    <n v="6"/>
    <n v="4"/>
    <n v="-2"/>
    <n v="6"/>
    <n v="2"/>
    <n v="-4"/>
    <n v="6"/>
    <m/>
    <n v="-6"/>
    <n v="6"/>
    <m/>
    <n v="-6"/>
    <n v="6"/>
    <n v="4"/>
    <n v="-2"/>
    <n v="3"/>
    <n v="1"/>
    <n v="-2"/>
    <n v="3"/>
    <m/>
    <n v="-3"/>
  </r>
  <r>
    <x v="62"/>
    <x v="57"/>
    <x v="7"/>
    <n v="2"/>
    <n v="1"/>
    <n v="-1"/>
    <n v="2"/>
    <n v="2"/>
    <n v="0"/>
    <n v="2"/>
    <m/>
    <n v="-2"/>
    <n v="2"/>
    <m/>
    <n v="-2"/>
    <n v="2"/>
    <n v="2"/>
    <n v="0"/>
    <n v="1"/>
    <n v="0"/>
    <n v="-1"/>
    <n v="1"/>
    <m/>
    <n v="-1"/>
  </r>
  <r>
    <x v="63"/>
    <x v="58"/>
    <x v="7"/>
    <n v="6"/>
    <n v="3"/>
    <n v="-3"/>
    <n v="6"/>
    <n v="5"/>
    <n v="-1"/>
    <n v="6"/>
    <m/>
    <n v="-6"/>
    <n v="6"/>
    <m/>
    <n v="-6"/>
    <n v="6"/>
    <n v="2"/>
    <n v="-4"/>
    <n v="3"/>
    <n v="1"/>
    <n v="-2"/>
    <n v="3"/>
    <m/>
    <n v="-3"/>
  </r>
  <r>
    <x v="64"/>
    <x v="59"/>
    <x v="7"/>
    <n v="2"/>
    <n v="1"/>
    <n v="-1"/>
    <n v="2"/>
    <n v="1"/>
    <n v="-1"/>
    <n v="2"/>
    <m/>
    <n v="-2"/>
    <n v="2"/>
    <m/>
    <n v="-2"/>
    <n v="2"/>
    <n v="0"/>
    <n v="-2"/>
    <n v="1"/>
    <n v="0"/>
    <n v="-1"/>
    <n v="1"/>
    <m/>
    <n v="-1"/>
  </r>
  <r>
    <x v="65"/>
    <x v="60"/>
    <x v="7"/>
    <n v="2"/>
    <n v="1"/>
    <n v="-1"/>
    <n v="2"/>
    <n v="1"/>
    <n v="-1"/>
    <n v="2"/>
    <m/>
    <n v="-2"/>
    <n v="2"/>
    <m/>
    <n v="-2"/>
    <n v="2"/>
    <n v="1"/>
    <n v="-1"/>
    <n v="1"/>
    <n v="0"/>
    <n v="-1"/>
    <n v="1"/>
    <m/>
    <n v="-1"/>
  </r>
  <r>
    <x v="66"/>
    <x v="61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7"/>
    <x v="62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8"/>
    <x v="27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9"/>
    <x v="63"/>
    <x v="8"/>
    <n v="17"/>
    <n v="14"/>
    <n v="-3"/>
    <n v="17"/>
    <n v="12"/>
    <n v="-5"/>
    <n v="17"/>
    <m/>
    <n v="-17"/>
    <n v="17"/>
    <m/>
    <n v="-17"/>
    <n v="17"/>
    <n v="16"/>
    <n v="-1"/>
    <n v="17"/>
    <n v="12"/>
    <n v="-5"/>
    <n v="0"/>
    <m/>
    <n v="0"/>
  </r>
  <r>
    <x v="70"/>
    <x v="64"/>
    <x v="8"/>
    <n v="2"/>
    <n v="2"/>
    <n v="0"/>
    <n v="2"/>
    <n v="3"/>
    <n v="1"/>
    <n v="2"/>
    <m/>
    <n v="-2"/>
    <n v="2"/>
    <m/>
    <n v="-2"/>
    <n v="2"/>
    <n v="2"/>
    <n v="0"/>
    <n v="2"/>
    <n v="1"/>
    <n v="-1"/>
    <n v="2"/>
    <m/>
    <n v="-2"/>
  </r>
  <r>
    <x v="71"/>
    <x v="65"/>
    <x v="8"/>
    <n v="2"/>
    <n v="2"/>
    <n v="0"/>
    <n v="2"/>
    <n v="2"/>
    <n v="0"/>
    <n v="2"/>
    <m/>
    <n v="-2"/>
    <n v="2"/>
    <m/>
    <n v="-2"/>
    <n v="2"/>
    <n v="2"/>
    <n v="0"/>
    <n v="2"/>
    <n v="0"/>
    <n v="-2"/>
    <n v="2"/>
    <m/>
    <n v="-2"/>
  </r>
  <r>
    <x v="72"/>
    <x v="66"/>
    <x v="8"/>
    <n v="4"/>
    <n v="7"/>
    <n v="3"/>
    <n v="4"/>
    <n v="5"/>
    <n v="1"/>
    <n v="4"/>
    <m/>
    <n v="-4"/>
    <n v="4"/>
    <m/>
    <n v="-4"/>
    <n v="4"/>
    <n v="5"/>
    <n v="1"/>
    <n v="4"/>
    <n v="4"/>
    <n v="0"/>
    <n v="4"/>
    <m/>
    <n v="-4"/>
  </r>
  <r>
    <x v="73"/>
    <x v="67"/>
    <x v="8"/>
    <n v="4"/>
    <n v="9"/>
    <n v="5"/>
    <n v="4"/>
    <n v="8"/>
    <n v="4"/>
    <n v="4"/>
    <m/>
    <n v="-4"/>
    <n v="4"/>
    <m/>
    <n v="-4"/>
    <n v="4"/>
    <n v="8"/>
    <n v="4"/>
    <n v="4"/>
    <n v="6"/>
    <n v="2"/>
    <n v="4"/>
    <m/>
    <n v="-4"/>
  </r>
  <r>
    <x v="74"/>
    <x v="68"/>
    <x v="8"/>
    <n v="4"/>
    <n v="10"/>
    <n v="6"/>
    <n v="4"/>
    <n v="8"/>
    <n v="4"/>
    <n v="4"/>
    <m/>
    <n v="-4"/>
    <n v="4"/>
    <m/>
    <n v="-4"/>
    <n v="4"/>
    <n v="9"/>
    <n v="5"/>
    <n v="4"/>
    <n v="6"/>
    <n v="2"/>
    <n v="4"/>
    <m/>
    <n v="-4"/>
  </r>
  <r>
    <x v="75"/>
    <x v="69"/>
    <x v="8"/>
    <n v="4"/>
    <n v="4"/>
    <n v="0"/>
    <n v="4"/>
    <n v="5"/>
    <n v="1"/>
    <n v="4"/>
    <m/>
    <n v="-4"/>
    <n v="4"/>
    <m/>
    <n v="-4"/>
    <n v="4"/>
    <n v="4"/>
    <n v="0"/>
    <n v="4"/>
    <n v="4"/>
    <n v="0"/>
    <n v="2"/>
    <m/>
    <n v="-2"/>
  </r>
  <r>
    <x v="76"/>
    <x v="70"/>
    <x v="8"/>
    <n v="4"/>
    <n v="6"/>
    <n v="2"/>
    <n v="4"/>
    <n v="6"/>
    <n v="2"/>
    <n v="4"/>
    <m/>
    <n v="-4"/>
    <n v="4"/>
    <m/>
    <n v="-4"/>
    <n v="4"/>
    <n v="6"/>
    <n v="2"/>
    <n v="4"/>
    <n v="6"/>
    <n v="2"/>
    <n v="4"/>
    <m/>
    <n v="-4"/>
  </r>
  <r>
    <x v="77"/>
    <x v="71"/>
    <x v="8"/>
    <n v="2"/>
    <n v="7"/>
    <n v="5"/>
    <n v="2"/>
    <n v="7"/>
    <n v="5"/>
    <n v="2"/>
    <m/>
    <n v="-2"/>
    <n v="2"/>
    <m/>
    <n v="-2"/>
    <n v="2"/>
    <n v="6"/>
    <n v="4"/>
    <n v="2"/>
    <n v="5"/>
    <n v="3"/>
    <n v="2"/>
    <m/>
    <n v="-2"/>
  </r>
  <r>
    <x v="78"/>
    <x v="72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2"/>
    <m/>
    <n v="-2"/>
  </r>
  <r>
    <x v="79"/>
    <x v="73"/>
    <x v="8"/>
    <n v="54"/>
    <n v="65"/>
    <n v="11"/>
    <n v="54"/>
    <n v="61"/>
    <n v="7"/>
    <n v="54"/>
    <m/>
    <n v="-54"/>
    <n v="54"/>
    <m/>
    <n v="-54"/>
    <n v="54"/>
    <n v="51"/>
    <n v="-3"/>
    <n v="32"/>
    <n v="55"/>
    <n v="23"/>
    <n v="32"/>
    <m/>
    <n v="-32"/>
  </r>
  <r>
    <x v="80"/>
    <x v="74"/>
    <x v="8"/>
    <n v="2"/>
    <n v="6"/>
    <n v="4"/>
    <n v="2"/>
    <n v="5"/>
    <n v="3"/>
    <n v="2"/>
    <m/>
    <n v="-2"/>
    <n v="2"/>
    <m/>
    <n v="-2"/>
    <n v="2"/>
    <n v="5"/>
    <n v="3"/>
    <n v="2"/>
    <n v="5"/>
    <n v="3"/>
    <n v="2"/>
    <m/>
    <n v="-2"/>
  </r>
  <r>
    <x v="81"/>
    <x v="75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0"/>
    <m/>
    <n v="0"/>
  </r>
  <r>
    <x v="82"/>
    <x v="76"/>
    <x v="8"/>
    <n v="4"/>
    <n v="0"/>
    <n v="-4"/>
    <n v="4"/>
    <n v="0"/>
    <n v="-4"/>
    <n v="4"/>
    <m/>
    <n v="-4"/>
    <n v="4"/>
    <m/>
    <n v="-4"/>
    <n v="4"/>
    <n v="0"/>
    <n v="-4"/>
    <n v="4"/>
    <n v="0"/>
    <n v="-4"/>
    <n v="4"/>
    <m/>
    <n v="-4"/>
  </r>
  <r>
    <x v="83"/>
    <x v="77"/>
    <x v="8"/>
    <n v="4"/>
    <n v="5"/>
    <n v="1"/>
    <n v="4"/>
    <n v="4"/>
    <n v="0"/>
    <n v="4"/>
    <m/>
    <n v="-4"/>
    <n v="4"/>
    <m/>
    <n v="-4"/>
    <n v="4"/>
    <n v="3"/>
    <n v="-1"/>
    <n v="4"/>
    <n v="3"/>
    <n v="-1"/>
    <n v="4"/>
    <m/>
    <n v="-4"/>
  </r>
  <r>
    <x v="84"/>
    <x v="78"/>
    <x v="8"/>
    <n v="4"/>
    <n v="1"/>
    <n v="-3"/>
    <n v="4"/>
    <n v="2"/>
    <n v="-2"/>
    <n v="4"/>
    <m/>
    <n v="-4"/>
    <n v="4"/>
    <m/>
    <n v="-4"/>
    <n v="4"/>
    <n v="3"/>
    <n v="-1"/>
    <n v="4"/>
    <n v="2"/>
    <n v="-2"/>
    <n v="4"/>
    <m/>
    <n v="-4"/>
  </r>
  <r>
    <x v="85"/>
    <x v="79"/>
    <x v="8"/>
    <n v="4"/>
    <n v="7"/>
    <n v="3"/>
    <n v="4"/>
    <n v="6"/>
    <n v="2"/>
    <n v="4"/>
    <m/>
    <n v="-4"/>
    <n v="4"/>
    <m/>
    <n v="-4"/>
    <n v="4"/>
    <n v="5"/>
    <n v="1"/>
    <n v="4"/>
    <n v="8"/>
    <n v="4"/>
    <n v="3"/>
    <m/>
    <n v="-3"/>
  </r>
</pivotCacheRecords>
</file>

<file path=xl/pivotCache/pivotCacheRecords3.xml><?xml version="1.0" encoding="utf-8"?>
<pivotCacheRecords xmlns="http://schemas.openxmlformats.org/spreadsheetml/2006/main" count="86">
  <r>
    <x v="0"/>
    <x v="0"/>
    <x v="0"/>
    <n v="7"/>
    <n v="1"/>
    <n v="-6"/>
    <n v="7"/>
    <n v="1"/>
    <n v="-6"/>
    <n v="7"/>
    <m/>
    <n v="-7"/>
    <n v="7"/>
    <m/>
    <n v="-7"/>
    <n v="7"/>
    <n v="2"/>
    <n v="-5"/>
    <n v="5"/>
    <n v="0"/>
    <n v="-5"/>
    <n v="3"/>
    <m/>
    <n v="-3"/>
  </r>
  <r>
    <x v="1"/>
    <x v="1"/>
    <x v="0"/>
    <n v="7"/>
    <n v="7"/>
    <n v="0"/>
    <n v="7"/>
    <n v="7"/>
    <n v="0"/>
    <n v="7"/>
    <m/>
    <n v="-7"/>
    <n v="7"/>
    <m/>
    <n v="-7"/>
    <n v="7"/>
    <n v="4"/>
    <n v="-3"/>
    <n v="5"/>
    <n v="1"/>
    <n v="-4"/>
    <n v="3"/>
    <m/>
    <n v="-3"/>
  </r>
  <r>
    <x v="2"/>
    <x v="2"/>
    <x v="0"/>
    <n v="18"/>
    <n v="19"/>
    <n v="1"/>
    <n v="18"/>
    <n v="19"/>
    <n v="1"/>
    <n v="18"/>
    <m/>
    <n v="-18"/>
    <n v="18"/>
    <m/>
    <n v="-18"/>
    <n v="18"/>
    <n v="22"/>
    <n v="4"/>
    <n v="13"/>
    <n v="17"/>
    <n v="4"/>
    <n v="10"/>
    <m/>
    <n v="-10"/>
  </r>
  <r>
    <x v="3"/>
    <x v="3"/>
    <x v="0"/>
    <n v="4"/>
    <n v="4"/>
    <n v="0"/>
    <n v="4"/>
    <n v="3"/>
    <n v="-1"/>
    <n v="4"/>
    <m/>
    <n v="-4"/>
    <n v="4"/>
    <m/>
    <n v="-4"/>
    <n v="4"/>
    <n v="4"/>
    <n v="0"/>
    <n v="1"/>
    <n v="2"/>
    <n v="1"/>
    <n v="1"/>
    <m/>
    <n v="-1"/>
  </r>
  <r>
    <x v="4"/>
    <x v="4"/>
    <x v="0"/>
    <n v="4"/>
    <n v="0"/>
    <n v="-4"/>
    <n v="4"/>
    <n v="0"/>
    <n v="-4"/>
    <n v="4"/>
    <m/>
    <n v="-4"/>
    <n v="4"/>
    <m/>
    <n v="-4"/>
    <n v="4"/>
    <n v="0"/>
    <n v="-4"/>
    <n v="1"/>
    <n v="0"/>
    <n v="-1"/>
    <n v="1"/>
    <m/>
    <n v="-1"/>
  </r>
  <r>
    <x v="5"/>
    <x v="5"/>
    <x v="0"/>
    <n v="12"/>
    <n v="9"/>
    <n v="-3"/>
    <n v="12"/>
    <n v="8"/>
    <n v="-4"/>
    <n v="12"/>
    <m/>
    <n v="-12"/>
    <n v="12"/>
    <m/>
    <n v="-12"/>
    <n v="12"/>
    <n v="7"/>
    <n v="-5"/>
    <n v="7"/>
    <n v="4"/>
    <n v="-3"/>
    <n v="4"/>
    <m/>
    <n v="-4"/>
  </r>
  <r>
    <x v="6"/>
    <x v="6"/>
    <x v="0"/>
    <n v="15"/>
    <n v="2"/>
    <n v="-13"/>
    <n v="15"/>
    <n v="2"/>
    <n v="-13"/>
    <n v="15"/>
    <m/>
    <n v="-15"/>
    <n v="15"/>
    <m/>
    <n v="-15"/>
    <n v="15"/>
    <n v="3"/>
    <n v="-12"/>
    <n v="10"/>
    <n v="3"/>
    <n v="-7"/>
    <n v="8"/>
    <m/>
    <n v="-8"/>
  </r>
  <r>
    <x v="7"/>
    <x v="7"/>
    <x v="0"/>
    <n v="4"/>
    <n v="4"/>
    <n v="0"/>
    <n v="4"/>
    <n v="3"/>
    <n v="-1"/>
    <n v="4"/>
    <m/>
    <n v="-4"/>
    <n v="4"/>
    <m/>
    <n v="-4"/>
    <n v="4"/>
    <n v="5"/>
    <n v="1"/>
    <n v="4"/>
    <n v="0"/>
    <n v="-4"/>
    <n v="4"/>
    <m/>
    <n v="-4"/>
  </r>
  <r>
    <x v="8"/>
    <x v="8"/>
    <x v="0"/>
    <n v="5"/>
    <n v="6"/>
    <n v="1"/>
    <n v="5"/>
    <n v="3"/>
    <n v="-2"/>
    <n v="5"/>
    <m/>
    <n v="-5"/>
    <n v="5"/>
    <m/>
    <n v="-5"/>
    <n v="5"/>
    <n v="4"/>
    <n v="-1"/>
    <n v="5"/>
    <n v="3"/>
    <n v="-2"/>
    <n v="5"/>
    <m/>
    <n v="-5"/>
  </r>
  <r>
    <x v="9"/>
    <x v="9"/>
    <x v="0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10"/>
    <x v="10"/>
    <x v="0"/>
    <n v="4"/>
    <n v="3"/>
    <n v="-1"/>
    <n v="4"/>
    <n v="4"/>
    <n v="0"/>
    <n v="4"/>
    <m/>
    <n v="-4"/>
    <n v="4"/>
    <m/>
    <n v="-4"/>
    <n v="4"/>
    <n v="5"/>
    <n v="1"/>
    <n v="0"/>
    <n v="0"/>
    <n v="0"/>
    <n v="0"/>
    <m/>
    <n v="0"/>
  </r>
  <r>
    <x v="11"/>
    <x v="11"/>
    <x v="0"/>
    <n v="5"/>
    <n v="1"/>
    <n v="-4"/>
    <n v="5"/>
    <n v="2"/>
    <n v="-3"/>
    <n v="5"/>
    <m/>
    <n v="-5"/>
    <n v="5"/>
    <m/>
    <n v="-5"/>
    <n v="5"/>
    <n v="0"/>
    <n v="-5"/>
    <n v="2"/>
    <n v="1"/>
    <n v="-1"/>
    <n v="2"/>
    <m/>
    <n v="-2"/>
  </r>
  <r>
    <x v="12"/>
    <x v="12"/>
    <x v="0"/>
    <n v="10"/>
    <n v="1"/>
    <n v="-9"/>
    <n v="10"/>
    <n v="3"/>
    <n v="-7"/>
    <n v="10"/>
    <m/>
    <n v="-10"/>
    <n v="10"/>
    <m/>
    <n v="-10"/>
    <n v="10"/>
    <n v="3"/>
    <n v="-7"/>
    <n v="5"/>
    <n v="3"/>
    <n v="-2"/>
    <n v="5"/>
    <m/>
    <n v="-5"/>
  </r>
  <r>
    <x v="13"/>
    <x v="13"/>
    <x v="1"/>
    <n v="7"/>
    <n v="8"/>
    <n v="1"/>
    <n v="7"/>
    <n v="6"/>
    <n v="-1"/>
    <n v="7"/>
    <m/>
    <n v="-7"/>
    <n v="7"/>
    <m/>
    <n v="-7"/>
    <n v="7"/>
    <n v="7"/>
    <n v="0"/>
    <n v="7"/>
    <n v="7"/>
    <n v="0"/>
    <n v="7"/>
    <m/>
    <n v="-7"/>
  </r>
  <r>
    <x v="14"/>
    <x v="14"/>
    <x v="1"/>
    <n v="9"/>
    <n v="4"/>
    <n v="-5"/>
    <n v="9"/>
    <n v="6"/>
    <n v="-3"/>
    <n v="9"/>
    <m/>
    <n v="-9"/>
    <n v="9"/>
    <m/>
    <n v="-9"/>
    <n v="9"/>
    <n v="4"/>
    <n v="-5"/>
    <n v="9"/>
    <n v="5"/>
    <n v="-4"/>
    <n v="9"/>
    <m/>
    <n v="-9"/>
  </r>
  <r>
    <x v="15"/>
    <x v="15"/>
    <x v="1"/>
    <n v="12"/>
    <n v="16"/>
    <n v="4"/>
    <n v="12"/>
    <n v="14"/>
    <n v="2"/>
    <n v="12"/>
    <m/>
    <n v="-12"/>
    <n v="12"/>
    <m/>
    <n v="-12"/>
    <n v="12"/>
    <n v="17"/>
    <n v="5"/>
    <n v="12"/>
    <n v="16"/>
    <n v="4"/>
    <n v="12"/>
    <m/>
    <n v="-12"/>
  </r>
  <r>
    <x v="16"/>
    <x v="16"/>
    <x v="1"/>
    <n v="9"/>
    <n v="6"/>
    <n v="-3"/>
    <n v="9"/>
    <n v="7"/>
    <n v="-2"/>
    <n v="9"/>
    <m/>
    <n v="-9"/>
    <n v="9"/>
    <m/>
    <n v="-9"/>
    <n v="9"/>
    <n v="7"/>
    <n v="-2"/>
    <n v="9"/>
    <n v="8"/>
    <n v="-1"/>
    <n v="9"/>
    <m/>
    <n v="-9"/>
  </r>
  <r>
    <x v="17"/>
    <x v="17"/>
    <x v="1"/>
    <n v="10"/>
    <n v="10"/>
    <n v="0"/>
    <n v="10"/>
    <n v="10"/>
    <n v="0"/>
    <n v="10"/>
    <m/>
    <n v="-10"/>
    <n v="10"/>
    <m/>
    <n v="-10"/>
    <n v="10"/>
    <n v="10"/>
    <n v="0"/>
    <n v="10"/>
    <n v="12"/>
    <n v="2"/>
    <n v="10"/>
    <m/>
    <n v="-10"/>
  </r>
  <r>
    <x v="18"/>
    <x v="18"/>
    <x v="1"/>
    <n v="12"/>
    <n v="13"/>
    <n v="1"/>
    <n v="12"/>
    <n v="9"/>
    <n v="-3"/>
    <n v="12"/>
    <m/>
    <n v="-12"/>
    <n v="12"/>
    <m/>
    <n v="-12"/>
    <n v="12"/>
    <n v="10"/>
    <n v="-2"/>
    <n v="12"/>
    <n v="13"/>
    <n v="1"/>
    <n v="12"/>
    <m/>
    <n v="-12"/>
  </r>
  <r>
    <x v="19"/>
    <x v="19"/>
    <x v="1"/>
    <n v="11"/>
    <n v="8"/>
    <n v="-3"/>
    <n v="11"/>
    <n v="8"/>
    <n v="-3"/>
    <n v="11"/>
    <m/>
    <n v="-11"/>
    <n v="11"/>
    <m/>
    <n v="-11"/>
    <n v="11"/>
    <n v="7"/>
    <n v="-4"/>
    <n v="11"/>
    <n v="7"/>
    <n v="-4"/>
    <n v="11"/>
    <m/>
    <n v="-11"/>
  </r>
  <r>
    <x v="20"/>
    <x v="20"/>
    <x v="1"/>
    <n v="4"/>
    <n v="0"/>
    <n v="-4"/>
    <n v="4"/>
    <n v="0"/>
    <n v="-4"/>
    <n v="4"/>
    <m/>
    <n v="-4"/>
    <n v="4"/>
    <m/>
    <n v="-4"/>
    <n v="4"/>
    <n v="0"/>
    <n v="-4"/>
    <n v="4"/>
    <n v="1"/>
    <n v="-3"/>
    <n v="4"/>
    <m/>
    <n v="-4"/>
  </r>
  <r>
    <x v="21"/>
    <x v="21"/>
    <x v="1"/>
    <n v="5"/>
    <n v="0"/>
    <n v="-5"/>
    <n v="5"/>
    <n v="7"/>
    <n v="2"/>
    <n v="5"/>
    <m/>
    <n v="-5"/>
    <n v="5"/>
    <m/>
    <n v="-5"/>
    <n v="5"/>
    <n v="7"/>
    <n v="2"/>
    <n v="5"/>
    <n v="8"/>
    <n v="3"/>
    <n v="5"/>
    <m/>
    <n v="-5"/>
  </r>
  <r>
    <x v="22"/>
    <x v="22"/>
    <x v="1"/>
    <n v="2"/>
    <n v="1"/>
    <n v="-1"/>
    <n v="2"/>
    <n v="1"/>
    <n v="-1"/>
    <n v="2"/>
    <m/>
    <n v="-2"/>
    <n v="2"/>
    <m/>
    <n v="-2"/>
    <n v="2"/>
    <n v="0"/>
    <n v="-2"/>
    <n v="2"/>
    <n v="0"/>
    <n v="-2"/>
    <n v="2"/>
    <m/>
    <n v="-2"/>
  </r>
  <r>
    <x v="23"/>
    <x v="23"/>
    <x v="1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24"/>
    <x v="24"/>
    <x v="1"/>
    <n v="5"/>
    <n v="3"/>
    <n v="-2"/>
    <n v="5"/>
    <n v="3"/>
    <n v="-2"/>
    <n v="5"/>
    <m/>
    <n v="-5"/>
    <n v="5"/>
    <m/>
    <n v="-5"/>
    <n v="5"/>
    <n v="2"/>
    <n v="-3"/>
    <n v="5"/>
    <n v="3"/>
    <n v="-2"/>
    <n v="5"/>
    <m/>
    <n v="-5"/>
  </r>
  <r>
    <x v="25"/>
    <x v="25"/>
    <x v="1"/>
    <n v="4"/>
    <n v="0"/>
    <n v="-4"/>
    <n v="4"/>
    <n v="1"/>
    <n v="-3"/>
    <n v="4"/>
    <m/>
    <n v="-4"/>
    <n v="4"/>
    <m/>
    <n v="-4"/>
    <n v="4"/>
    <n v="1"/>
    <n v="-3"/>
    <n v="4"/>
    <n v="0"/>
    <n v="-4"/>
    <n v="4"/>
    <m/>
    <n v="-4"/>
  </r>
  <r>
    <x v="26"/>
    <x v="26"/>
    <x v="1"/>
    <n v="4"/>
    <n v="0"/>
    <n v="-4"/>
    <n v="4"/>
    <n v="1"/>
    <n v="-3"/>
    <n v="4"/>
    <m/>
    <n v="-4"/>
    <n v="4"/>
    <m/>
    <n v="-4"/>
    <n v="4"/>
    <n v="0"/>
    <n v="-4"/>
    <n v="4"/>
    <n v="0"/>
    <n v="-4"/>
    <n v="4"/>
    <m/>
    <n v="-4"/>
  </r>
  <r>
    <x v="27"/>
    <x v="27"/>
    <x v="1"/>
    <n v="5"/>
    <n v="1"/>
    <n v="-4"/>
    <n v="5"/>
    <n v="0"/>
    <n v="-5"/>
    <n v="5"/>
    <m/>
    <n v="-5"/>
    <n v="5"/>
    <m/>
    <n v="-5"/>
    <n v="5"/>
    <n v="1"/>
    <n v="-4"/>
    <n v="5"/>
    <n v="1"/>
    <n v="-4"/>
    <n v="5"/>
    <m/>
    <n v="-5"/>
  </r>
  <r>
    <x v="28"/>
    <x v="28"/>
    <x v="2"/>
    <n v="4"/>
    <n v="2"/>
    <n v="-2"/>
    <n v="4"/>
    <n v="3"/>
    <n v="-1"/>
    <n v="4"/>
    <m/>
    <n v="-4"/>
    <n v="4"/>
    <m/>
    <n v="-4"/>
    <n v="4"/>
    <n v="2"/>
    <n v="-2"/>
    <n v="4"/>
    <n v="3"/>
    <n v="-1"/>
    <n v="6"/>
    <m/>
    <n v="-6"/>
  </r>
  <r>
    <x v="29"/>
    <x v="29"/>
    <x v="2"/>
    <n v="2"/>
    <n v="1"/>
    <n v="-1"/>
    <n v="2"/>
    <n v="4"/>
    <n v="2"/>
    <n v="2"/>
    <m/>
    <n v="-2"/>
    <n v="2"/>
    <m/>
    <n v="-2"/>
    <n v="2"/>
    <n v="2"/>
    <n v="0"/>
    <n v="2"/>
    <n v="1"/>
    <n v="-1"/>
    <n v="1"/>
    <m/>
    <n v="-1"/>
  </r>
  <r>
    <x v="30"/>
    <x v="30"/>
    <x v="2"/>
    <n v="4"/>
    <n v="2"/>
    <n v="-2"/>
    <n v="4"/>
    <n v="1"/>
    <n v="-3"/>
    <n v="4"/>
    <m/>
    <n v="-4"/>
    <n v="4"/>
    <m/>
    <n v="-4"/>
    <n v="4"/>
    <n v="2"/>
    <n v="-2"/>
    <n v="4"/>
    <n v="2"/>
    <n v="-2"/>
    <n v="2"/>
    <m/>
    <n v="-2"/>
  </r>
  <r>
    <x v="31"/>
    <x v="31"/>
    <x v="2"/>
    <n v="4"/>
    <n v="4"/>
    <n v="0"/>
    <n v="4"/>
    <n v="4"/>
    <n v="0"/>
    <n v="4"/>
    <m/>
    <n v="-4"/>
    <n v="4"/>
    <m/>
    <n v="-4"/>
    <n v="4"/>
    <n v="4"/>
    <n v="0"/>
    <n v="4"/>
    <n v="3"/>
    <n v="-1"/>
    <n v="5"/>
    <m/>
    <n v="-5"/>
  </r>
  <r>
    <x v="32"/>
    <x v="32"/>
    <x v="3"/>
    <n v="2"/>
    <n v="1"/>
    <n v="-1"/>
    <n v="2"/>
    <n v="1"/>
    <n v="-1"/>
    <n v="2"/>
    <m/>
    <n v="-2"/>
    <n v="2"/>
    <m/>
    <n v="-2"/>
    <n v="2"/>
    <n v="1"/>
    <n v="-1"/>
    <n v="2"/>
    <n v="2"/>
    <n v="0"/>
    <n v="2"/>
    <m/>
    <n v="-2"/>
  </r>
  <r>
    <x v="33"/>
    <x v="33"/>
    <x v="3"/>
    <n v="6"/>
    <n v="4"/>
    <n v="-2"/>
    <n v="6"/>
    <n v="6"/>
    <n v="0"/>
    <n v="6"/>
    <m/>
    <n v="-6"/>
    <n v="6"/>
    <m/>
    <n v="-6"/>
    <n v="6"/>
    <n v="7"/>
    <n v="1"/>
    <n v="6"/>
    <n v="6"/>
    <n v="0"/>
    <n v="6"/>
    <m/>
    <n v="-6"/>
  </r>
  <r>
    <x v="34"/>
    <x v="34"/>
    <x v="3"/>
    <n v="4"/>
    <n v="3"/>
    <n v="-1"/>
    <n v="4"/>
    <n v="3"/>
    <n v="-1"/>
    <n v="4"/>
    <m/>
    <n v="-4"/>
    <n v="4"/>
    <m/>
    <n v="-4"/>
    <n v="4"/>
    <n v="4"/>
    <n v="0"/>
    <n v="4"/>
    <n v="2"/>
    <n v="-2"/>
    <n v="4"/>
    <m/>
    <n v="-4"/>
  </r>
  <r>
    <x v="35"/>
    <x v="35"/>
    <x v="3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36"/>
    <x v="36"/>
    <x v="3"/>
    <n v="2"/>
    <n v="2"/>
    <n v="0"/>
    <n v="2"/>
    <n v="2"/>
    <n v="0"/>
    <n v="2"/>
    <m/>
    <n v="-2"/>
    <n v="2"/>
    <m/>
    <n v="-2"/>
    <n v="2"/>
    <n v="2"/>
    <n v="0"/>
    <n v="2"/>
    <n v="2"/>
    <n v="0"/>
    <n v="2"/>
    <m/>
    <n v="-2"/>
  </r>
  <r>
    <x v="37"/>
    <x v="37"/>
    <x v="3"/>
    <n v="6"/>
    <n v="2"/>
    <n v="-4"/>
    <n v="6"/>
    <n v="6"/>
    <n v="0"/>
    <n v="6"/>
    <m/>
    <n v="-6"/>
    <n v="6"/>
    <m/>
    <n v="-6"/>
    <n v="6"/>
    <n v="7"/>
    <n v="1"/>
    <n v="6"/>
    <n v="5"/>
    <n v="-1"/>
    <n v="6"/>
    <m/>
    <n v="-6"/>
  </r>
  <r>
    <x v="38"/>
    <x v="38"/>
    <x v="3"/>
    <n v="5"/>
    <n v="6"/>
    <n v="1"/>
    <n v="5"/>
    <n v="4"/>
    <n v="-1"/>
    <n v="5"/>
    <m/>
    <n v="-5"/>
    <n v="5"/>
    <m/>
    <n v="-5"/>
    <n v="5"/>
    <n v="4"/>
    <n v="-1"/>
    <n v="5"/>
    <n v="6"/>
    <n v="1"/>
    <n v="5"/>
    <m/>
    <n v="-5"/>
  </r>
  <r>
    <x v="39"/>
    <x v="39"/>
    <x v="3"/>
    <n v="3"/>
    <n v="2"/>
    <n v="-1"/>
    <n v="3"/>
    <n v="3"/>
    <n v="0"/>
    <n v="3"/>
    <m/>
    <n v="-3"/>
    <n v="3"/>
    <m/>
    <n v="-3"/>
    <n v="3"/>
    <n v="2"/>
    <n v="-1"/>
    <n v="3"/>
    <n v="2"/>
    <n v="-1"/>
    <n v="3"/>
    <m/>
    <n v="-3"/>
  </r>
  <r>
    <x v="40"/>
    <x v="40"/>
    <x v="3"/>
    <n v="4"/>
    <n v="4"/>
    <n v="0"/>
    <n v="4"/>
    <n v="4"/>
    <n v="0"/>
    <n v="4"/>
    <m/>
    <n v="-4"/>
    <n v="4"/>
    <m/>
    <n v="-4"/>
    <n v="4"/>
    <n v="5"/>
    <n v="1"/>
    <n v="4"/>
    <n v="4"/>
    <n v="0"/>
    <n v="4"/>
    <m/>
    <n v="-4"/>
  </r>
  <r>
    <x v="41"/>
    <x v="41"/>
    <x v="4"/>
    <n v="5"/>
    <n v="4"/>
    <n v="-1"/>
    <n v="5"/>
    <n v="4"/>
    <n v="-1"/>
    <n v="5"/>
    <m/>
    <n v="-5"/>
    <n v="5"/>
    <m/>
    <n v="-5"/>
    <n v="5"/>
    <n v="4"/>
    <n v="-1"/>
    <n v="5"/>
    <n v="4"/>
    <n v="-1"/>
    <n v="5"/>
    <m/>
    <n v="-5"/>
  </r>
  <r>
    <x v="42"/>
    <x v="42"/>
    <x v="4"/>
    <n v="9"/>
    <n v="5"/>
    <n v="-4"/>
    <n v="9"/>
    <n v="5"/>
    <n v="-4"/>
    <n v="9"/>
    <m/>
    <n v="-9"/>
    <n v="9"/>
    <m/>
    <n v="-9"/>
    <n v="9"/>
    <n v="6"/>
    <n v="-3"/>
    <n v="9"/>
    <n v="6"/>
    <n v="-3"/>
    <n v="9"/>
    <m/>
    <n v="-9"/>
  </r>
  <r>
    <x v="43"/>
    <x v="43"/>
    <x v="5"/>
    <n v="7"/>
    <n v="3"/>
    <n v="-4"/>
    <n v="7"/>
    <n v="5"/>
    <n v="-2"/>
    <n v="7"/>
    <m/>
    <n v="-7"/>
    <n v="7"/>
    <m/>
    <n v="-7"/>
    <n v="7"/>
    <n v="6"/>
    <n v="-1"/>
    <n v="4"/>
    <n v="4"/>
    <n v="0"/>
    <n v="2"/>
    <m/>
    <n v="-2"/>
  </r>
  <r>
    <x v="44"/>
    <x v="44"/>
    <x v="5"/>
    <n v="7"/>
    <n v="4"/>
    <n v="-3"/>
    <n v="7"/>
    <n v="4"/>
    <n v="-3"/>
    <n v="7"/>
    <m/>
    <n v="-7"/>
    <n v="7"/>
    <m/>
    <n v="-7"/>
    <n v="7"/>
    <n v="7"/>
    <n v="0"/>
    <n v="4"/>
    <n v="4"/>
    <n v="0"/>
    <n v="2"/>
    <m/>
    <n v="-2"/>
  </r>
  <r>
    <x v="45"/>
    <x v="45"/>
    <x v="5"/>
    <n v="8"/>
    <n v="3"/>
    <n v="-5"/>
    <n v="8"/>
    <n v="3"/>
    <n v="-5"/>
    <n v="8"/>
    <m/>
    <n v="-8"/>
    <n v="8"/>
    <m/>
    <n v="-8"/>
    <n v="8"/>
    <n v="4"/>
    <n v="-4"/>
    <n v="0"/>
    <n v="0"/>
    <n v="0"/>
    <n v="0"/>
    <m/>
    <n v="0"/>
  </r>
  <r>
    <x v="46"/>
    <x v="46"/>
    <x v="5"/>
    <n v="16"/>
    <n v="12"/>
    <n v="-4"/>
    <n v="16"/>
    <n v="13"/>
    <n v="-3"/>
    <n v="16"/>
    <m/>
    <n v="-16"/>
    <n v="16"/>
    <m/>
    <n v="-16"/>
    <n v="16"/>
    <n v="9"/>
    <n v="-7"/>
    <n v="6"/>
    <n v="7"/>
    <n v="1"/>
    <n v="6"/>
    <m/>
    <n v="-6"/>
  </r>
  <r>
    <x v="47"/>
    <x v="47"/>
    <x v="5"/>
    <n v="6"/>
    <n v="5"/>
    <n v="-1"/>
    <n v="6"/>
    <n v="5"/>
    <n v="-1"/>
    <n v="6"/>
    <m/>
    <n v="-6"/>
    <n v="6"/>
    <m/>
    <n v="-6"/>
    <n v="6"/>
    <n v="5"/>
    <n v="-1"/>
    <n v="3"/>
    <n v="2"/>
    <n v="-1"/>
    <n v="2"/>
    <m/>
    <n v="-2"/>
  </r>
  <r>
    <x v="48"/>
    <x v="48"/>
    <x v="5"/>
    <n v="6"/>
    <n v="0"/>
    <n v="-6"/>
    <n v="6"/>
    <n v="0"/>
    <n v="-6"/>
    <n v="6"/>
    <m/>
    <n v="-6"/>
    <n v="6"/>
    <m/>
    <n v="-6"/>
    <n v="6"/>
    <n v="0"/>
    <n v="-6"/>
    <n v="3"/>
    <n v="0"/>
    <n v="-3"/>
    <n v="2"/>
    <m/>
    <n v="-2"/>
  </r>
  <r>
    <x v="49"/>
    <x v="49"/>
    <x v="5"/>
    <n v="18"/>
    <n v="14"/>
    <n v="-4"/>
    <n v="18"/>
    <n v="12"/>
    <n v="-6"/>
    <n v="18"/>
    <m/>
    <n v="-18"/>
    <n v="18"/>
    <m/>
    <n v="-18"/>
    <n v="18"/>
    <n v="12"/>
    <n v="-6"/>
    <n v="10"/>
    <n v="6"/>
    <n v="-4"/>
    <n v="8"/>
    <m/>
    <n v="-8"/>
  </r>
  <r>
    <x v="50"/>
    <x v="50"/>
    <x v="5"/>
    <n v="18"/>
    <n v="13"/>
    <n v="-5"/>
    <n v="18"/>
    <n v="11"/>
    <n v="-7"/>
    <n v="18"/>
    <m/>
    <n v="-18"/>
    <n v="18"/>
    <m/>
    <n v="-18"/>
    <n v="18"/>
    <n v="12"/>
    <n v="-6"/>
    <n v="10"/>
    <n v="6"/>
    <n v="-4"/>
    <n v="8"/>
    <m/>
    <n v="-8"/>
  </r>
  <r>
    <x v="51"/>
    <x v="51"/>
    <x v="5"/>
    <n v="5"/>
    <n v="2"/>
    <n v="-3"/>
    <n v="5"/>
    <n v="2"/>
    <n v="-3"/>
    <n v="5"/>
    <m/>
    <n v="-5"/>
    <n v="5"/>
    <m/>
    <n v="-5"/>
    <n v="5"/>
    <n v="2"/>
    <n v="-3"/>
    <n v="2"/>
    <n v="2"/>
    <n v="0"/>
    <n v="2"/>
    <m/>
    <n v="-2"/>
  </r>
  <r>
    <x v="52"/>
    <x v="52"/>
    <x v="5"/>
    <n v="5"/>
    <n v="2"/>
    <n v="-3"/>
    <n v="5"/>
    <n v="2"/>
    <n v="-3"/>
    <n v="5"/>
    <m/>
    <n v="-5"/>
    <n v="5"/>
    <m/>
    <n v="-5"/>
    <n v="5"/>
    <n v="2"/>
    <n v="-3"/>
    <n v="5"/>
    <n v="0"/>
    <n v="-5"/>
    <n v="5"/>
    <m/>
    <n v="-5"/>
  </r>
  <r>
    <x v="53"/>
    <x v="53"/>
    <x v="5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54"/>
    <x v="37"/>
    <x v="6"/>
    <n v="16"/>
    <n v="15"/>
    <n v="-1"/>
    <n v="14"/>
    <n v="14"/>
    <n v="0"/>
    <n v="15"/>
    <m/>
    <n v="-15"/>
    <n v="14"/>
    <m/>
    <n v="-14"/>
    <n v="13"/>
    <n v="15"/>
    <n v="2"/>
    <n v="7"/>
    <n v="11"/>
    <n v="4"/>
    <n v="0"/>
    <m/>
    <n v="0"/>
  </r>
  <r>
    <x v="55"/>
    <x v="54"/>
    <x v="6"/>
    <n v="13"/>
    <n v="14"/>
    <n v="1"/>
    <n v="12"/>
    <n v="15"/>
    <n v="3"/>
    <n v="11"/>
    <m/>
    <n v="-11"/>
    <n v="11"/>
    <m/>
    <n v="-11"/>
    <n v="12"/>
    <n v="14"/>
    <n v="2"/>
    <n v="6"/>
    <n v="9"/>
    <n v="3"/>
    <n v="0"/>
    <m/>
    <n v="0"/>
  </r>
  <r>
    <x v="56"/>
    <x v="55"/>
    <x v="6"/>
    <n v="12"/>
    <n v="17"/>
    <n v="5"/>
    <n v="10"/>
    <n v="21"/>
    <n v="11"/>
    <n v="11"/>
    <m/>
    <n v="-11"/>
    <n v="11"/>
    <m/>
    <n v="-11"/>
    <n v="10"/>
    <n v="14"/>
    <n v="4"/>
    <n v="7"/>
    <n v="12"/>
    <n v="5"/>
    <n v="0"/>
    <m/>
    <n v="0"/>
  </r>
  <r>
    <x v="57"/>
    <x v="56"/>
    <x v="6"/>
    <n v="1"/>
    <n v="1"/>
    <n v="0"/>
    <n v="1"/>
    <n v="2"/>
    <n v="1"/>
    <n v="1"/>
    <m/>
    <n v="-1"/>
    <n v="1"/>
    <m/>
    <n v="-1"/>
    <n v="1"/>
    <n v="1"/>
    <n v="0"/>
    <n v="1"/>
    <n v="1"/>
    <n v="0"/>
    <n v="0"/>
    <m/>
    <n v="0"/>
  </r>
  <r>
    <x v="58"/>
    <x v="56"/>
    <x v="6"/>
    <n v="1"/>
    <n v="0"/>
    <n v="-1"/>
    <n v="1"/>
    <n v="0"/>
    <n v="-1"/>
    <n v="1"/>
    <m/>
    <n v="-1"/>
    <n v="1"/>
    <m/>
    <n v="-1"/>
    <n v="1"/>
    <n v="0"/>
    <n v="-1"/>
    <n v="0"/>
    <n v="0"/>
    <n v="0"/>
    <n v="0"/>
    <m/>
    <n v="0"/>
  </r>
  <r>
    <x v="59"/>
    <x v="13"/>
    <x v="6"/>
    <n v="5"/>
    <n v="0"/>
    <n v="-5"/>
    <n v="5"/>
    <n v="0"/>
    <n v="-5"/>
    <n v="5"/>
    <m/>
    <n v="-5"/>
    <n v="5"/>
    <m/>
    <n v="-5"/>
    <n v="5"/>
    <n v="0"/>
    <n v="-5"/>
    <n v="5"/>
    <n v="0"/>
    <n v="-5"/>
    <n v="0"/>
    <m/>
    <n v="0"/>
  </r>
  <r>
    <x v="60"/>
    <x v="14"/>
    <x v="6"/>
    <n v="5"/>
    <n v="4"/>
    <n v="-1"/>
    <n v="5"/>
    <n v="4"/>
    <n v="-1"/>
    <n v="5"/>
    <m/>
    <n v="-5"/>
    <n v="5"/>
    <m/>
    <n v="-5"/>
    <n v="5"/>
    <n v="3"/>
    <n v="-2"/>
    <n v="5"/>
    <n v="3"/>
    <n v="-2"/>
    <n v="0"/>
    <m/>
    <n v="0"/>
  </r>
  <r>
    <x v="61"/>
    <x v="21"/>
    <x v="7"/>
    <n v="6"/>
    <n v="4"/>
    <n v="-2"/>
    <n v="6"/>
    <n v="2"/>
    <n v="-4"/>
    <n v="6"/>
    <m/>
    <n v="-6"/>
    <n v="6"/>
    <m/>
    <n v="-6"/>
    <n v="6"/>
    <n v="4"/>
    <n v="-2"/>
    <n v="3"/>
    <n v="1"/>
    <n v="-2"/>
    <n v="3"/>
    <m/>
    <n v="-3"/>
  </r>
  <r>
    <x v="62"/>
    <x v="57"/>
    <x v="7"/>
    <n v="2"/>
    <n v="1"/>
    <n v="-1"/>
    <n v="2"/>
    <n v="2"/>
    <n v="0"/>
    <n v="2"/>
    <m/>
    <n v="-2"/>
    <n v="2"/>
    <m/>
    <n v="-2"/>
    <n v="2"/>
    <n v="2"/>
    <n v="0"/>
    <n v="1"/>
    <n v="0"/>
    <n v="-1"/>
    <n v="1"/>
    <m/>
    <n v="-1"/>
  </r>
  <r>
    <x v="63"/>
    <x v="58"/>
    <x v="7"/>
    <n v="6"/>
    <n v="3"/>
    <n v="-3"/>
    <n v="6"/>
    <n v="5"/>
    <n v="-1"/>
    <n v="6"/>
    <m/>
    <n v="-6"/>
    <n v="6"/>
    <m/>
    <n v="-6"/>
    <n v="6"/>
    <n v="2"/>
    <n v="-4"/>
    <n v="3"/>
    <n v="1"/>
    <n v="-2"/>
    <n v="3"/>
    <m/>
    <n v="-3"/>
  </r>
  <r>
    <x v="64"/>
    <x v="59"/>
    <x v="7"/>
    <n v="2"/>
    <n v="1"/>
    <n v="-1"/>
    <n v="2"/>
    <n v="1"/>
    <n v="-1"/>
    <n v="2"/>
    <m/>
    <n v="-2"/>
    <n v="2"/>
    <m/>
    <n v="-2"/>
    <n v="2"/>
    <n v="0"/>
    <n v="-2"/>
    <n v="1"/>
    <n v="0"/>
    <n v="-1"/>
    <n v="1"/>
    <m/>
    <n v="-1"/>
  </r>
  <r>
    <x v="65"/>
    <x v="60"/>
    <x v="7"/>
    <n v="2"/>
    <n v="1"/>
    <n v="-1"/>
    <n v="2"/>
    <n v="1"/>
    <n v="-1"/>
    <n v="2"/>
    <m/>
    <n v="-2"/>
    <n v="2"/>
    <m/>
    <n v="-2"/>
    <n v="2"/>
    <n v="1"/>
    <n v="-1"/>
    <n v="1"/>
    <n v="0"/>
    <n v="-1"/>
    <n v="1"/>
    <m/>
    <n v="-1"/>
  </r>
  <r>
    <x v="66"/>
    <x v="61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7"/>
    <x v="62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8"/>
    <x v="27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9"/>
    <x v="63"/>
    <x v="8"/>
    <n v="17"/>
    <n v="14"/>
    <n v="-3"/>
    <n v="17"/>
    <n v="12"/>
    <n v="-5"/>
    <n v="17"/>
    <m/>
    <n v="-17"/>
    <n v="17"/>
    <m/>
    <n v="-17"/>
    <n v="17"/>
    <n v="16"/>
    <n v="-1"/>
    <n v="17"/>
    <n v="12"/>
    <n v="-5"/>
    <n v="0"/>
    <m/>
    <n v="0"/>
  </r>
  <r>
    <x v="70"/>
    <x v="64"/>
    <x v="8"/>
    <n v="2"/>
    <n v="2"/>
    <n v="0"/>
    <n v="2"/>
    <n v="3"/>
    <n v="1"/>
    <n v="2"/>
    <m/>
    <n v="-2"/>
    <n v="2"/>
    <m/>
    <n v="-2"/>
    <n v="2"/>
    <n v="2"/>
    <n v="0"/>
    <n v="2"/>
    <n v="1"/>
    <n v="-1"/>
    <n v="2"/>
    <m/>
    <n v="-2"/>
  </r>
  <r>
    <x v="71"/>
    <x v="65"/>
    <x v="8"/>
    <n v="2"/>
    <n v="2"/>
    <n v="0"/>
    <n v="2"/>
    <n v="2"/>
    <n v="0"/>
    <n v="2"/>
    <m/>
    <n v="-2"/>
    <n v="2"/>
    <m/>
    <n v="-2"/>
    <n v="2"/>
    <n v="2"/>
    <n v="0"/>
    <n v="2"/>
    <n v="0"/>
    <n v="-2"/>
    <n v="2"/>
    <m/>
    <n v="-2"/>
  </r>
  <r>
    <x v="72"/>
    <x v="66"/>
    <x v="8"/>
    <n v="4"/>
    <n v="7"/>
    <n v="3"/>
    <n v="4"/>
    <n v="5"/>
    <n v="1"/>
    <n v="4"/>
    <m/>
    <n v="-4"/>
    <n v="4"/>
    <m/>
    <n v="-4"/>
    <n v="4"/>
    <n v="5"/>
    <n v="1"/>
    <n v="4"/>
    <n v="4"/>
    <n v="0"/>
    <n v="4"/>
    <m/>
    <n v="-4"/>
  </r>
  <r>
    <x v="73"/>
    <x v="67"/>
    <x v="8"/>
    <n v="4"/>
    <n v="9"/>
    <n v="5"/>
    <n v="4"/>
    <n v="8"/>
    <n v="4"/>
    <n v="4"/>
    <m/>
    <n v="-4"/>
    <n v="4"/>
    <m/>
    <n v="-4"/>
    <n v="4"/>
    <n v="8"/>
    <n v="4"/>
    <n v="4"/>
    <n v="6"/>
    <n v="2"/>
    <n v="4"/>
    <m/>
    <n v="-4"/>
  </r>
  <r>
    <x v="74"/>
    <x v="68"/>
    <x v="8"/>
    <n v="4"/>
    <n v="10"/>
    <n v="6"/>
    <n v="4"/>
    <n v="8"/>
    <n v="4"/>
    <n v="4"/>
    <m/>
    <n v="-4"/>
    <n v="4"/>
    <m/>
    <n v="-4"/>
    <n v="4"/>
    <n v="9"/>
    <n v="5"/>
    <n v="4"/>
    <n v="6"/>
    <n v="2"/>
    <n v="4"/>
    <m/>
    <n v="-4"/>
  </r>
  <r>
    <x v="75"/>
    <x v="69"/>
    <x v="8"/>
    <n v="4"/>
    <n v="4"/>
    <n v="0"/>
    <n v="4"/>
    <n v="5"/>
    <n v="1"/>
    <n v="4"/>
    <m/>
    <n v="-4"/>
    <n v="4"/>
    <m/>
    <n v="-4"/>
    <n v="4"/>
    <n v="4"/>
    <n v="0"/>
    <n v="4"/>
    <n v="4"/>
    <n v="0"/>
    <n v="2"/>
    <m/>
    <n v="-2"/>
  </r>
  <r>
    <x v="76"/>
    <x v="70"/>
    <x v="8"/>
    <n v="4"/>
    <n v="6"/>
    <n v="2"/>
    <n v="4"/>
    <n v="6"/>
    <n v="2"/>
    <n v="4"/>
    <m/>
    <n v="-4"/>
    <n v="4"/>
    <m/>
    <n v="-4"/>
    <n v="4"/>
    <n v="6"/>
    <n v="2"/>
    <n v="4"/>
    <n v="6"/>
    <n v="2"/>
    <n v="4"/>
    <m/>
    <n v="-4"/>
  </r>
  <r>
    <x v="77"/>
    <x v="71"/>
    <x v="8"/>
    <n v="2"/>
    <n v="7"/>
    <n v="5"/>
    <n v="2"/>
    <n v="7"/>
    <n v="5"/>
    <n v="2"/>
    <m/>
    <n v="-2"/>
    <n v="2"/>
    <m/>
    <n v="-2"/>
    <n v="2"/>
    <n v="6"/>
    <n v="4"/>
    <n v="2"/>
    <n v="5"/>
    <n v="3"/>
    <n v="2"/>
    <m/>
    <n v="-2"/>
  </r>
  <r>
    <x v="78"/>
    <x v="72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2"/>
    <m/>
    <n v="-2"/>
  </r>
  <r>
    <x v="79"/>
    <x v="73"/>
    <x v="8"/>
    <n v="54"/>
    <n v="65"/>
    <n v="11"/>
    <n v="54"/>
    <n v="61"/>
    <n v="7"/>
    <n v="54"/>
    <m/>
    <n v="-54"/>
    <n v="54"/>
    <m/>
    <n v="-54"/>
    <n v="54"/>
    <n v="51"/>
    <n v="-3"/>
    <n v="32"/>
    <n v="55"/>
    <n v="23"/>
    <n v="32"/>
    <m/>
    <n v="-32"/>
  </r>
  <r>
    <x v="80"/>
    <x v="74"/>
    <x v="8"/>
    <n v="2"/>
    <n v="6"/>
    <n v="4"/>
    <n v="2"/>
    <n v="5"/>
    <n v="3"/>
    <n v="2"/>
    <m/>
    <n v="-2"/>
    <n v="2"/>
    <m/>
    <n v="-2"/>
    <n v="2"/>
    <n v="5"/>
    <n v="3"/>
    <n v="2"/>
    <n v="5"/>
    <n v="3"/>
    <n v="2"/>
    <m/>
    <n v="-2"/>
  </r>
  <r>
    <x v="81"/>
    <x v="75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0"/>
    <m/>
    <n v="0"/>
  </r>
  <r>
    <x v="82"/>
    <x v="76"/>
    <x v="8"/>
    <n v="4"/>
    <n v="0"/>
    <n v="-4"/>
    <n v="4"/>
    <n v="0"/>
    <n v="-4"/>
    <n v="4"/>
    <m/>
    <n v="-4"/>
    <n v="4"/>
    <m/>
    <n v="-4"/>
    <n v="4"/>
    <n v="0"/>
    <n v="-4"/>
    <n v="4"/>
    <n v="0"/>
    <n v="-4"/>
    <n v="4"/>
    <m/>
    <n v="-4"/>
  </r>
  <r>
    <x v="83"/>
    <x v="77"/>
    <x v="8"/>
    <n v="4"/>
    <n v="5"/>
    <n v="1"/>
    <n v="4"/>
    <n v="4"/>
    <n v="0"/>
    <n v="4"/>
    <m/>
    <n v="-4"/>
    <n v="4"/>
    <m/>
    <n v="-4"/>
    <n v="4"/>
    <n v="3"/>
    <n v="-1"/>
    <n v="4"/>
    <n v="3"/>
    <n v="-1"/>
    <n v="4"/>
    <m/>
    <n v="-4"/>
  </r>
  <r>
    <x v="84"/>
    <x v="78"/>
    <x v="8"/>
    <n v="4"/>
    <n v="1"/>
    <n v="-3"/>
    <n v="4"/>
    <n v="2"/>
    <n v="-2"/>
    <n v="4"/>
    <m/>
    <n v="-4"/>
    <n v="4"/>
    <m/>
    <n v="-4"/>
    <n v="4"/>
    <n v="3"/>
    <n v="-1"/>
    <n v="4"/>
    <n v="2"/>
    <n v="-2"/>
    <n v="4"/>
    <m/>
    <n v="-4"/>
  </r>
  <r>
    <x v="85"/>
    <x v="79"/>
    <x v="8"/>
    <n v="4"/>
    <n v="7"/>
    <n v="3"/>
    <n v="4"/>
    <n v="6"/>
    <n v="2"/>
    <n v="4"/>
    <m/>
    <n v="-4"/>
    <n v="4"/>
    <m/>
    <n v="-4"/>
    <n v="4"/>
    <n v="5"/>
    <n v="1"/>
    <n v="4"/>
    <n v="8"/>
    <n v="4"/>
    <n v="3"/>
    <m/>
    <n v="-3"/>
  </r>
</pivotCacheRecords>
</file>

<file path=xl/pivotCache/pivotCacheRecords4.xml><?xml version="1.0" encoding="utf-8"?>
<pivotCacheRecords xmlns="http://schemas.openxmlformats.org/spreadsheetml/2006/main" count="86">
  <r>
    <x v="0"/>
    <x v="0"/>
    <x v="0"/>
    <n v="7"/>
    <n v="1"/>
    <n v="-6"/>
    <n v="7"/>
    <n v="1"/>
    <n v="-6"/>
    <n v="7"/>
    <m/>
    <n v="-7"/>
    <n v="7"/>
    <m/>
    <n v="-7"/>
    <n v="7"/>
    <n v="2"/>
    <n v="-5"/>
    <n v="5"/>
    <n v="0"/>
    <n v="-5"/>
    <n v="3"/>
    <m/>
    <n v="-3"/>
  </r>
  <r>
    <x v="1"/>
    <x v="1"/>
    <x v="0"/>
    <n v="7"/>
    <n v="7"/>
    <n v="0"/>
    <n v="7"/>
    <n v="7"/>
    <n v="0"/>
    <n v="7"/>
    <m/>
    <n v="-7"/>
    <n v="7"/>
    <m/>
    <n v="-7"/>
    <n v="7"/>
    <n v="4"/>
    <n v="-3"/>
    <n v="5"/>
    <n v="1"/>
    <n v="-4"/>
    <n v="3"/>
    <m/>
    <n v="-3"/>
  </r>
  <r>
    <x v="2"/>
    <x v="2"/>
    <x v="0"/>
    <n v="18"/>
    <n v="19"/>
    <n v="1"/>
    <n v="18"/>
    <n v="19"/>
    <n v="1"/>
    <n v="18"/>
    <m/>
    <n v="-18"/>
    <n v="18"/>
    <m/>
    <n v="-18"/>
    <n v="18"/>
    <n v="22"/>
    <n v="4"/>
    <n v="13"/>
    <n v="17"/>
    <n v="4"/>
    <n v="10"/>
    <m/>
    <n v="-10"/>
  </r>
  <r>
    <x v="3"/>
    <x v="3"/>
    <x v="0"/>
    <n v="4"/>
    <n v="4"/>
    <n v="0"/>
    <n v="4"/>
    <n v="3"/>
    <n v="-1"/>
    <n v="4"/>
    <m/>
    <n v="-4"/>
    <n v="4"/>
    <m/>
    <n v="-4"/>
    <n v="4"/>
    <n v="4"/>
    <n v="0"/>
    <n v="1"/>
    <n v="2"/>
    <n v="1"/>
    <n v="1"/>
    <m/>
    <n v="-1"/>
  </r>
  <r>
    <x v="4"/>
    <x v="4"/>
    <x v="0"/>
    <n v="4"/>
    <n v="0"/>
    <n v="-4"/>
    <n v="4"/>
    <n v="0"/>
    <n v="-4"/>
    <n v="4"/>
    <m/>
    <n v="-4"/>
    <n v="4"/>
    <m/>
    <n v="-4"/>
    <n v="4"/>
    <n v="0"/>
    <n v="-4"/>
    <n v="1"/>
    <n v="0"/>
    <n v="-1"/>
    <n v="1"/>
    <m/>
    <n v="-1"/>
  </r>
  <r>
    <x v="5"/>
    <x v="5"/>
    <x v="0"/>
    <n v="12"/>
    <n v="9"/>
    <n v="-3"/>
    <n v="12"/>
    <n v="8"/>
    <n v="-4"/>
    <n v="12"/>
    <m/>
    <n v="-12"/>
    <n v="12"/>
    <m/>
    <n v="-12"/>
    <n v="12"/>
    <n v="7"/>
    <n v="-5"/>
    <n v="7"/>
    <n v="4"/>
    <n v="-3"/>
    <n v="4"/>
    <m/>
    <n v="-4"/>
  </r>
  <r>
    <x v="6"/>
    <x v="6"/>
    <x v="0"/>
    <n v="15"/>
    <n v="2"/>
    <n v="-13"/>
    <n v="15"/>
    <n v="2"/>
    <n v="-13"/>
    <n v="15"/>
    <m/>
    <n v="-15"/>
    <n v="15"/>
    <m/>
    <n v="-15"/>
    <n v="15"/>
    <n v="3"/>
    <n v="-12"/>
    <n v="10"/>
    <n v="3"/>
    <n v="-7"/>
    <n v="8"/>
    <m/>
    <n v="-8"/>
  </r>
  <r>
    <x v="7"/>
    <x v="7"/>
    <x v="0"/>
    <n v="4"/>
    <n v="4"/>
    <n v="0"/>
    <n v="4"/>
    <n v="3"/>
    <n v="-1"/>
    <n v="4"/>
    <m/>
    <n v="-4"/>
    <n v="4"/>
    <m/>
    <n v="-4"/>
    <n v="4"/>
    <n v="5"/>
    <n v="1"/>
    <n v="4"/>
    <n v="0"/>
    <n v="-4"/>
    <n v="4"/>
    <m/>
    <n v="-4"/>
  </r>
  <r>
    <x v="8"/>
    <x v="8"/>
    <x v="0"/>
    <n v="5"/>
    <n v="6"/>
    <n v="1"/>
    <n v="5"/>
    <n v="3"/>
    <n v="-2"/>
    <n v="5"/>
    <m/>
    <n v="-5"/>
    <n v="5"/>
    <m/>
    <n v="-5"/>
    <n v="5"/>
    <n v="4"/>
    <n v="-1"/>
    <n v="5"/>
    <n v="3"/>
    <n v="-2"/>
    <n v="5"/>
    <m/>
    <n v="-5"/>
  </r>
  <r>
    <x v="9"/>
    <x v="9"/>
    <x v="0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10"/>
    <x v="10"/>
    <x v="0"/>
    <n v="4"/>
    <n v="3"/>
    <n v="-1"/>
    <n v="4"/>
    <n v="4"/>
    <n v="0"/>
    <n v="4"/>
    <m/>
    <n v="-4"/>
    <n v="4"/>
    <m/>
    <n v="-4"/>
    <n v="4"/>
    <n v="5"/>
    <n v="1"/>
    <n v="0"/>
    <n v="0"/>
    <n v="0"/>
    <n v="0"/>
    <m/>
    <n v="0"/>
  </r>
  <r>
    <x v="11"/>
    <x v="11"/>
    <x v="0"/>
    <n v="5"/>
    <n v="1"/>
    <n v="-4"/>
    <n v="5"/>
    <n v="2"/>
    <n v="-3"/>
    <n v="5"/>
    <m/>
    <n v="-5"/>
    <n v="5"/>
    <m/>
    <n v="-5"/>
    <n v="5"/>
    <n v="0"/>
    <n v="-5"/>
    <n v="2"/>
    <n v="1"/>
    <n v="-1"/>
    <n v="2"/>
    <m/>
    <n v="-2"/>
  </r>
  <r>
    <x v="12"/>
    <x v="12"/>
    <x v="0"/>
    <n v="10"/>
    <n v="1"/>
    <n v="-9"/>
    <n v="10"/>
    <n v="3"/>
    <n v="-7"/>
    <n v="10"/>
    <m/>
    <n v="-10"/>
    <n v="10"/>
    <m/>
    <n v="-10"/>
    <n v="10"/>
    <n v="3"/>
    <n v="-7"/>
    <n v="5"/>
    <n v="3"/>
    <n v="-2"/>
    <n v="5"/>
    <m/>
    <n v="-5"/>
  </r>
  <r>
    <x v="13"/>
    <x v="13"/>
    <x v="1"/>
    <n v="7"/>
    <n v="8"/>
    <n v="1"/>
    <n v="7"/>
    <n v="6"/>
    <n v="-1"/>
    <n v="7"/>
    <m/>
    <n v="-7"/>
    <n v="7"/>
    <m/>
    <n v="-7"/>
    <n v="7"/>
    <n v="7"/>
    <n v="0"/>
    <n v="7"/>
    <n v="7"/>
    <n v="0"/>
    <n v="7"/>
    <m/>
    <n v="-7"/>
  </r>
  <r>
    <x v="14"/>
    <x v="14"/>
    <x v="1"/>
    <n v="9"/>
    <n v="4"/>
    <n v="-5"/>
    <n v="9"/>
    <n v="6"/>
    <n v="-3"/>
    <n v="9"/>
    <m/>
    <n v="-9"/>
    <n v="9"/>
    <m/>
    <n v="-9"/>
    <n v="9"/>
    <n v="4"/>
    <n v="-5"/>
    <n v="9"/>
    <n v="5"/>
    <n v="-4"/>
    <n v="9"/>
    <m/>
    <n v="-9"/>
  </r>
  <r>
    <x v="15"/>
    <x v="15"/>
    <x v="1"/>
    <n v="12"/>
    <n v="16"/>
    <n v="4"/>
    <n v="12"/>
    <n v="14"/>
    <n v="2"/>
    <n v="12"/>
    <m/>
    <n v="-12"/>
    <n v="12"/>
    <m/>
    <n v="-12"/>
    <n v="12"/>
    <n v="17"/>
    <n v="5"/>
    <n v="12"/>
    <n v="16"/>
    <n v="4"/>
    <n v="12"/>
    <m/>
    <n v="-12"/>
  </r>
  <r>
    <x v="16"/>
    <x v="16"/>
    <x v="1"/>
    <n v="9"/>
    <n v="6"/>
    <n v="-3"/>
    <n v="9"/>
    <n v="7"/>
    <n v="-2"/>
    <n v="9"/>
    <m/>
    <n v="-9"/>
    <n v="9"/>
    <m/>
    <n v="-9"/>
    <n v="9"/>
    <n v="7"/>
    <n v="-2"/>
    <n v="9"/>
    <n v="8"/>
    <n v="-1"/>
    <n v="9"/>
    <m/>
    <n v="-9"/>
  </r>
  <r>
    <x v="17"/>
    <x v="17"/>
    <x v="1"/>
    <n v="10"/>
    <n v="10"/>
    <n v="0"/>
    <n v="10"/>
    <n v="10"/>
    <n v="0"/>
    <n v="10"/>
    <m/>
    <n v="-10"/>
    <n v="10"/>
    <m/>
    <n v="-10"/>
    <n v="10"/>
    <n v="10"/>
    <n v="0"/>
    <n v="10"/>
    <n v="12"/>
    <n v="2"/>
    <n v="10"/>
    <m/>
    <n v="-10"/>
  </r>
  <r>
    <x v="18"/>
    <x v="18"/>
    <x v="1"/>
    <n v="12"/>
    <n v="13"/>
    <n v="1"/>
    <n v="12"/>
    <n v="9"/>
    <n v="-3"/>
    <n v="12"/>
    <m/>
    <n v="-12"/>
    <n v="12"/>
    <m/>
    <n v="-12"/>
    <n v="12"/>
    <n v="10"/>
    <n v="-2"/>
    <n v="12"/>
    <n v="13"/>
    <n v="1"/>
    <n v="12"/>
    <m/>
    <n v="-12"/>
  </r>
  <r>
    <x v="19"/>
    <x v="19"/>
    <x v="1"/>
    <n v="11"/>
    <n v="8"/>
    <n v="-3"/>
    <n v="11"/>
    <n v="8"/>
    <n v="-3"/>
    <n v="11"/>
    <m/>
    <n v="-11"/>
    <n v="11"/>
    <m/>
    <n v="-11"/>
    <n v="11"/>
    <n v="7"/>
    <n v="-4"/>
    <n v="11"/>
    <n v="7"/>
    <n v="-4"/>
    <n v="11"/>
    <m/>
    <n v="-11"/>
  </r>
  <r>
    <x v="20"/>
    <x v="20"/>
    <x v="1"/>
    <n v="4"/>
    <n v="0"/>
    <n v="-4"/>
    <n v="4"/>
    <n v="0"/>
    <n v="-4"/>
    <n v="4"/>
    <m/>
    <n v="-4"/>
    <n v="4"/>
    <m/>
    <n v="-4"/>
    <n v="4"/>
    <n v="0"/>
    <n v="-4"/>
    <n v="4"/>
    <n v="1"/>
    <n v="-3"/>
    <n v="4"/>
    <m/>
    <n v="-4"/>
  </r>
  <r>
    <x v="21"/>
    <x v="21"/>
    <x v="1"/>
    <n v="5"/>
    <n v="0"/>
    <n v="-5"/>
    <n v="5"/>
    <n v="7"/>
    <n v="2"/>
    <n v="5"/>
    <m/>
    <n v="-5"/>
    <n v="5"/>
    <m/>
    <n v="-5"/>
    <n v="5"/>
    <n v="7"/>
    <n v="2"/>
    <n v="5"/>
    <n v="8"/>
    <n v="3"/>
    <n v="5"/>
    <m/>
    <n v="-5"/>
  </r>
  <r>
    <x v="22"/>
    <x v="22"/>
    <x v="1"/>
    <n v="2"/>
    <n v="1"/>
    <n v="-1"/>
    <n v="2"/>
    <n v="1"/>
    <n v="-1"/>
    <n v="2"/>
    <m/>
    <n v="-2"/>
    <n v="2"/>
    <m/>
    <n v="-2"/>
    <n v="2"/>
    <n v="0"/>
    <n v="-2"/>
    <n v="2"/>
    <n v="0"/>
    <n v="-2"/>
    <n v="2"/>
    <m/>
    <n v="-2"/>
  </r>
  <r>
    <x v="23"/>
    <x v="23"/>
    <x v="1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24"/>
    <x v="24"/>
    <x v="1"/>
    <n v="5"/>
    <n v="3"/>
    <n v="-2"/>
    <n v="5"/>
    <n v="3"/>
    <n v="-2"/>
    <n v="5"/>
    <m/>
    <n v="-5"/>
    <n v="5"/>
    <m/>
    <n v="-5"/>
    <n v="5"/>
    <n v="2"/>
    <n v="-3"/>
    <n v="5"/>
    <n v="3"/>
    <n v="-2"/>
    <n v="5"/>
    <m/>
    <n v="-5"/>
  </r>
  <r>
    <x v="25"/>
    <x v="25"/>
    <x v="1"/>
    <n v="4"/>
    <n v="0"/>
    <n v="-4"/>
    <n v="4"/>
    <n v="1"/>
    <n v="-3"/>
    <n v="4"/>
    <m/>
    <n v="-4"/>
    <n v="4"/>
    <m/>
    <n v="-4"/>
    <n v="4"/>
    <n v="1"/>
    <n v="-3"/>
    <n v="4"/>
    <n v="0"/>
    <n v="-4"/>
    <n v="4"/>
    <m/>
    <n v="-4"/>
  </r>
  <r>
    <x v="26"/>
    <x v="26"/>
    <x v="1"/>
    <n v="4"/>
    <n v="0"/>
    <n v="-4"/>
    <n v="4"/>
    <n v="1"/>
    <n v="-3"/>
    <n v="4"/>
    <m/>
    <n v="-4"/>
    <n v="4"/>
    <m/>
    <n v="-4"/>
    <n v="4"/>
    <n v="0"/>
    <n v="-4"/>
    <n v="4"/>
    <n v="0"/>
    <n v="-4"/>
    <n v="4"/>
    <m/>
    <n v="-4"/>
  </r>
  <r>
    <x v="27"/>
    <x v="27"/>
    <x v="1"/>
    <n v="5"/>
    <n v="1"/>
    <n v="-4"/>
    <n v="5"/>
    <n v="0"/>
    <n v="-5"/>
    <n v="5"/>
    <m/>
    <n v="-5"/>
    <n v="5"/>
    <m/>
    <n v="-5"/>
    <n v="5"/>
    <n v="1"/>
    <n v="-4"/>
    <n v="5"/>
    <n v="1"/>
    <n v="-4"/>
    <n v="5"/>
    <m/>
    <n v="-5"/>
  </r>
  <r>
    <x v="28"/>
    <x v="28"/>
    <x v="2"/>
    <n v="4"/>
    <n v="2"/>
    <n v="-2"/>
    <n v="4"/>
    <n v="3"/>
    <n v="-1"/>
    <n v="4"/>
    <m/>
    <n v="-4"/>
    <n v="4"/>
    <m/>
    <n v="-4"/>
    <n v="4"/>
    <n v="2"/>
    <n v="-2"/>
    <n v="4"/>
    <n v="3"/>
    <n v="-1"/>
    <n v="6"/>
    <m/>
    <n v="-6"/>
  </r>
  <r>
    <x v="29"/>
    <x v="29"/>
    <x v="2"/>
    <n v="2"/>
    <n v="1"/>
    <n v="-1"/>
    <n v="2"/>
    <n v="4"/>
    <n v="2"/>
    <n v="2"/>
    <m/>
    <n v="-2"/>
    <n v="2"/>
    <m/>
    <n v="-2"/>
    <n v="2"/>
    <n v="2"/>
    <n v="0"/>
    <n v="2"/>
    <n v="1"/>
    <n v="-1"/>
    <n v="1"/>
    <m/>
    <n v="-1"/>
  </r>
  <r>
    <x v="30"/>
    <x v="30"/>
    <x v="2"/>
    <n v="4"/>
    <n v="2"/>
    <n v="-2"/>
    <n v="4"/>
    <n v="1"/>
    <n v="-3"/>
    <n v="4"/>
    <m/>
    <n v="-4"/>
    <n v="4"/>
    <m/>
    <n v="-4"/>
    <n v="4"/>
    <n v="2"/>
    <n v="-2"/>
    <n v="4"/>
    <n v="2"/>
    <n v="-2"/>
    <n v="2"/>
    <m/>
    <n v="-2"/>
  </r>
  <r>
    <x v="31"/>
    <x v="31"/>
    <x v="2"/>
    <n v="4"/>
    <n v="4"/>
    <n v="0"/>
    <n v="4"/>
    <n v="4"/>
    <n v="0"/>
    <n v="4"/>
    <m/>
    <n v="-4"/>
    <n v="4"/>
    <m/>
    <n v="-4"/>
    <n v="4"/>
    <n v="4"/>
    <n v="0"/>
    <n v="4"/>
    <n v="3"/>
    <n v="-1"/>
    <n v="5"/>
    <m/>
    <n v="-5"/>
  </r>
  <r>
    <x v="32"/>
    <x v="32"/>
    <x v="3"/>
    <n v="2"/>
    <n v="1"/>
    <n v="-1"/>
    <n v="2"/>
    <n v="1"/>
    <n v="-1"/>
    <n v="2"/>
    <m/>
    <n v="-2"/>
    <n v="2"/>
    <m/>
    <n v="-2"/>
    <n v="2"/>
    <n v="1"/>
    <n v="-1"/>
    <n v="2"/>
    <n v="2"/>
    <n v="0"/>
    <n v="2"/>
    <m/>
    <n v="-2"/>
  </r>
  <r>
    <x v="33"/>
    <x v="33"/>
    <x v="3"/>
    <n v="6"/>
    <n v="4"/>
    <n v="-2"/>
    <n v="6"/>
    <n v="6"/>
    <n v="0"/>
    <n v="6"/>
    <m/>
    <n v="-6"/>
    <n v="6"/>
    <m/>
    <n v="-6"/>
    <n v="6"/>
    <n v="7"/>
    <n v="1"/>
    <n v="6"/>
    <n v="6"/>
    <n v="0"/>
    <n v="6"/>
    <m/>
    <n v="-6"/>
  </r>
  <r>
    <x v="34"/>
    <x v="34"/>
    <x v="3"/>
    <n v="4"/>
    <n v="3"/>
    <n v="-1"/>
    <n v="4"/>
    <n v="3"/>
    <n v="-1"/>
    <n v="4"/>
    <m/>
    <n v="-4"/>
    <n v="4"/>
    <m/>
    <n v="-4"/>
    <n v="4"/>
    <n v="4"/>
    <n v="0"/>
    <n v="4"/>
    <n v="2"/>
    <n v="-2"/>
    <n v="4"/>
    <m/>
    <n v="-4"/>
  </r>
  <r>
    <x v="35"/>
    <x v="35"/>
    <x v="3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36"/>
    <x v="36"/>
    <x v="3"/>
    <n v="2"/>
    <n v="2"/>
    <n v="0"/>
    <n v="2"/>
    <n v="2"/>
    <n v="0"/>
    <n v="2"/>
    <m/>
    <n v="-2"/>
    <n v="2"/>
    <m/>
    <n v="-2"/>
    <n v="2"/>
    <n v="2"/>
    <n v="0"/>
    <n v="2"/>
    <n v="2"/>
    <n v="0"/>
    <n v="2"/>
    <m/>
    <n v="-2"/>
  </r>
  <r>
    <x v="37"/>
    <x v="37"/>
    <x v="3"/>
    <n v="6"/>
    <n v="2"/>
    <n v="-4"/>
    <n v="6"/>
    <n v="6"/>
    <n v="0"/>
    <n v="6"/>
    <m/>
    <n v="-6"/>
    <n v="6"/>
    <m/>
    <n v="-6"/>
    <n v="6"/>
    <n v="7"/>
    <n v="1"/>
    <n v="6"/>
    <n v="5"/>
    <n v="-1"/>
    <n v="6"/>
    <m/>
    <n v="-6"/>
  </r>
  <r>
    <x v="38"/>
    <x v="38"/>
    <x v="3"/>
    <n v="5"/>
    <n v="6"/>
    <n v="1"/>
    <n v="5"/>
    <n v="4"/>
    <n v="-1"/>
    <n v="5"/>
    <m/>
    <n v="-5"/>
    <n v="5"/>
    <m/>
    <n v="-5"/>
    <n v="5"/>
    <n v="4"/>
    <n v="-1"/>
    <n v="5"/>
    <n v="6"/>
    <n v="1"/>
    <n v="5"/>
    <m/>
    <n v="-5"/>
  </r>
  <r>
    <x v="39"/>
    <x v="39"/>
    <x v="3"/>
    <n v="3"/>
    <n v="2"/>
    <n v="-1"/>
    <n v="3"/>
    <n v="3"/>
    <n v="0"/>
    <n v="3"/>
    <m/>
    <n v="-3"/>
    <n v="3"/>
    <m/>
    <n v="-3"/>
    <n v="3"/>
    <n v="2"/>
    <n v="-1"/>
    <n v="3"/>
    <n v="2"/>
    <n v="-1"/>
    <n v="3"/>
    <m/>
    <n v="-3"/>
  </r>
  <r>
    <x v="40"/>
    <x v="40"/>
    <x v="3"/>
    <n v="4"/>
    <n v="4"/>
    <n v="0"/>
    <n v="4"/>
    <n v="4"/>
    <n v="0"/>
    <n v="4"/>
    <m/>
    <n v="-4"/>
    <n v="4"/>
    <m/>
    <n v="-4"/>
    <n v="4"/>
    <n v="5"/>
    <n v="1"/>
    <n v="4"/>
    <n v="4"/>
    <n v="0"/>
    <n v="4"/>
    <m/>
    <n v="-4"/>
  </r>
  <r>
    <x v="41"/>
    <x v="41"/>
    <x v="4"/>
    <n v="5"/>
    <n v="4"/>
    <n v="-1"/>
    <n v="5"/>
    <n v="4"/>
    <n v="-1"/>
    <n v="5"/>
    <m/>
    <n v="-5"/>
    <n v="5"/>
    <m/>
    <n v="-5"/>
    <n v="5"/>
    <n v="4"/>
    <n v="-1"/>
    <n v="5"/>
    <n v="4"/>
    <n v="-1"/>
    <n v="5"/>
    <m/>
    <n v="-5"/>
  </r>
  <r>
    <x v="42"/>
    <x v="42"/>
    <x v="4"/>
    <n v="9"/>
    <n v="5"/>
    <n v="-4"/>
    <n v="9"/>
    <n v="5"/>
    <n v="-4"/>
    <n v="9"/>
    <m/>
    <n v="-9"/>
    <n v="9"/>
    <m/>
    <n v="-9"/>
    <n v="9"/>
    <n v="6"/>
    <n v="-3"/>
    <n v="9"/>
    <n v="6"/>
    <n v="-3"/>
    <n v="9"/>
    <m/>
    <n v="-9"/>
  </r>
  <r>
    <x v="43"/>
    <x v="43"/>
    <x v="5"/>
    <n v="7"/>
    <n v="3"/>
    <n v="-4"/>
    <n v="7"/>
    <n v="5"/>
    <n v="-2"/>
    <n v="7"/>
    <m/>
    <n v="-7"/>
    <n v="7"/>
    <m/>
    <n v="-7"/>
    <n v="7"/>
    <n v="6"/>
    <n v="-1"/>
    <n v="4"/>
    <n v="4"/>
    <n v="0"/>
    <n v="2"/>
    <m/>
    <n v="-2"/>
  </r>
  <r>
    <x v="44"/>
    <x v="44"/>
    <x v="5"/>
    <n v="7"/>
    <n v="4"/>
    <n v="-3"/>
    <n v="7"/>
    <n v="4"/>
    <n v="-3"/>
    <n v="7"/>
    <m/>
    <n v="-7"/>
    <n v="7"/>
    <m/>
    <n v="-7"/>
    <n v="7"/>
    <n v="7"/>
    <n v="0"/>
    <n v="4"/>
    <n v="4"/>
    <n v="0"/>
    <n v="2"/>
    <m/>
    <n v="-2"/>
  </r>
  <r>
    <x v="45"/>
    <x v="45"/>
    <x v="5"/>
    <n v="8"/>
    <n v="3"/>
    <n v="-5"/>
    <n v="8"/>
    <n v="3"/>
    <n v="-5"/>
    <n v="8"/>
    <m/>
    <n v="-8"/>
    <n v="8"/>
    <m/>
    <n v="-8"/>
    <n v="8"/>
    <n v="4"/>
    <n v="-4"/>
    <n v="0"/>
    <n v="0"/>
    <n v="0"/>
    <n v="0"/>
    <m/>
    <n v="0"/>
  </r>
  <r>
    <x v="46"/>
    <x v="46"/>
    <x v="5"/>
    <n v="16"/>
    <n v="12"/>
    <n v="-4"/>
    <n v="16"/>
    <n v="13"/>
    <n v="-3"/>
    <n v="16"/>
    <m/>
    <n v="-16"/>
    <n v="16"/>
    <m/>
    <n v="-16"/>
    <n v="16"/>
    <n v="9"/>
    <n v="-7"/>
    <n v="6"/>
    <n v="7"/>
    <n v="1"/>
    <n v="6"/>
    <m/>
    <n v="-6"/>
  </r>
  <r>
    <x v="47"/>
    <x v="47"/>
    <x v="5"/>
    <n v="6"/>
    <n v="5"/>
    <n v="-1"/>
    <n v="6"/>
    <n v="5"/>
    <n v="-1"/>
    <n v="6"/>
    <m/>
    <n v="-6"/>
    <n v="6"/>
    <m/>
    <n v="-6"/>
    <n v="6"/>
    <n v="5"/>
    <n v="-1"/>
    <n v="3"/>
    <n v="2"/>
    <n v="-1"/>
    <n v="2"/>
    <m/>
    <n v="-2"/>
  </r>
  <r>
    <x v="48"/>
    <x v="48"/>
    <x v="5"/>
    <n v="6"/>
    <n v="0"/>
    <n v="-6"/>
    <n v="6"/>
    <n v="0"/>
    <n v="-6"/>
    <n v="6"/>
    <m/>
    <n v="-6"/>
    <n v="6"/>
    <m/>
    <n v="-6"/>
    <n v="6"/>
    <n v="0"/>
    <n v="-6"/>
    <n v="3"/>
    <n v="0"/>
    <n v="-3"/>
    <n v="2"/>
    <m/>
    <n v="-2"/>
  </r>
  <r>
    <x v="49"/>
    <x v="49"/>
    <x v="5"/>
    <n v="18"/>
    <n v="14"/>
    <n v="-4"/>
    <n v="18"/>
    <n v="12"/>
    <n v="-6"/>
    <n v="18"/>
    <m/>
    <n v="-18"/>
    <n v="18"/>
    <m/>
    <n v="-18"/>
    <n v="18"/>
    <n v="12"/>
    <n v="-6"/>
    <n v="10"/>
    <n v="6"/>
    <n v="-4"/>
    <n v="8"/>
    <m/>
    <n v="-8"/>
  </r>
  <r>
    <x v="50"/>
    <x v="50"/>
    <x v="5"/>
    <n v="18"/>
    <n v="13"/>
    <n v="-5"/>
    <n v="18"/>
    <n v="11"/>
    <n v="-7"/>
    <n v="18"/>
    <m/>
    <n v="-18"/>
    <n v="18"/>
    <m/>
    <n v="-18"/>
    <n v="18"/>
    <n v="12"/>
    <n v="-6"/>
    <n v="10"/>
    <n v="6"/>
    <n v="-4"/>
    <n v="8"/>
    <m/>
    <n v="-8"/>
  </r>
  <r>
    <x v="51"/>
    <x v="51"/>
    <x v="5"/>
    <n v="5"/>
    <n v="2"/>
    <n v="-3"/>
    <n v="5"/>
    <n v="2"/>
    <n v="-3"/>
    <n v="5"/>
    <m/>
    <n v="-5"/>
    <n v="5"/>
    <m/>
    <n v="-5"/>
    <n v="5"/>
    <n v="2"/>
    <n v="-3"/>
    <n v="2"/>
    <n v="2"/>
    <n v="0"/>
    <n v="2"/>
    <m/>
    <n v="-2"/>
  </r>
  <r>
    <x v="52"/>
    <x v="52"/>
    <x v="5"/>
    <n v="5"/>
    <n v="2"/>
    <n v="-3"/>
    <n v="5"/>
    <n v="2"/>
    <n v="-3"/>
    <n v="5"/>
    <m/>
    <n v="-5"/>
    <n v="5"/>
    <m/>
    <n v="-5"/>
    <n v="5"/>
    <n v="2"/>
    <n v="-3"/>
    <n v="5"/>
    <n v="0"/>
    <n v="-5"/>
    <n v="5"/>
    <m/>
    <n v="-5"/>
  </r>
  <r>
    <x v="53"/>
    <x v="53"/>
    <x v="5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54"/>
    <x v="37"/>
    <x v="6"/>
    <n v="16"/>
    <n v="15"/>
    <n v="-1"/>
    <n v="14"/>
    <n v="14"/>
    <n v="0"/>
    <n v="15"/>
    <m/>
    <n v="-15"/>
    <n v="14"/>
    <m/>
    <n v="-14"/>
    <n v="13"/>
    <n v="15"/>
    <n v="2"/>
    <n v="7"/>
    <n v="11"/>
    <n v="4"/>
    <n v="0"/>
    <m/>
    <n v="0"/>
  </r>
  <r>
    <x v="55"/>
    <x v="54"/>
    <x v="6"/>
    <n v="13"/>
    <n v="14"/>
    <n v="1"/>
    <n v="12"/>
    <n v="15"/>
    <n v="3"/>
    <n v="11"/>
    <m/>
    <n v="-11"/>
    <n v="11"/>
    <m/>
    <n v="-11"/>
    <n v="12"/>
    <n v="14"/>
    <n v="2"/>
    <n v="6"/>
    <n v="9"/>
    <n v="3"/>
    <n v="0"/>
    <m/>
    <n v="0"/>
  </r>
  <r>
    <x v="56"/>
    <x v="55"/>
    <x v="6"/>
    <n v="12"/>
    <n v="17"/>
    <n v="5"/>
    <n v="10"/>
    <n v="21"/>
    <n v="11"/>
    <n v="11"/>
    <m/>
    <n v="-11"/>
    <n v="11"/>
    <m/>
    <n v="-11"/>
    <n v="10"/>
    <n v="14"/>
    <n v="4"/>
    <n v="7"/>
    <n v="12"/>
    <n v="5"/>
    <n v="0"/>
    <m/>
    <n v="0"/>
  </r>
  <r>
    <x v="57"/>
    <x v="56"/>
    <x v="6"/>
    <n v="1"/>
    <n v="1"/>
    <n v="0"/>
    <n v="1"/>
    <n v="2"/>
    <n v="1"/>
    <n v="1"/>
    <m/>
    <n v="-1"/>
    <n v="1"/>
    <m/>
    <n v="-1"/>
    <n v="1"/>
    <n v="1"/>
    <n v="0"/>
    <n v="1"/>
    <n v="1"/>
    <n v="0"/>
    <n v="0"/>
    <m/>
    <n v="0"/>
  </r>
  <r>
    <x v="58"/>
    <x v="56"/>
    <x v="6"/>
    <n v="1"/>
    <n v="0"/>
    <n v="-1"/>
    <n v="1"/>
    <n v="0"/>
    <n v="-1"/>
    <n v="1"/>
    <m/>
    <n v="-1"/>
    <n v="1"/>
    <m/>
    <n v="-1"/>
    <n v="1"/>
    <n v="0"/>
    <n v="-1"/>
    <n v="0"/>
    <n v="0"/>
    <n v="0"/>
    <n v="0"/>
    <m/>
    <n v="0"/>
  </r>
  <r>
    <x v="59"/>
    <x v="13"/>
    <x v="6"/>
    <n v="5"/>
    <n v="0"/>
    <n v="-5"/>
    <n v="5"/>
    <n v="0"/>
    <n v="-5"/>
    <n v="5"/>
    <m/>
    <n v="-5"/>
    <n v="5"/>
    <m/>
    <n v="-5"/>
    <n v="5"/>
    <n v="0"/>
    <n v="-5"/>
    <n v="5"/>
    <n v="0"/>
    <n v="-5"/>
    <n v="0"/>
    <m/>
    <n v="0"/>
  </r>
  <r>
    <x v="60"/>
    <x v="14"/>
    <x v="6"/>
    <n v="5"/>
    <n v="4"/>
    <n v="-1"/>
    <n v="5"/>
    <n v="4"/>
    <n v="-1"/>
    <n v="5"/>
    <m/>
    <n v="-5"/>
    <n v="5"/>
    <m/>
    <n v="-5"/>
    <n v="5"/>
    <n v="3"/>
    <n v="-2"/>
    <n v="5"/>
    <n v="3"/>
    <n v="-2"/>
    <n v="0"/>
    <m/>
    <n v="0"/>
  </r>
  <r>
    <x v="61"/>
    <x v="21"/>
    <x v="7"/>
    <n v="6"/>
    <n v="4"/>
    <n v="-2"/>
    <n v="6"/>
    <n v="2"/>
    <n v="-4"/>
    <n v="6"/>
    <m/>
    <n v="-6"/>
    <n v="6"/>
    <m/>
    <n v="-6"/>
    <n v="6"/>
    <n v="4"/>
    <n v="-2"/>
    <n v="3"/>
    <n v="1"/>
    <n v="-2"/>
    <n v="3"/>
    <m/>
    <n v="-3"/>
  </r>
  <r>
    <x v="62"/>
    <x v="57"/>
    <x v="7"/>
    <n v="2"/>
    <n v="1"/>
    <n v="-1"/>
    <n v="2"/>
    <n v="2"/>
    <n v="0"/>
    <n v="2"/>
    <m/>
    <n v="-2"/>
    <n v="2"/>
    <m/>
    <n v="-2"/>
    <n v="2"/>
    <n v="2"/>
    <n v="0"/>
    <n v="1"/>
    <n v="0"/>
    <n v="-1"/>
    <n v="1"/>
    <m/>
    <n v="-1"/>
  </r>
  <r>
    <x v="63"/>
    <x v="58"/>
    <x v="7"/>
    <n v="6"/>
    <n v="3"/>
    <n v="-3"/>
    <n v="6"/>
    <n v="5"/>
    <n v="-1"/>
    <n v="6"/>
    <m/>
    <n v="-6"/>
    <n v="6"/>
    <m/>
    <n v="-6"/>
    <n v="6"/>
    <n v="2"/>
    <n v="-4"/>
    <n v="3"/>
    <n v="1"/>
    <n v="-2"/>
    <n v="3"/>
    <m/>
    <n v="-3"/>
  </r>
  <r>
    <x v="64"/>
    <x v="59"/>
    <x v="7"/>
    <n v="2"/>
    <n v="1"/>
    <n v="-1"/>
    <n v="2"/>
    <n v="1"/>
    <n v="-1"/>
    <n v="2"/>
    <m/>
    <n v="-2"/>
    <n v="2"/>
    <m/>
    <n v="-2"/>
    <n v="2"/>
    <n v="0"/>
    <n v="-2"/>
    <n v="1"/>
    <n v="0"/>
    <n v="-1"/>
    <n v="1"/>
    <m/>
    <n v="-1"/>
  </r>
  <r>
    <x v="65"/>
    <x v="60"/>
    <x v="7"/>
    <n v="2"/>
    <n v="1"/>
    <n v="-1"/>
    <n v="2"/>
    <n v="1"/>
    <n v="-1"/>
    <n v="2"/>
    <m/>
    <n v="-2"/>
    <n v="2"/>
    <m/>
    <n v="-2"/>
    <n v="2"/>
    <n v="1"/>
    <n v="-1"/>
    <n v="1"/>
    <n v="0"/>
    <n v="-1"/>
    <n v="1"/>
    <m/>
    <n v="-1"/>
  </r>
  <r>
    <x v="66"/>
    <x v="61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7"/>
    <x v="62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8"/>
    <x v="27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9"/>
    <x v="63"/>
    <x v="8"/>
    <n v="17"/>
    <n v="14"/>
    <n v="-3"/>
    <n v="17"/>
    <n v="12"/>
    <n v="-5"/>
    <n v="17"/>
    <m/>
    <n v="-17"/>
    <n v="17"/>
    <m/>
    <n v="-17"/>
    <n v="17"/>
    <n v="16"/>
    <n v="-1"/>
    <n v="17"/>
    <n v="12"/>
    <n v="-5"/>
    <n v="0"/>
    <m/>
    <n v="0"/>
  </r>
  <r>
    <x v="70"/>
    <x v="64"/>
    <x v="8"/>
    <n v="2"/>
    <n v="2"/>
    <n v="0"/>
    <n v="2"/>
    <n v="3"/>
    <n v="1"/>
    <n v="2"/>
    <m/>
    <n v="-2"/>
    <n v="2"/>
    <m/>
    <n v="-2"/>
    <n v="2"/>
    <n v="2"/>
    <n v="0"/>
    <n v="2"/>
    <n v="1"/>
    <n v="-1"/>
    <n v="2"/>
    <m/>
    <n v="-2"/>
  </r>
  <r>
    <x v="71"/>
    <x v="65"/>
    <x v="8"/>
    <n v="2"/>
    <n v="2"/>
    <n v="0"/>
    <n v="2"/>
    <n v="2"/>
    <n v="0"/>
    <n v="2"/>
    <m/>
    <n v="-2"/>
    <n v="2"/>
    <m/>
    <n v="-2"/>
    <n v="2"/>
    <n v="2"/>
    <n v="0"/>
    <n v="2"/>
    <n v="0"/>
    <n v="-2"/>
    <n v="2"/>
    <m/>
    <n v="-2"/>
  </r>
  <r>
    <x v="72"/>
    <x v="66"/>
    <x v="8"/>
    <n v="4"/>
    <n v="7"/>
    <n v="3"/>
    <n v="4"/>
    <n v="5"/>
    <n v="1"/>
    <n v="4"/>
    <m/>
    <n v="-4"/>
    <n v="4"/>
    <m/>
    <n v="-4"/>
    <n v="4"/>
    <n v="5"/>
    <n v="1"/>
    <n v="4"/>
    <n v="4"/>
    <n v="0"/>
    <n v="4"/>
    <m/>
    <n v="-4"/>
  </r>
  <r>
    <x v="73"/>
    <x v="67"/>
    <x v="8"/>
    <n v="4"/>
    <n v="9"/>
    <n v="5"/>
    <n v="4"/>
    <n v="8"/>
    <n v="4"/>
    <n v="4"/>
    <m/>
    <n v="-4"/>
    <n v="4"/>
    <m/>
    <n v="-4"/>
    <n v="4"/>
    <n v="8"/>
    <n v="4"/>
    <n v="4"/>
    <n v="6"/>
    <n v="2"/>
    <n v="4"/>
    <m/>
    <n v="-4"/>
  </r>
  <r>
    <x v="74"/>
    <x v="68"/>
    <x v="8"/>
    <n v="4"/>
    <n v="10"/>
    <n v="6"/>
    <n v="4"/>
    <n v="8"/>
    <n v="4"/>
    <n v="4"/>
    <m/>
    <n v="-4"/>
    <n v="4"/>
    <m/>
    <n v="-4"/>
    <n v="4"/>
    <n v="9"/>
    <n v="5"/>
    <n v="4"/>
    <n v="6"/>
    <n v="2"/>
    <n v="4"/>
    <m/>
    <n v="-4"/>
  </r>
  <r>
    <x v="75"/>
    <x v="69"/>
    <x v="8"/>
    <n v="4"/>
    <n v="4"/>
    <n v="0"/>
    <n v="4"/>
    <n v="5"/>
    <n v="1"/>
    <n v="4"/>
    <m/>
    <n v="-4"/>
    <n v="4"/>
    <m/>
    <n v="-4"/>
    <n v="4"/>
    <n v="4"/>
    <n v="0"/>
    <n v="4"/>
    <n v="4"/>
    <n v="0"/>
    <n v="2"/>
    <m/>
    <n v="-2"/>
  </r>
  <r>
    <x v="76"/>
    <x v="70"/>
    <x v="8"/>
    <n v="4"/>
    <n v="6"/>
    <n v="2"/>
    <n v="4"/>
    <n v="6"/>
    <n v="2"/>
    <n v="4"/>
    <m/>
    <n v="-4"/>
    <n v="4"/>
    <m/>
    <n v="-4"/>
    <n v="4"/>
    <n v="6"/>
    <n v="2"/>
    <n v="4"/>
    <n v="6"/>
    <n v="2"/>
    <n v="4"/>
    <m/>
    <n v="-4"/>
  </r>
  <r>
    <x v="77"/>
    <x v="71"/>
    <x v="8"/>
    <n v="2"/>
    <n v="7"/>
    <n v="5"/>
    <n v="2"/>
    <n v="7"/>
    <n v="5"/>
    <n v="2"/>
    <m/>
    <n v="-2"/>
    <n v="2"/>
    <m/>
    <n v="-2"/>
    <n v="2"/>
    <n v="6"/>
    <n v="4"/>
    <n v="2"/>
    <n v="5"/>
    <n v="3"/>
    <n v="2"/>
    <m/>
    <n v="-2"/>
  </r>
  <r>
    <x v="78"/>
    <x v="72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2"/>
    <m/>
    <n v="-2"/>
  </r>
  <r>
    <x v="79"/>
    <x v="73"/>
    <x v="8"/>
    <n v="54"/>
    <n v="65"/>
    <n v="11"/>
    <n v="54"/>
    <n v="61"/>
    <n v="7"/>
    <n v="54"/>
    <m/>
    <n v="-54"/>
    <n v="54"/>
    <m/>
    <n v="-54"/>
    <n v="54"/>
    <n v="51"/>
    <n v="-3"/>
    <n v="32"/>
    <n v="55"/>
    <n v="23"/>
    <n v="32"/>
    <m/>
    <n v="-32"/>
  </r>
  <r>
    <x v="80"/>
    <x v="74"/>
    <x v="8"/>
    <n v="2"/>
    <n v="6"/>
    <n v="4"/>
    <n v="2"/>
    <n v="5"/>
    <n v="3"/>
    <n v="2"/>
    <m/>
    <n v="-2"/>
    <n v="2"/>
    <m/>
    <n v="-2"/>
    <n v="2"/>
    <n v="5"/>
    <n v="3"/>
    <n v="2"/>
    <n v="5"/>
    <n v="3"/>
    <n v="2"/>
    <m/>
    <n v="-2"/>
  </r>
  <r>
    <x v="81"/>
    <x v="75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0"/>
    <m/>
    <n v="0"/>
  </r>
  <r>
    <x v="82"/>
    <x v="76"/>
    <x v="8"/>
    <n v="4"/>
    <n v="0"/>
    <n v="-4"/>
    <n v="4"/>
    <n v="0"/>
    <n v="-4"/>
    <n v="4"/>
    <m/>
    <n v="-4"/>
    <n v="4"/>
    <m/>
    <n v="-4"/>
    <n v="4"/>
    <n v="0"/>
    <n v="-4"/>
    <n v="4"/>
    <n v="0"/>
    <n v="-4"/>
    <n v="4"/>
    <m/>
    <n v="-4"/>
  </r>
  <r>
    <x v="83"/>
    <x v="77"/>
    <x v="8"/>
    <n v="4"/>
    <n v="5"/>
    <n v="1"/>
    <n v="4"/>
    <n v="4"/>
    <n v="0"/>
    <n v="4"/>
    <m/>
    <n v="-4"/>
    <n v="4"/>
    <m/>
    <n v="-4"/>
    <n v="4"/>
    <n v="3"/>
    <n v="-1"/>
    <n v="4"/>
    <n v="3"/>
    <n v="-1"/>
    <n v="4"/>
    <m/>
    <n v="-4"/>
  </r>
  <r>
    <x v="84"/>
    <x v="78"/>
    <x v="8"/>
    <n v="4"/>
    <n v="1"/>
    <n v="-3"/>
    <n v="4"/>
    <n v="2"/>
    <n v="-2"/>
    <n v="4"/>
    <m/>
    <n v="-4"/>
    <n v="4"/>
    <m/>
    <n v="-4"/>
    <n v="4"/>
    <n v="3"/>
    <n v="-1"/>
    <n v="4"/>
    <n v="2"/>
    <n v="-2"/>
    <n v="4"/>
    <m/>
    <n v="-4"/>
  </r>
  <r>
    <x v="85"/>
    <x v="79"/>
    <x v="8"/>
    <n v="4"/>
    <n v="7"/>
    <n v="3"/>
    <n v="4"/>
    <n v="6"/>
    <n v="2"/>
    <n v="4"/>
    <m/>
    <n v="-4"/>
    <n v="4"/>
    <m/>
    <n v="-4"/>
    <n v="4"/>
    <n v="5"/>
    <n v="1"/>
    <n v="4"/>
    <n v="8"/>
    <n v="4"/>
    <n v="3"/>
    <m/>
    <n v="-3"/>
  </r>
</pivotCacheRecords>
</file>

<file path=xl/pivotCache/pivotCacheRecords5.xml><?xml version="1.0" encoding="utf-8"?>
<pivotCacheRecords xmlns="http://schemas.openxmlformats.org/spreadsheetml/2006/main" count="86">
  <r>
    <x v="0"/>
    <x v="0"/>
    <x v="0"/>
    <n v="7"/>
    <n v="1"/>
    <n v="-6"/>
    <n v="7"/>
    <n v="1"/>
    <n v="-6"/>
    <n v="7"/>
    <m/>
    <n v="-7"/>
    <n v="7"/>
    <m/>
    <n v="-7"/>
    <n v="7"/>
    <n v="2"/>
    <n v="-5"/>
    <n v="5"/>
    <n v="0"/>
    <n v="-5"/>
    <n v="3"/>
    <m/>
    <n v="-3"/>
  </r>
  <r>
    <x v="1"/>
    <x v="1"/>
    <x v="0"/>
    <n v="7"/>
    <n v="7"/>
    <n v="0"/>
    <n v="7"/>
    <n v="7"/>
    <n v="0"/>
    <n v="7"/>
    <m/>
    <n v="-7"/>
    <n v="7"/>
    <m/>
    <n v="-7"/>
    <n v="7"/>
    <n v="4"/>
    <n v="-3"/>
    <n v="5"/>
    <n v="1"/>
    <n v="-4"/>
    <n v="3"/>
    <m/>
    <n v="-3"/>
  </r>
  <r>
    <x v="2"/>
    <x v="2"/>
    <x v="0"/>
    <n v="18"/>
    <n v="19"/>
    <n v="1"/>
    <n v="18"/>
    <n v="19"/>
    <n v="1"/>
    <n v="18"/>
    <m/>
    <n v="-18"/>
    <n v="18"/>
    <m/>
    <n v="-18"/>
    <n v="18"/>
    <n v="22"/>
    <n v="4"/>
    <n v="13"/>
    <n v="17"/>
    <n v="4"/>
    <n v="10"/>
    <m/>
    <n v="-10"/>
  </r>
  <r>
    <x v="3"/>
    <x v="3"/>
    <x v="0"/>
    <n v="4"/>
    <n v="4"/>
    <n v="0"/>
    <n v="4"/>
    <n v="3"/>
    <n v="-1"/>
    <n v="4"/>
    <m/>
    <n v="-4"/>
    <n v="4"/>
    <m/>
    <n v="-4"/>
    <n v="4"/>
    <n v="4"/>
    <n v="0"/>
    <n v="1"/>
    <n v="2"/>
    <n v="1"/>
    <n v="1"/>
    <m/>
    <n v="-1"/>
  </r>
  <r>
    <x v="4"/>
    <x v="4"/>
    <x v="0"/>
    <n v="4"/>
    <n v="0"/>
    <n v="-4"/>
    <n v="4"/>
    <n v="0"/>
    <n v="-4"/>
    <n v="4"/>
    <m/>
    <n v="-4"/>
    <n v="4"/>
    <m/>
    <n v="-4"/>
    <n v="4"/>
    <n v="0"/>
    <n v="-4"/>
    <n v="1"/>
    <n v="0"/>
    <n v="-1"/>
    <n v="1"/>
    <m/>
    <n v="-1"/>
  </r>
  <r>
    <x v="5"/>
    <x v="5"/>
    <x v="0"/>
    <n v="12"/>
    <n v="9"/>
    <n v="-3"/>
    <n v="12"/>
    <n v="8"/>
    <n v="-4"/>
    <n v="12"/>
    <m/>
    <n v="-12"/>
    <n v="12"/>
    <m/>
    <n v="-12"/>
    <n v="12"/>
    <n v="7"/>
    <n v="-5"/>
    <n v="7"/>
    <n v="4"/>
    <n v="-3"/>
    <n v="4"/>
    <m/>
    <n v="-4"/>
  </r>
  <r>
    <x v="6"/>
    <x v="6"/>
    <x v="0"/>
    <n v="15"/>
    <n v="2"/>
    <n v="-13"/>
    <n v="15"/>
    <n v="2"/>
    <n v="-13"/>
    <n v="15"/>
    <m/>
    <n v="-15"/>
    <n v="15"/>
    <m/>
    <n v="-15"/>
    <n v="15"/>
    <n v="3"/>
    <n v="-12"/>
    <n v="10"/>
    <n v="3"/>
    <n v="-7"/>
    <n v="8"/>
    <m/>
    <n v="-8"/>
  </r>
  <r>
    <x v="7"/>
    <x v="7"/>
    <x v="0"/>
    <n v="4"/>
    <n v="4"/>
    <n v="0"/>
    <n v="4"/>
    <n v="3"/>
    <n v="-1"/>
    <n v="4"/>
    <m/>
    <n v="-4"/>
    <n v="4"/>
    <m/>
    <n v="-4"/>
    <n v="4"/>
    <n v="5"/>
    <n v="1"/>
    <n v="4"/>
    <n v="0"/>
    <n v="-4"/>
    <n v="4"/>
    <m/>
    <n v="-4"/>
  </r>
  <r>
    <x v="8"/>
    <x v="8"/>
    <x v="0"/>
    <n v="5"/>
    <n v="6"/>
    <n v="1"/>
    <n v="5"/>
    <n v="3"/>
    <n v="-2"/>
    <n v="5"/>
    <m/>
    <n v="-5"/>
    <n v="5"/>
    <m/>
    <n v="-5"/>
    <n v="5"/>
    <n v="4"/>
    <n v="-1"/>
    <n v="5"/>
    <n v="3"/>
    <n v="-2"/>
    <n v="5"/>
    <m/>
    <n v="-5"/>
  </r>
  <r>
    <x v="9"/>
    <x v="9"/>
    <x v="0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10"/>
    <x v="10"/>
    <x v="0"/>
    <n v="4"/>
    <n v="3"/>
    <n v="-1"/>
    <n v="4"/>
    <n v="4"/>
    <n v="0"/>
    <n v="4"/>
    <m/>
    <n v="-4"/>
    <n v="4"/>
    <m/>
    <n v="-4"/>
    <n v="4"/>
    <n v="5"/>
    <n v="1"/>
    <n v="0"/>
    <n v="0"/>
    <n v="0"/>
    <n v="0"/>
    <m/>
    <n v="0"/>
  </r>
  <r>
    <x v="11"/>
    <x v="11"/>
    <x v="0"/>
    <n v="5"/>
    <n v="1"/>
    <n v="-4"/>
    <n v="5"/>
    <n v="2"/>
    <n v="-3"/>
    <n v="5"/>
    <m/>
    <n v="-5"/>
    <n v="5"/>
    <m/>
    <n v="-5"/>
    <n v="5"/>
    <n v="0"/>
    <n v="-5"/>
    <n v="2"/>
    <n v="1"/>
    <n v="-1"/>
    <n v="2"/>
    <m/>
    <n v="-2"/>
  </r>
  <r>
    <x v="12"/>
    <x v="12"/>
    <x v="0"/>
    <n v="10"/>
    <n v="1"/>
    <n v="-9"/>
    <n v="10"/>
    <n v="3"/>
    <n v="-7"/>
    <n v="10"/>
    <m/>
    <n v="-10"/>
    <n v="10"/>
    <m/>
    <n v="-10"/>
    <n v="10"/>
    <n v="3"/>
    <n v="-7"/>
    <n v="5"/>
    <n v="3"/>
    <n v="-2"/>
    <n v="5"/>
    <m/>
    <n v="-5"/>
  </r>
  <r>
    <x v="13"/>
    <x v="13"/>
    <x v="1"/>
    <n v="7"/>
    <n v="8"/>
    <n v="1"/>
    <n v="7"/>
    <n v="6"/>
    <n v="-1"/>
    <n v="7"/>
    <m/>
    <n v="-7"/>
    <n v="7"/>
    <m/>
    <n v="-7"/>
    <n v="7"/>
    <n v="7"/>
    <n v="0"/>
    <n v="7"/>
    <n v="7"/>
    <n v="0"/>
    <n v="7"/>
    <m/>
    <n v="-7"/>
  </r>
  <r>
    <x v="14"/>
    <x v="14"/>
    <x v="1"/>
    <n v="9"/>
    <n v="4"/>
    <n v="-5"/>
    <n v="9"/>
    <n v="6"/>
    <n v="-3"/>
    <n v="9"/>
    <m/>
    <n v="-9"/>
    <n v="9"/>
    <m/>
    <n v="-9"/>
    <n v="9"/>
    <n v="4"/>
    <n v="-5"/>
    <n v="9"/>
    <n v="5"/>
    <n v="-4"/>
    <n v="9"/>
    <m/>
    <n v="-9"/>
  </r>
  <r>
    <x v="15"/>
    <x v="15"/>
    <x v="1"/>
    <n v="12"/>
    <n v="16"/>
    <n v="4"/>
    <n v="12"/>
    <n v="14"/>
    <n v="2"/>
    <n v="12"/>
    <m/>
    <n v="-12"/>
    <n v="12"/>
    <m/>
    <n v="-12"/>
    <n v="12"/>
    <n v="17"/>
    <n v="5"/>
    <n v="12"/>
    <n v="16"/>
    <n v="4"/>
    <n v="12"/>
    <m/>
    <n v="-12"/>
  </r>
  <r>
    <x v="16"/>
    <x v="16"/>
    <x v="1"/>
    <n v="9"/>
    <n v="6"/>
    <n v="-3"/>
    <n v="9"/>
    <n v="7"/>
    <n v="-2"/>
    <n v="9"/>
    <m/>
    <n v="-9"/>
    <n v="9"/>
    <m/>
    <n v="-9"/>
    <n v="9"/>
    <n v="7"/>
    <n v="-2"/>
    <n v="9"/>
    <n v="8"/>
    <n v="-1"/>
    <n v="9"/>
    <m/>
    <n v="-9"/>
  </r>
  <r>
    <x v="17"/>
    <x v="17"/>
    <x v="1"/>
    <n v="10"/>
    <n v="10"/>
    <n v="0"/>
    <n v="10"/>
    <n v="10"/>
    <n v="0"/>
    <n v="10"/>
    <m/>
    <n v="-10"/>
    <n v="10"/>
    <m/>
    <n v="-10"/>
    <n v="10"/>
    <n v="10"/>
    <n v="0"/>
    <n v="10"/>
    <n v="12"/>
    <n v="2"/>
    <n v="10"/>
    <m/>
    <n v="-10"/>
  </r>
  <r>
    <x v="18"/>
    <x v="18"/>
    <x v="1"/>
    <n v="12"/>
    <n v="13"/>
    <n v="1"/>
    <n v="12"/>
    <n v="9"/>
    <n v="-3"/>
    <n v="12"/>
    <m/>
    <n v="-12"/>
    <n v="12"/>
    <m/>
    <n v="-12"/>
    <n v="12"/>
    <n v="10"/>
    <n v="-2"/>
    <n v="12"/>
    <n v="13"/>
    <n v="1"/>
    <n v="12"/>
    <m/>
    <n v="-12"/>
  </r>
  <r>
    <x v="19"/>
    <x v="19"/>
    <x v="1"/>
    <n v="11"/>
    <n v="8"/>
    <n v="-3"/>
    <n v="11"/>
    <n v="8"/>
    <n v="-3"/>
    <n v="11"/>
    <m/>
    <n v="-11"/>
    <n v="11"/>
    <m/>
    <n v="-11"/>
    <n v="11"/>
    <n v="7"/>
    <n v="-4"/>
    <n v="11"/>
    <n v="7"/>
    <n v="-4"/>
    <n v="11"/>
    <m/>
    <n v="-11"/>
  </r>
  <r>
    <x v="20"/>
    <x v="20"/>
    <x v="1"/>
    <n v="4"/>
    <n v="0"/>
    <n v="-4"/>
    <n v="4"/>
    <n v="0"/>
    <n v="-4"/>
    <n v="4"/>
    <m/>
    <n v="-4"/>
    <n v="4"/>
    <m/>
    <n v="-4"/>
    <n v="4"/>
    <n v="0"/>
    <n v="-4"/>
    <n v="4"/>
    <n v="1"/>
    <n v="-3"/>
    <n v="4"/>
    <m/>
    <n v="-4"/>
  </r>
  <r>
    <x v="21"/>
    <x v="21"/>
    <x v="1"/>
    <n v="5"/>
    <n v="0"/>
    <n v="-5"/>
    <n v="5"/>
    <n v="7"/>
    <n v="2"/>
    <n v="5"/>
    <m/>
    <n v="-5"/>
    <n v="5"/>
    <m/>
    <n v="-5"/>
    <n v="5"/>
    <n v="7"/>
    <n v="2"/>
    <n v="5"/>
    <n v="8"/>
    <n v="3"/>
    <n v="5"/>
    <m/>
    <n v="-5"/>
  </r>
  <r>
    <x v="22"/>
    <x v="22"/>
    <x v="1"/>
    <n v="2"/>
    <n v="1"/>
    <n v="-1"/>
    <n v="2"/>
    <n v="1"/>
    <n v="-1"/>
    <n v="2"/>
    <m/>
    <n v="-2"/>
    <n v="2"/>
    <m/>
    <n v="-2"/>
    <n v="2"/>
    <n v="0"/>
    <n v="-2"/>
    <n v="2"/>
    <n v="0"/>
    <n v="-2"/>
    <n v="2"/>
    <m/>
    <n v="-2"/>
  </r>
  <r>
    <x v="23"/>
    <x v="23"/>
    <x v="1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24"/>
    <x v="24"/>
    <x v="1"/>
    <n v="5"/>
    <n v="3"/>
    <n v="-2"/>
    <n v="5"/>
    <n v="3"/>
    <n v="-2"/>
    <n v="5"/>
    <m/>
    <n v="-5"/>
    <n v="5"/>
    <m/>
    <n v="-5"/>
    <n v="5"/>
    <n v="2"/>
    <n v="-3"/>
    <n v="5"/>
    <n v="3"/>
    <n v="-2"/>
    <n v="5"/>
    <m/>
    <n v="-5"/>
  </r>
  <r>
    <x v="25"/>
    <x v="25"/>
    <x v="1"/>
    <n v="4"/>
    <n v="0"/>
    <n v="-4"/>
    <n v="4"/>
    <n v="1"/>
    <n v="-3"/>
    <n v="4"/>
    <m/>
    <n v="-4"/>
    <n v="4"/>
    <m/>
    <n v="-4"/>
    <n v="4"/>
    <n v="1"/>
    <n v="-3"/>
    <n v="4"/>
    <n v="0"/>
    <n v="-4"/>
    <n v="4"/>
    <m/>
    <n v="-4"/>
  </r>
  <r>
    <x v="26"/>
    <x v="26"/>
    <x v="1"/>
    <n v="4"/>
    <n v="0"/>
    <n v="-4"/>
    <n v="4"/>
    <n v="1"/>
    <n v="-3"/>
    <n v="4"/>
    <m/>
    <n v="-4"/>
    <n v="4"/>
    <m/>
    <n v="-4"/>
    <n v="4"/>
    <n v="0"/>
    <n v="-4"/>
    <n v="4"/>
    <n v="0"/>
    <n v="-4"/>
    <n v="4"/>
    <m/>
    <n v="-4"/>
  </r>
  <r>
    <x v="27"/>
    <x v="27"/>
    <x v="1"/>
    <n v="5"/>
    <n v="1"/>
    <n v="-4"/>
    <n v="5"/>
    <n v="0"/>
    <n v="-5"/>
    <n v="5"/>
    <m/>
    <n v="-5"/>
    <n v="5"/>
    <m/>
    <n v="-5"/>
    <n v="5"/>
    <n v="1"/>
    <n v="-4"/>
    <n v="5"/>
    <n v="1"/>
    <n v="-4"/>
    <n v="5"/>
    <m/>
    <n v="-5"/>
  </r>
  <r>
    <x v="28"/>
    <x v="28"/>
    <x v="2"/>
    <n v="4"/>
    <n v="2"/>
    <n v="-2"/>
    <n v="4"/>
    <n v="3"/>
    <n v="-1"/>
    <n v="4"/>
    <m/>
    <n v="-4"/>
    <n v="4"/>
    <m/>
    <n v="-4"/>
    <n v="4"/>
    <n v="2"/>
    <n v="-2"/>
    <n v="4"/>
    <n v="3"/>
    <n v="-1"/>
    <n v="6"/>
    <m/>
    <n v="-6"/>
  </r>
  <r>
    <x v="29"/>
    <x v="29"/>
    <x v="2"/>
    <n v="2"/>
    <n v="1"/>
    <n v="-1"/>
    <n v="2"/>
    <n v="4"/>
    <n v="2"/>
    <n v="2"/>
    <m/>
    <n v="-2"/>
    <n v="2"/>
    <m/>
    <n v="-2"/>
    <n v="2"/>
    <n v="2"/>
    <n v="0"/>
    <n v="2"/>
    <n v="1"/>
    <n v="-1"/>
    <n v="1"/>
    <m/>
    <n v="-1"/>
  </r>
  <r>
    <x v="30"/>
    <x v="30"/>
    <x v="2"/>
    <n v="4"/>
    <n v="2"/>
    <n v="-2"/>
    <n v="4"/>
    <n v="1"/>
    <n v="-3"/>
    <n v="4"/>
    <m/>
    <n v="-4"/>
    <n v="4"/>
    <m/>
    <n v="-4"/>
    <n v="4"/>
    <n v="2"/>
    <n v="-2"/>
    <n v="4"/>
    <n v="2"/>
    <n v="-2"/>
    <n v="2"/>
    <m/>
    <n v="-2"/>
  </r>
  <r>
    <x v="31"/>
    <x v="31"/>
    <x v="2"/>
    <n v="4"/>
    <n v="4"/>
    <n v="0"/>
    <n v="4"/>
    <n v="4"/>
    <n v="0"/>
    <n v="4"/>
    <m/>
    <n v="-4"/>
    <n v="4"/>
    <m/>
    <n v="-4"/>
    <n v="4"/>
    <n v="4"/>
    <n v="0"/>
    <n v="4"/>
    <n v="3"/>
    <n v="-1"/>
    <n v="5"/>
    <m/>
    <n v="-5"/>
  </r>
  <r>
    <x v="32"/>
    <x v="32"/>
    <x v="3"/>
    <n v="2"/>
    <n v="1"/>
    <n v="-1"/>
    <n v="2"/>
    <n v="1"/>
    <n v="-1"/>
    <n v="2"/>
    <m/>
    <n v="-2"/>
    <n v="2"/>
    <m/>
    <n v="-2"/>
    <n v="2"/>
    <n v="1"/>
    <n v="-1"/>
    <n v="2"/>
    <n v="2"/>
    <n v="0"/>
    <n v="2"/>
    <m/>
    <n v="-2"/>
  </r>
  <r>
    <x v="33"/>
    <x v="33"/>
    <x v="3"/>
    <n v="6"/>
    <n v="4"/>
    <n v="-2"/>
    <n v="6"/>
    <n v="6"/>
    <n v="0"/>
    <n v="6"/>
    <m/>
    <n v="-6"/>
    <n v="6"/>
    <m/>
    <n v="-6"/>
    <n v="6"/>
    <n v="7"/>
    <n v="1"/>
    <n v="6"/>
    <n v="6"/>
    <n v="0"/>
    <n v="6"/>
    <m/>
    <n v="-6"/>
  </r>
  <r>
    <x v="34"/>
    <x v="34"/>
    <x v="3"/>
    <n v="4"/>
    <n v="3"/>
    <n v="-1"/>
    <n v="4"/>
    <n v="3"/>
    <n v="-1"/>
    <n v="4"/>
    <m/>
    <n v="-4"/>
    <n v="4"/>
    <m/>
    <n v="-4"/>
    <n v="4"/>
    <n v="4"/>
    <n v="0"/>
    <n v="4"/>
    <n v="2"/>
    <n v="-2"/>
    <n v="4"/>
    <m/>
    <n v="-4"/>
  </r>
  <r>
    <x v="35"/>
    <x v="35"/>
    <x v="3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36"/>
    <x v="36"/>
    <x v="3"/>
    <n v="2"/>
    <n v="2"/>
    <n v="0"/>
    <n v="2"/>
    <n v="2"/>
    <n v="0"/>
    <n v="2"/>
    <m/>
    <n v="-2"/>
    <n v="2"/>
    <m/>
    <n v="-2"/>
    <n v="2"/>
    <n v="2"/>
    <n v="0"/>
    <n v="2"/>
    <n v="2"/>
    <n v="0"/>
    <n v="2"/>
    <m/>
    <n v="-2"/>
  </r>
  <r>
    <x v="37"/>
    <x v="37"/>
    <x v="3"/>
    <n v="6"/>
    <n v="2"/>
    <n v="-4"/>
    <n v="6"/>
    <n v="6"/>
    <n v="0"/>
    <n v="6"/>
    <m/>
    <n v="-6"/>
    <n v="6"/>
    <m/>
    <n v="-6"/>
    <n v="6"/>
    <n v="7"/>
    <n v="1"/>
    <n v="6"/>
    <n v="5"/>
    <n v="-1"/>
    <n v="6"/>
    <m/>
    <n v="-6"/>
  </r>
  <r>
    <x v="38"/>
    <x v="38"/>
    <x v="3"/>
    <n v="5"/>
    <n v="6"/>
    <n v="1"/>
    <n v="5"/>
    <n v="4"/>
    <n v="-1"/>
    <n v="5"/>
    <m/>
    <n v="-5"/>
    <n v="5"/>
    <m/>
    <n v="-5"/>
    <n v="5"/>
    <n v="4"/>
    <n v="-1"/>
    <n v="5"/>
    <n v="6"/>
    <n v="1"/>
    <n v="5"/>
    <m/>
    <n v="-5"/>
  </r>
  <r>
    <x v="39"/>
    <x v="39"/>
    <x v="3"/>
    <n v="3"/>
    <n v="2"/>
    <n v="-1"/>
    <n v="3"/>
    <n v="3"/>
    <n v="0"/>
    <n v="3"/>
    <m/>
    <n v="-3"/>
    <n v="3"/>
    <m/>
    <n v="-3"/>
    <n v="3"/>
    <n v="2"/>
    <n v="-1"/>
    <n v="3"/>
    <n v="2"/>
    <n v="-1"/>
    <n v="3"/>
    <m/>
    <n v="-3"/>
  </r>
  <r>
    <x v="40"/>
    <x v="40"/>
    <x v="3"/>
    <n v="4"/>
    <n v="4"/>
    <n v="0"/>
    <n v="4"/>
    <n v="4"/>
    <n v="0"/>
    <n v="4"/>
    <m/>
    <n v="-4"/>
    <n v="4"/>
    <m/>
    <n v="-4"/>
    <n v="4"/>
    <n v="5"/>
    <n v="1"/>
    <n v="4"/>
    <n v="4"/>
    <n v="0"/>
    <n v="4"/>
    <m/>
    <n v="-4"/>
  </r>
  <r>
    <x v="41"/>
    <x v="41"/>
    <x v="4"/>
    <n v="5"/>
    <n v="4"/>
    <n v="-1"/>
    <n v="5"/>
    <n v="4"/>
    <n v="-1"/>
    <n v="5"/>
    <m/>
    <n v="-5"/>
    <n v="5"/>
    <m/>
    <n v="-5"/>
    <n v="5"/>
    <n v="4"/>
    <n v="-1"/>
    <n v="5"/>
    <n v="4"/>
    <n v="-1"/>
    <n v="5"/>
    <m/>
    <n v="-5"/>
  </r>
  <r>
    <x v="42"/>
    <x v="42"/>
    <x v="4"/>
    <n v="9"/>
    <n v="5"/>
    <n v="-4"/>
    <n v="9"/>
    <n v="5"/>
    <n v="-4"/>
    <n v="9"/>
    <m/>
    <n v="-9"/>
    <n v="9"/>
    <m/>
    <n v="-9"/>
    <n v="9"/>
    <n v="6"/>
    <n v="-3"/>
    <n v="9"/>
    <n v="6"/>
    <n v="-3"/>
    <n v="9"/>
    <m/>
    <n v="-9"/>
  </r>
  <r>
    <x v="43"/>
    <x v="43"/>
    <x v="5"/>
    <n v="7"/>
    <n v="3"/>
    <n v="-4"/>
    <n v="7"/>
    <n v="5"/>
    <n v="-2"/>
    <n v="7"/>
    <m/>
    <n v="-7"/>
    <n v="7"/>
    <m/>
    <n v="-7"/>
    <n v="7"/>
    <n v="6"/>
    <n v="-1"/>
    <n v="4"/>
    <n v="4"/>
    <n v="0"/>
    <n v="2"/>
    <m/>
    <n v="-2"/>
  </r>
  <r>
    <x v="44"/>
    <x v="44"/>
    <x v="5"/>
    <n v="7"/>
    <n v="4"/>
    <n v="-3"/>
    <n v="7"/>
    <n v="4"/>
    <n v="-3"/>
    <n v="7"/>
    <m/>
    <n v="-7"/>
    <n v="7"/>
    <m/>
    <n v="-7"/>
    <n v="7"/>
    <n v="7"/>
    <n v="0"/>
    <n v="4"/>
    <n v="4"/>
    <n v="0"/>
    <n v="2"/>
    <m/>
    <n v="-2"/>
  </r>
  <r>
    <x v="45"/>
    <x v="45"/>
    <x v="5"/>
    <n v="8"/>
    <n v="3"/>
    <n v="-5"/>
    <n v="8"/>
    <n v="3"/>
    <n v="-5"/>
    <n v="8"/>
    <m/>
    <n v="-8"/>
    <n v="8"/>
    <m/>
    <n v="-8"/>
    <n v="8"/>
    <n v="4"/>
    <n v="-4"/>
    <n v="0"/>
    <n v="0"/>
    <n v="0"/>
    <n v="0"/>
    <m/>
    <n v="0"/>
  </r>
  <r>
    <x v="46"/>
    <x v="46"/>
    <x v="5"/>
    <n v="16"/>
    <n v="12"/>
    <n v="-4"/>
    <n v="16"/>
    <n v="13"/>
    <n v="-3"/>
    <n v="16"/>
    <m/>
    <n v="-16"/>
    <n v="16"/>
    <m/>
    <n v="-16"/>
    <n v="16"/>
    <n v="9"/>
    <n v="-7"/>
    <n v="6"/>
    <n v="7"/>
    <n v="1"/>
    <n v="6"/>
    <m/>
    <n v="-6"/>
  </r>
  <r>
    <x v="47"/>
    <x v="47"/>
    <x v="5"/>
    <n v="6"/>
    <n v="5"/>
    <n v="-1"/>
    <n v="6"/>
    <n v="5"/>
    <n v="-1"/>
    <n v="6"/>
    <m/>
    <n v="-6"/>
    <n v="6"/>
    <m/>
    <n v="-6"/>
    <n v="6"/>
    <n v="5"/>
    <n v="-1"/>
    <n v="3"/>
    <n v="2"/>
    <n v="-1"/>
    <n v="2"/>
    <m/>
    <n v="-2"/>
  </r>
  <r>
    <x v="48"/>
    <x v="48"/>
    <x v="5"/>
    <n v="6"/>
    <n v="0"/>
    <n v="-6"/>
    <n v="6"/>
    <n v="0"/>
    <n v="-6"/>
    <n v="6"/>
    <m/>
    <n v="-6"/>
    <n v="6"/>
    <m/>
    <n v="-6"/>
    <n v="6"/>
    <n v="0"/>
    <n v="-6"/>
    <n v="3"/>
    <n v="0"/>
    <n v="-3"/>
    <n v="2"/>
    <m/>
    <n v="-2"/>
  </r>
  <r>
    <x v="49"/>
    <x v="49"/>
    <x v="5"/>
    <n v="18"/>
    <n v="14"/>
    <n v="-4"/>
    <n v="18"/>
    <n v="12"/>
    <n v="-6"/>
    <n v="18"/>
    <m/>
    <n v="-18"/>
    <n v="18"/>
    <m/>
    <n v="-18"/>
    <n v="18"/>
    <n v="12"/>
    <n v="-6"/>
    <n v="10"/>
    <n v="6"/>
    <n v="-4"/>
    <n v="8"/>
    <m/>
    <n v="-8"/>
  </r>
  <r>
    <x v="50"/>
    <x v="50"/>
    <x v="5"/>
    <n v="18"/>
    <n v="13"/>
    <n v="-5"/>
    <n v="18"/>
    <n v="11"/>
    <n v="-7"/>
    <n v="18"/>
    <m/>
    <n v="-18"/>
    <n v="18"/>
    <m/>
    <n v="-18"/>
    <n v="18"/>
    <n v="12"/>
    <n v="-6"/>
    <n v="10"/>
    <n v="6"/>
    <n v="-4"/>
    <n v="8"/>
    <m/>
    <n v="-8"/>
  </r>
  <r>
    <x v="51"/>
    <x v="51"/>
    <x v="5"/>
    <n v="5"/>
    <n v="2"/>
    <n v="-3"/>
    <n v="5"/>
    <n v="2"/>
    <n v="-3"/>
    <n v="5"/>
    <m/>
    <n v="-5"/>
    <n v="5"/>
    <m/>
    <n v="-5"/>
    <n v="5"/>
    <n v="2"/>
    <n v="-3"/>
    <n v="2"/>
    <n v="2"/>
    <n v="0"/>
    <n v="2"/>
    <m/>
    <n v="-2"/>
  </r>
  <r>
    <x v="52"/>
    <x v="52"/>
    <x v="5"/>
    <n v="5"/>
    <n v="2"/>
    <n v="-3"/>
    <n v="5"/>
    <n v="2"/>
    <n v="-3"/>
    <n v="5"/>
    <m/>
    <n v="-5"/>
    <n v="5"/>
    <m/>
    <n v="-5"/>
    <n v="5"/>
    <n v="2"/>
    <n v="-3"/>
    <n v="5"/>
    <n v="0"/>
    <n v="-5"/>
    <n v="5"/>
    <m/>
    <n v="-5"/>
  </r>
  <r>
    <x v="53"/>
    <x v="53"/>
    <x v="5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54"/>
    <x v="37"/>
    <x v="6"/>
    <n v="16"/>
    <n v="15"/>
    <n v="-1"/>
    <n v="14"/>
    <n v="14"/>
    <n v="0"/>
    <n v="15"/>
    <m/>
    <n v="-15"/>
    <n v="14"/>
    <m/>
    <n v="-14"/>
    <n v="13"/>
    <n v="15"/>
    <n v="2"/>
    <n v="7"/>
    <n v="11"/>
    <n v="4"/>
    <n v="0"/>
    <m/>
    <n v="0"/>
  </r>
  <r>
    <x v="55"/>
    <x v="54"/>
    <x v="6"/>
    <n v="13"/>
    <n v="14"/>
    <n v="1"/>
    <n v="12"/>
    <n v="15"/>
    <n v="3"/>
    <n v="11"/>
    <m/>
    <n v="-11"/>
    <n v="11"/>
    <m/>
    <n v="-11"/>
    <n v="12"/>
    <n v="14"/>
    <n v="2"/>
    <n v="6"/>
    <n v="9"/>
    <n v="3"/>
    <n v="0"/>
    <m/>
    <n v="0"/>
  </r>
  <r>
    <x v="56"/>
    <x v="55"/>
    <x v="6"/>
    <n v="12"/>
    <n v="17"/>
    <n v="5"/>
    <n v="10"/>
    <n v="21"/>
    <n v="11"/>
    <n v="11"/>
    <m/>
    <n v="-11"/>
    <n v="11"/>
    <m/>
    <n v="-11"/>
    <n v="10"/>
    <n v="14"/>
    <n v="4"/>
    <n v="7"/>
    <n v="12"/>
    <n v="5"/>
    <n v="0"/>
    <m/>
    <n v="0"/>
  </r>
  <r>
    <x v="57"/>
    <x v="56"/>
    <x v="6"/>
    <n v="1"/>
    <n v="1"/>
    <n v="0"/>
    <n v="1"/>
    <n v="2"/>
    <n v="1"/>
    <n v="1"/>
    <m/>
    <n v="-1"/>
    <n v="1"/>
    <m/>
    <n v="-1"/>
    <n v="1"/>
    <n v="1"/>
    <n v="0"/>
    <n v="1"/>
    <n v="1"/>
    <n v="0"/>
    <n v="0"/>
    <m/>
    <n v="0"/>
  </r>
  <r>
    <x v="58"/>
    <x v="56"/>
    <x v="6"/>
    <n v="1"/>
    <n v="0"/>
    <n v="-1"/>
    <n v="1"/>
    <n v="0"/>
    <n v="-1"/>
    <n v="1"/>
    <m/>
    <n v="-1"/>
    <n v="1"/>
    <m/>
    <n v="-1"/>
    <n v="1"/>
    <n v="0"/>
    <n v="-1"/>
    <n v="0"/>
    <n v="0"/>
    <n v="0"/>
    <n v="0"/>
    <m/>
    <n v="0"/>
  </r>
  <r>
    <x v="59"/>
    <x v="13"/>
    <x v="6"/>
    <n v="5"/>
    <n v="0"/>
    <n v="-5"/>
    <n v="5"/>
    <n v="0"/>
    <n v="-5"/>
    <n v="5"/>
    <m/>
    <n v="-5"/>
    <n v="5"/>
    <m/>
    <n v="-5"/>
    <n v="5"/>
    <n v="0"/>
    <n v="-5"/>
    <n v="5"/>
    <n v="0"/>
    <n v="-5"/>
    <n v="0"/>
    <m/>
    <n v="0"/>
  </r>
  <r>
    <x v="60"/>
    <x v="14"/>
    <x v="6"/>
    <n v="5"/>
    <n v="4"/>
    <n v="-1"/>
    <n v="5"/>
    <n v="4"/>
    <n v="-1"/>
    <n v="5"/>
    <m/>
    <n v="-5"/>
    <n v="5"/>
    <m/>
    <n v="-5"/>
    <n v="5"/>
    <n v="3"/>
    <n v="-2"/>
    <n v="5"/>
    <n v="3"/>
    <n v="-2"/>
    <n v="0"/>
    <m/>
    <n v="0"/>
  </r>
  <r>
    <x v="61"/>
    <x v="21"/>
    <x v="7"/>
    <n v="6"/>
    <n v="4"/>
    <n v="-2"/>
    <n v="6"/>
    <n v="2"/>
    <n v="-4"/>
    <n v="6"/>
    <m/>
    <n v="-6"/>
    <n v="6"/>
    <m/>
    <n v="-6"/>
    <n v="6"/>
    <n v="4"/>
    <n v="-2"/>
    <n v="3"/>
    <n v="1"/>
    <n v="-2"/>
    <n v="3"/>
    <m/>
    <n v="-3"/>
  </r>
  <r>
    <x v="62"/>
    <x v="57"/>
    <x v="7"/>
    <n v="2"/>
    <n v="1"/>
    <n v="-1"/>
    <n v="2"/>
    <n v="2"/>
    <n v="0"/>
    <n v="2"/>
    <m/>
    <n v="-2"/>
    <n v="2"/>
    <m/>
    <n v="-2"/>
    <n v="2"/>
    <n v="2"/>
    <n v="0"/>
    <n v="1"/>
    <n v="0"/>
    <n v="-1"/>
    <n v="1"/>
    <m/>
    <n v="-1"/>
  </r>
  <r>
    <x v="63"/>
    <x v="58"/>
    <x v="7"/>
    <n v="6"/>
    <n v="3"/>
    <n v="-3"/>
    <n v="6"/>
    <n v="5"/>
    <n v="-1"/>
    <n v="6"/>
    <m/>
    <n v="-6"/>
    <n v="6"/>
    <m/>
    <n v="-6"/>
    <n v="6"/>
    <n v="2"/>
    <n v="-4"/>
    <n v="3"/>
    <n v="1"/>
    <n v="-2"/>
    <n v="3"/>
    <m/>
    <n v="-3"/>
  </r>
  <r>
    <x v="64"/>
    <x v="59"/>
    <x v="7"/>
    <n v="2"/>
    <n v="1"/>
    <n v="-1"/>
    <n v="2"/>
    <n v="1"/>
    <n v="-1"/>
    <n v="2"/>
    <m/>
    <n v="-2"/>
    <n v="2"/>
    <m/>
    <n v="-2"/>
    <n v="2"/>
    <n v="0"/>
    <n v="-2"/>
    <n v="1"/>
    <n v="0"/>
    <n v="-1"/>
    <n v="1"/>
    <m/>
    <n v="-1"/>
  </r>
  <r>
    <x v="65"/>
    <x v="60"/>
    <x v="7"/>
    <n v="2"/>
    <n v="1"/>
    <n v="-1"/>
    <n v="2"/>
    <n v="1"/>
    <n v="-1"/>
    <n v="2"/>
    <m/>
    <n v="-2"/>
    <n v="2"/>
    <m/>
    <n v="-2"/>
    <n v="2"/>
    <n v="1"/>
    <n v="-1"/>
    <n v="1"/>
    <n v="0"/>
    <n v="-1"/>
    <n v="1"/>
    <m/>
    <n v="-1"/>
  </r>
  <r>
    <x v="66"/>
    <x v="61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7"/>
    <x v="62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8"/>
    <x v="27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9"/>
    <x v="63"/>
    <x v="8"/>
    <n v="17"/>
    <n v="14"/>
    <n v="-3"/>
    <n v="17"/>
    <n v="12"/>
    <n v="-5"/>
    <n v="17"/>
    <m/>
    <n v="-17"/>
    <n v="17"/>
    <m/>
    <n v="-17"/>
    <n v="17"/>
    <n v="16"/>
    <n v="-1"/>
    <n v="17"/>
    <n v="12"/>
    <n v="-5"/>
    <n v="0"/>
    <m/>
    <n v="0"/>
  </r>
  <r>
    <x v="70"/>
    <x v="64"/>
    <x v="8"/>
    <n v="2"/>
    <n v="2"/>
    <n v="0"/>
    <n v="2"/>
    <n v="3"/>
    <n v="1"/>
    <n v="2"/>
    <m/>
    <n v="-2"/>
    <n v="2"/>
    <m/>
    <n v="-2"/>
    <n v="2"/>
    <n v="2"/>
    <n v="0"/>
    <n v="2"/>
    <n v="1"/>
    <n v="-1"/>
    <n v="2"/>
    <m/>
    <n v="-2"/>
  </r>
  <r>
    <x v="71"/>
    <x v="65"/>
    <x v="8"/>
    <n v="2"/>
    <n v="2"/>
    <n v="0"/>
    <n v="2"/>
    <n v="2"/>
    <n v="0"/>
    <n v="2"/>
    <m/>
    <n v="-2"/>
    <n v="2"/>
    <m/>
    <n v="-2"/>
    <n v="2"/>
    <n v="2"/>
    <n v="0"/>
    <n v="2"/>
    <n v="0"/>
    <n v="-2"/>
    <n v="2"/>
    <m/>
    <n v="-2"/>
  </r>
  <r>
    <x v="72"/>
    <x v="66"/>
    <x v="8"/>
    <n v="4"/>
    <n v="7"/>
    <n v="3"/>
    <n v="4"/>
    <n v="5"/>
    <n v="1"/>
    <n v="4"/>
    <m/>
    <n v="-4"/>
    <n v="4"/>
    <m/>
    <n v="-4"/>
    <n v="4"/>
    <n v="5"/>
    <n v="1"/>
    <n v="4"/>
    <n v="4"/>
    <n v="0"/>
    <n v="4"/>
    <m/>
    <n v="-4"/>
  </r>
  <r>
    <x v="73"/>
    <x v="67"/>
    <x v="8"/>
    <n v="4"/>
    <n v="9"/>
    <n v="5"/>
    <n v="4"/>
    <n v="8"/>
    <n v="4"/>
    <n v="4"/>
    <m/>
    <n v="-4"/>
    <n v="4"/>
    <m/>
    <n v="-4"/>
    <n v="4"/>
    <n v="8"/>
    <n v="4"/>
    <n v="4"/>
    <n v="6"/>
    <n v="2"/>
    <n v="4"/>
    <m/>
    <n v="-4"/>
  </r>
  <r>
    <x v="74"/>
    <x v="68"/>
    <x v="8"/>
    <n v="4"/>
    <n v="10"/>
    <n v="6"/>
    <n v="4"/>
    <n v="8"/>
    <n v="4"/>
    <n v="4"/>
    <m/>
    <n v="-4"/>
    <n v="4"/>
    <m/>
    <n v="-4"/>
    <n v="4"/>
    <n v="9"/>
    <n v="5"/>
    <n v="4"/>
    <n v="6"/>
    <n v="2"/>
    <n v="4"/>
    <m/>
    <n v="-4"/>
  </r>
  <r>
    <x v="75"/>
    <x v="69"/>
    <x v="8"/>
    <n v="4"/>
    <n v="4"/>
    <n v="0"/>
    <n v="4"/>
    <n v="5"/>
    <n v="1"/>
    <n v="4"/>
    <m/>
    <n v="-4"/>
    <n v="4"/>
    <m/>
    <n v="-4"/>
    <n v="4"/>
    <n v="4"/>
    <n v="0"/>
    <n v="4"/>
    <n v="4"/>
    <n v="0"/>
    <n v="2"/>
    <m/>
    <n v="-2"/>
  </r>
  <r>
    <x v="76"/>
    <x v="70"/>
    <x v="8"/>
    <n v="4"/>
    <n v="6"/>
    <n v="2"/>
    <n v="4"/>
    <n v="6"/>
    <n v="2"/>
    <n v="4"/>
    <m/>
    <n v="-4"/>
    <n v="4"/>
    <m/>
    <n v="-4"/>
    <n v="4"/>
    <n v="6"/>
    <n v="2"/>
    <n v="4"/>
    <n v="6"/>
    <n v="2"/>
    <n v="4"/>
    <m/>
    <n v="-4"/>
  </r>
  <r>
    <x v="77"/>
    <x v="71"/>
    <x v="8"/>
    <n v="2"/>
    <n v="7"/>
    <n v="5"/>
    <n v="2"/>
    <n v="7"/>
    <n v="5"/>
    <n v="2"/>
    <m/>
    <n v="-2"/>
    <n v="2"/>
    <m/>
    <n v="-2"/>
    <n v="2"/>
    <n v="6"/>
    <n v="4"/>
    <n v="2"/>
    <n v="5"/>
    <n v="3"/>
    <n v="2"/>
    <m/>
    <n v="-2"/>
  </r>
  <r>
    <x v="78"/>
    <x v="72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2"/>
    <m/>
    <n v="-2"/>
  </r>
  <r>
    <x v="79"/>
    <x v="73"/>
    <x v="8"/>
    <n v="54"/>
    <n v="65"/>
    <n v="11"/>
    <n v="54"/>
    <n v="61"/>
    <n v="7"/>
    <n v="54"/>
    <m/>
    <n v="-54"/>
    <n v="54"/>
    <m/>
    <n v="-54"/>
    <n v="54"/>
    <n v="51"/>
    <n v="-3"/>
    <n v="32"/>
    <n v="55"/>
    <n v="23"/>
    <n v="32"/>
    <m/>
    <n v="-32"/>
  </r>
  <r>
    <x v="80"/>
    <x v="74"/>
    <x v="8"/>
    <n v="2"/>
    <n v="6"/>
    <n v="4"/>
    <n v="2"/>
    <n v="5"/>
    <n v="3"/>
    <n v="2"/>
    <m/>
    <n v="-2"/>
    <n v="2"/>
    <m/>
    <n v="-2"/>
    <n v="2"/>
    <n v="5"/>
    <n v="3"/>
    <n v="2"/>
    <n v="5"/>
    <n v="3"/>
    <n v="2"/>
    <m/>
    <n v="-2"/>
  </r>
  <r>
    <x v="81"/>
    <x v="75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0"/>
    <m/>
    <n v="0"/>
  </r>
  <r>
    <x v="82"/>
    <x v="76"/>
    <x v="8"/>
    <n v="4"/>
    <n v="0"/>
    <n v="-4"/>
    <n v="4"/>
    <n v="0"/>
    <n v="-4"/>
    <n v="4"/>
    <m/>
    <n v="-4"/>
    <n v="4"/>
    <m/>
    <n v="-4"/>
    <n v="4"/>
    <n v="0"/>
    <n v="-4"/>
    <n v="4"/>
    <n v="0"/>
    <n v="-4"/>
    <n v="4"/>
    <m/>
    <n v="-4"/>
  </r>
  <r>
    <x v="83"/>
    <x v="77"/>
    <x v="8"/>
    <n v="4"/>
    <n v="5"/>
    <n v="1"/>
    <n v="4"/>
    <n v="4"/>
    <n v="0"/>
    <n v="4"/>
    <m/>
    <n v="-4"/>
    <n v="4"/>
    <m/>
    <n v="-4"/>
    <n v="4"/>
    <n v="3"/>
    <n v="-1"/>
    <n v="4"/>
    <n v="3"/>
    <n v="-1"/>
    <n v="4"/>
    <m/>
    <n v="-4"/>
  </r>
  <r>
    <x v="84"/>
    <x v="78"/>
    <x v="8"/>
    <n v="4"/>
    <n v="1"/>
    <n v="-3"/>
    <n v="4"/>
    <n v="2"/>
    <n v="-2"/>
    <n v="4"/>
    <m/>
    <n v="-4"/>
    <n v="4"/>
    <m/>
    <n v="-4"/>
    <n v="4"/>
    <n v="3"/>
    <n v="-1"/>
    <n v="4"/>
    <n v="2"/>
    <n v="-2"/>
    <n v="4"/>
    <m/>
    <n v="-4"/>
  </r>
  <r>
    <x v="85"/>
    <x v="79"/>
    <x v="8"/>
    <n v="4"/>
    <n v="7"/>
    <n v="3"/>
    <n v="4"/>
    <n v="6"/>
    <n v="2"/>
    <n v="4"/>
    <m/>
    <n v="-4"/>
    <n v="4"/>
    <m/>
    <n v="-4"/>
    <n v="4"/>
    <n v="5"/>
    <n v="1"/>
    <n v="4"/>
    <n v="8"/>
    <n v="4"/>
    <n v="3"/>
    <m/>
    <n v="-3"/>
  </r>
</pivotCacheRecords>
</file>

<file path=xl/pivotCache/pivotCacheRecords6.xml><?xml version="1.0" encoding="utf-8"?>
<pivotCacheRecords xmlns="http://schemas.openxmlformats.org/spreadsheetml/2006/main" count="86">
  <r>
    <x v="0"/>
    <x v="0"/>
    <x v="0"/>
    <n v="7"/>
    <n v="1"/>
    <n v="-6"/>
    <n v="7"/>
    <n v="1"/>
    <n v="-6"/>
    <n v="7"/>
    <m/>
    <n v="-7"/>
    <n v="7"/>
    <m/>
    <n v="-7"/>
    <n v="7"/>
    <n v="2"/>
    <n v="-5"/>
    <n v="5"/>
    <n v="0"/>
    <n v="-5"/>
    <n v="3"/>
    <m/>
    <n v="-3"/>
  </r>
  <r>
    <x v="1"/>
    <x v="1"/>
    <x v="0"/>
    <n v="7"/>
    <n v="7"/>
    <n v="0"/>
    <n v="7"/>
    <n v="7"/>
    <n v="0"/>
    <n v="7"/>
    <m/>
    <n v="-7"/>
    <n v="7"/>
    <m/>
    <n v="-7"/>
    <n v="7"/>
    <n v="4"/>
    <n v="-3"/>
    <n v="5"/>
    <n v="1"/>
    <n v="-4"/>
    <n v="3"/>
    <m/>
    <n v="-3"/>
  </r>
  <r>
    <x v="2"/>
    <x v="2"/>
    <x v="0"/>
    <n v="18"/>
    <n v="19"/>
    <n v="1"/>
    <n v="18"/>
    <n v="19"/>
    <n v="1"/>
    <n v="18"/>
    <m/>
    <n v="-18"/>
    <n v="18"/>
    <m/>
    <n v="-18"/>
    <n v="18"/>
    <n v="22"/>
    <n v="4"/>
    <n v="13"/>
    <n v="17"/>
    <n v="4"/>
    <n v="10"/>
    <m/>
    <n v="-10"/>
  </r>
  <r>
    <x v="3"/>
    <x v="3"/>
    <x v="0"/>
    <n v="4"/>
    <n v="4"/>
    <n v="0"/>
    <n v="4"/>
    <n v="3"/>
    <n v="-1"/>
    <n v="4"/>
    <m/>
    <n v="-4"/>
    <n v="4"/>
    <m/>
    <n v="-4"/>
    <n v="4"/>
    <n v="4"/>
    <n v="0"/>
    <n v="1"/>
    <n v="2"/>
    <n v="1"/>
    <n v="1"/>
    <m/>
    <n v="-1"/>
  </r>
  <r>
    <x v="4"/>
    <x v="4"/>
    <x v="0"/>
    <n v="4"/>
    <n v="0"/>
    <n v="-4"/>
    <n v="4"/>
    <n v="0"/>
    <n v="-4"/>
    <n v="4"/>
    <m/>
    <n v="-4"/>
    <n v="4"/>
    <m/>
    <n v="-4"/>
    <n v="4"/>
    <n v="0"/>
    <n v="-4"/>
    <n v="1"/>
    <n v="0"/>
    <n v="-1"/>
    <n v="1"/>
    <m/>
    <n v="-1"/>
  </r>
  <r>
    <x v="5"/>
    <x v="5"/>
    <x v="0"/>
    <n v="12"/>
    <n v="9"/>
    <n v="-3"/>
    <n v="12"/>
    <n v="8"/>
    <n v="-4"/>
    <n v="12"/>
    <m/>
    <n v="-12"/>
    <n v="12"/>
    <m/>
    <n v="-12"/>
    <n v="12"/>
    <n v="7"/>
    <n v="-5"/>
    <n v="7"/>
    <n v="4"/>
    <n v="-3"/>
    <n v="4"/>
    <m/>
    <n v="-4"/>
  </r>
  <r>
    <x v="6"/>
    <x v="6"/>
    <x v="0"/>
    <n v="15"/>
    <n v="2"/>
    <n v="-13"/>
    <n v="15"/>
    <n v="2"/>
    <n v="-13"/>
    <n v="15"/>
    <m/>
    <n v="-15"/>
    <n v="15"/>
    <m/>
    <n v="-15"/>
    <n v="15"/>
    <n v="3"/>
    <n v="-12"/>
    <n v="10"/>
    <n v="3"/>
    <n v="-7"/>
    <n v="8"/>
    <m/>
    <n v="-8"/>
  </r>
  <r>
    <x v="7"/>
    <x v="7"/>
    <x v="0"/>
    <n v="4"/>
    <n v="4"/>
    <n v="0"/>
    <n v="4"/>
    <n v="3"/>
    <n v="-1"/>
    <n v="4"/>
    <m/>
    <n v="-4"/>
    <n v="4"/>
    <m/>
    <n v="-4"/>
    <n v="4"/>
    <n v="5"/>
    <n v="1"/>
    <n v="4"/>
    <n v="0"/>
    <n v="-4"/>
    <n v="4"/>
    <m/>
    <n v="-4"/>
  </r>
  <r>
    <x v="8"/>
    <x v="8"/>
    <x v="0"/>
    <n v="5"/>
    <n v="6"/>
    <n v="1"/>
    <n v="5"/>
    <n v="3"/>
    <n v="-2"/>
    <n v="5"/>
    <m/>
    <n v="-5"/>
    <n v="5"/>
    <m/>
    <n v="-5"/>
    <n v="5"/>
    <n v="4"/>
    <n v="-1"/>
    <n v="5"/>
    <n v="3"/>
    <n v="-2"/>
    <n v="5"/>
    <m/>
    <n v="-5"/>
  </r>
  <r>
    <x v="9"/>
    <x v="9"/>
    <x v="0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10"/>
    <x v="10"/>
    <x v="0"/>
    <n v="4"/>
    <n v="3"/>
    <n v="-1"/>
    <n v="4"/>
    <n v="4"/>
    <n v="0"/>
    <n v="4"/>
    <m/>
    <n v="-4"/>
    <n v="4"/>
    <m/>
    <n v="-4"/>
    <n v="4"/>
    <n v="5"/>
    <n v="1"/>
    <n v="0"/>
    <n v="0"/>
    <n v="0"/>
    <n v="0"/>
    <m/>
    <n v="0"/>
  </r>
  <r>
    <x v="11"/>
    <x v="11"/>
    <x v="0"/>
    <n v="5"/>
    <n v="1"/>
    <n v="-4"/>
    <n v="5"/>
    <n v="2"/>
    <n v="-3"/>
    <n v="5"/>
    <m/>
    <n v="-5"/>
    <n v="5"/>
    <m/>
    <n v="-5"/>
    <n v="5"/>
    <n v="0"/>
    <n v="-5"/>
    <n v="2"/>
    <n v="1"/>
    <n v="-1"/>
    <n v="2"/>
    <m/>
    <n v="-2"/>
  </r>
  <r>
    <x v="12"/>
    <x v="12"/>
    <x v="0"/>
    <n v="10"/>
    <n v="1"/>
    <n v="-9"/>
    <n v="10"/>
    <n v="3"/>
    <n v="-7"/>
    <n v="10"/>
    <m/>
    <n v="-10"/>
    <n v="10"/>
    <m/>
    <n v="-10"/>
    <n v="10"/>
    <n v="3"/>
    <n v="-7"/>
    <n v="5"/>
    <n v="3"/>
    <n v="-2"/>
    <n v="5"/>
    <m/>
    <n v="-5"/>
  </r>
  <r>
    <x v="13"/>
    <x v="13"/>
    <x v="1"/>
    <n v="7"/>
    <n v="8"/>
    <n v="1"/>
    <n v="7"/>
    <n v="6"/>
    <n v="-1"/>
    <n v="7"/>
    <m/>
    <n v="-7"/>
    <n v="7"/>
    <m/>
    <n v="-7"/>
    <n v="7"/>
    <n v="7"/>
    <n v="0"/>
    <n v="7"/>
    <n v="7"/>
    <n v="0"/>
    <n v="7"/>
    <m/>
    <n v="-7"/>
  </r>
  <r>
    <x v="14"/>
    <x v="14"/>
    <x v="1"/>
    <n v="9"/>
    <n v="4"/>
    <n v="-5"/>
    <n v="9"/>
    <n v="6"/>
    <n v="-3"/>
    <n v="9"/>
    <m/>
    <n v="-9"/>
    <n v="9"/>
    <m/>
    <n v="-9"/>
    <n v="9"/>
    <n v="4"/>
    <n v="-5"/>
    <n v="9"/>
    <n v="5"/>
    <n v="-4"/>
    <n v="9"/>
    <m/>
    <n v="-9"/>
  </r>
  <r>
    <x v="15"/>
    <x v="15"/>
    <x v="1"/>
    <n v="12"/>
    <n v="16"/>
    <n v="4"/>
    <n v="12"/>
    <n v="14"/>
    <n v="2"/>
    <n v="12"/>
    <m/>
    <n v="-12"/>
    <n v="12"/>
    <m/>
    <n v="-12"/>
    <n v="12"/>
    <n v="17"/>
    <n v="5"/>
    <n v="12"/>
    <n v="16"/>
    <n v="4"/>
    <n v="12"/>
    <m/>
    <n v="-12"/>
  </r>
  <r>
    <x v="16"/>
    <x v="16"/>
    <x v="1"/>
    <n v="9"/>
    <n v="6"/>
    <n v="-3"/>
    <n v="9"/>
    <n v="7"/>
    <n v="-2"/>
    <n v="9"/>
    <m/>
    <n v="-9"/>
    <n v="9"/>
    <m/>
    <n v="-9"/>
    <n v="9"/>
    <n v="7"/>
    <n v="-2"/>
    <n v="9"/>
    <n v="8"/>
    <n v="-1"/>
    <n v="9"/>
    <m/>
    <n v="-9"/>
  </r>
  <r>
    <x v="17"/>
    <x v="17"/>
    <x v="1"/>
    <n v="10"/>
    <n v="10"/>
    <n v="0"/>
    <n v="10"/>
    <n v="10"/>
    <n v="0"/>
    <n v="10"/>
    <m/>
    <n v="-10"/>
    <n v="10"/>
    <m/>
    <n v="-10"/>
    <n v="10"/>
    <n v="10"/>
    <n v="0"/>
    <n v="10"/>
    <n v="12"/>
    <n v="2"/>
    <n v="10"/>
    <m/>
    <n v="-10"/>
  </r>
  <r>
    <x v="18"/>
    <x v="18"/>
    <x v="1"/>
    <n v="12"/>
    <n v="13"/>
    <n v="1"/>
    <n v="12"/>
    <n v="9"/>
    <n v="-3"/>
    <n v="12"/>
    <m/>
    <n v="-12"/>
    <n v="12"/>
    <m/>
    <n v="-12"/>
    <n v="12"/>
    <n v="10"/>
    <n v="-2"/>
    <n v="12"/>
    <n v="13"/>
    <n v="1"/>
    <n v="12"/>
    <m/>
    <n v="-12"/>
  </r>
  <r>
    <x v="19"/>
    <x v="19"/>
    <x v="1"/>
    <n v="11"/>
    <n v="8"/>
    <n v="-3"/>
    <n v="11"/>
    <n v="8"/>
    <n v="-3"/>
    <n v="11"/>
    <m/>
    <n v="-11"/>
    <n v="11"/>
    <m/>
    <n v="-11"/>
    <n v="11"/>
    <n v="7"/>
    <n v="-4"/>
    <n v="11"/>
    <n v="7"/>
    <n v="-4"/>
    <n v="11"/>
    <m/>
    <n v="-11"/>
  </r>
  <r>
    <x v="20"/>
    <x v="20"/>
    <x v="1"/>
    <n v="4"/>
    <n v="0"/>
    <n v="-4"/>
    <n v="4"/>
    <n v="0"/>
    <n v="-4"/>
    <n v="4"/>
    <m/>
    <n v="-4"/>
    <n v="4"/>
    <m/>
    <n v="-4"/>
    <n v="4"/>
    <n v="0"/>
    <n v="-4"/>
    <n v="4"/>
    <n v="1"/>
    <n v="-3"/>
    <n v="4"/>
    <m/>
    <n v="-4"/>
  </r>
  <r>
    <x v="21"/>
    <x v="21"/>
    <x v="1"/>
    <n v="5"/>
    <n v="0"/>
    <n v="-5"/>
    <n v="5"/>
    <n v="7"/>
    <n v="2"/>
    <n v="5"/>
    <m/>
    <n v="-5"/>
    <n v="5"/>
    <m/>
    <n v="-5"/>
    <n v="5"/>
    <n v="7"/>
    <n v="2"/>
    <n v="5"/>
    <n v="8"/>
    <n v="3"/>
    <n v="5"/>
    <m/>
    <n v="-5"/>
  </r>
  <r>
    <x v="22"/>
    <x v="22"/>
    <x v="1"/>
    <n v="2"/>
    <n v="1"/>
    <n v="-1"/>
    <n v="2"/>
    <n v="1"/>
    <n v="-1"/>
    <n v="2"/>
    <m/>
    <n v="-2"/>
    <n v="2"/>
    <m/>
    <n v="-2"/>
    <n v="2"/>
    <n v="0"/>
    <n v="-2"/>
    <n v="2"/>
    <n v="0"/>
    <n v="-2"/>
    <n v="2"/>
    <m/>
    <n v="-2"/>
  </r>
  <r>
    <x v="23"/>
    <x v="23"/>
    <x v="1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24"/>
    <x v="24"/>
    <x v="1"/>
    <n v="5"/>
    <n v="3"/>
    <n v="-2"/>
    <n v="5"/>
    <n v="3"/>
    <n v="-2"/>
    <n v="5"/>
    <m/>
    <n v="-5"/>
    <n v="5"/>
    <m/>
    <n v="-5"/>
    <n v="5"/>
    <n v="2"/>
    <n v="-3"/>
    <n v="5"/>
    <n v="3"/>
    <n v="-2"/>
    <n v="5"/>
    <m/>
    <n v="-5"/>
  </r>
  <r>
    <x v="25"/>
    <x v="25"/>
    <x v="1"/>
    <n v="4"/>
    <n v="0"/>
    <n v="-4"/>
    <n v="4"/>
    <n v="1"/>
    <n v="-3"/>
    <n v="4"/>
    <m/>
    <n v="-4"/>
    <n v="4"/>
    <m/>
    <n v="-4"/>
    <n v="4"/>
    <n v="1"/>
    <n v="-3"/>
    <n v="4"/>
    <n v="0"/>
    <n v="-4"/>
    <n v="4"/>
    <m/>
    <n v="-4"/>
  </r>
  <r>
    <x v="26"/>
    <x v="26"/>
    <x v="1"/>
    <n v="4"/>
    <n v="0"/>
    <n v="-4"/>
    <n v="4"/>
    <n v="1"/>
    <n v="-3"/>
    <n v="4"/>
    <m/>
    <n v="-4"/>
    <n v="4"/>
    <m/>
    <n v="-4"/>
    <n v="4"/>
    <n v="0"/>
    <n v="-4"/>
    <n v="4"/>
    <n v="0"/>
    <n v="-4"/>
    <n v="4"/>
    <m/>
    <n v="-4"/>
  </r>
  <r>
    <x v="27"/>
    <x v="27"/>
    <x v="1"/>
    <n v="5"/>
    <n v="1"/>
    <n v="-4"/>
    <n v="5"/>
    <n v="0"/>
    <n v="-5"/>
    <n v="5"/>
    <m/>
    <n v="-5"/>
    <n v="5"/>
    <m/>
    <n v="-5"/>
    <n v="5"/>
    <n v="1"/>
    <n v="-4"/>
    <n v="5"/>
    <n v="1"/>
    <n v="-4"/>
    <n v="5"/>
    <m/>
    <n v="-5"/>
  </r>
  <r>
    <x v="28"/>
    <x v="28"/>
    <x v="2"/>
    <n v="4"/>
    <n v="2"/>
    <n v="-2"/>
    <n v="4"/>
    <n v="3"/>
    <n v="-1"/>
    <n v="4"/>
    <m/>
    <n v="-4"/>
    <n v="4"/>
    <m/>
    <n v="-4"/>
    <n v="4"/>
    <n v="2"/>
    <n v="-2"/>
    <n v="4"/>
    <n v="3"/>
    <n v="-1"/>
    <n v="6"/>
    <m/>
    <n v="-6"/>
  </r>
  <r>
    <x v="29"/>
    <x v="29"/>
    <x v="2"/>
    <n v="2"/>
    <n v="1"/>
    <n v="-1"/>
    <n v="2"/>
    <n v="4"/>
    <n v="2"/>
    <n v="2"/>
    <m/>
    <n v="-2"/>
    <n v="2"/>
    <m/>
    <n v="-2"/>
    <n v="2"/>
    <n v="2"/>
    <n v="0"/>
    <n v="2"/>
    <n v="1"/>
    <n v="-1"/>
    <n v="1"/>
    <m/>
    <n v="-1"/>
  </r>
  <r>
    <x v="30"/>
    <x v="30"/>
    <x v="2"/>
    <n v="4"/>
    <n v="2"/>
    <n v="-2"/>
    <n v="4"/>
    <n v="1"/>
    <n v="-3"/>
    <n v="4"/>
    <m/>
    <n v="-4"/>
    <n v="4"/>
    <m/>
    <n v="-4"/>
    <n v="4"/>
    <n v="2"/>
    <n v="-2"/>
    <n v="4"/>
    <n v="2"/>
    <n v="-2"/>
    <n v="2"/>
    <m/>
    <n v="-2"/>
  </r>
  <r>
    <x v="31"/>
    <x v="31"/>
    <x v="2"/>
    <n v="4"/>
    <n v="4"/>
    <n v="0"/>
    <n v="4"/>
    <n v="4"/>
    <n v="0"/>
    <n v="4"/>
    <m/>
    <n v="-4"/>
    <n v="4"/>
    <m/>
    <n v="-4"/>
    <n v="4"/>
    <n v="4"/>
    <n v="0"/>
    <n v="4"/>
    <n v="3"/>
    <n v="-1"/>
    <n v="5"/>
    <m/>
    <n v="-5"/>
  </r>
  <r>
    <x v="32"/>
    <x v="32"/>
    <x v="3"/>
    <n v="2"/>
    <n v="1"/>
    <n v="-1"/>
    <n v="2"/>
    <n v="1"/>
    <n v="-1"/>
    <n v="2"/>
    <m/>
    <n v="-2"/>
    <n v="2"/>
    <m/>
    <n v="-2"/>
    <n v="2"/>
    <n v="1"/>
    <n v="-1"/>
    <n v="2"/>
    <n v="2"/>
    <n v="0"/>
    <n v="2"/>
    <m/>
    <n v="-2"/>
  </r>
  <r>
    <x v="33"/>
    <x v="33"/>
    <x v="3"/>
    <n v="6"/>
    <n v="4"/>
    <n v="-2"/>
    <n v="6"/>
    <n v="6"/>
    <n v="0"/>
    <n v="6"/>
    <m/>
    <n v="-6"/>
    <n v="6"/>
    <m/>
    <n v="-6"/>
    <n v="6"/>
    <n v="7"/>
    <n v="1"/>
    <n v="6"/>
    <n v="6"/>
    <n v="0"/>
    <n v="6"/>
    <m/>
    <n v="-6"/>
  </r>
  <r>
    <x v="34"/>
    <x v="34"/>
    <x v="3"/>
    <n v="4"/>
    <n v="3"/>
    <n v="-1"/>
    <n v="4"/>
    <n v="3"/>
    <n v="-1"/>
    <n v="4"/>
    <m/>
    <n v="-4"/>
    <n v="4"/>
    <m/>
    <n v="-4"/>
    <n v="4"/>
    <n v="4"/>
    <n v="0"/>
    <n v="4"/>
    <n v="2"/>
    <n v="-2"/>
    <n v="4"/>
    <m/>
    <n v="-4"/>
  </r>
  <r>
    <x v="35"/>
    <x v="35"/>
    <x v="3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36"/>
    <x v="36"/>
    <x v="3"/>
    <n v="2"/>
    <n v="2"/>
    <n v="0"/>
    <n v="2"/>
    <n v="2"/>
    <n v="0"/>
    <n v="2"/>
    <m/>
    <n v="-2"/>
    <n v="2"/>
    <m/>
    <n v="-2"/>
    <n v="2"/>
    <n v="2"/>
    <n v="0"/>
    <n v="2"/>
    <n v="2"/>
    <n v="0"/>
    <n v="2"/>
    <m/>
    <n v="-2"/>
  </r>
  <r>
    <x v="37"/>
    <x v="37"/>
    <x v="3"/>
    <n v="6"/>
    <n v="2"/>
    <n v="-4"/>
    <n v="6"/>
    <n v="6"/>
    <n v="0"/>
    <n v="6"/>
    <m/>
    <n v="-6"/>
    <n v="6"/>
    <m/>
    <n v="-6"/>
    <n v="6"/>
    <n v="7"/>
    <n v="1"/>
    <n v="6"/>
    <n v="5"/>
    <n v="-1"/>
    <n v="6"/>
    <m/>
    <n v="-6"/>
  </r>
  <r>
    <x v="38"/>
    <x v="38"/>
    <x v="3"/>
    <n v="5"/>
    <n v="6"/>
    <n v="1"/>
    <n v="5"/>
    <n v="4"/>
    <n v="-1"/>
    <n v="5"/>
    <m/>
    <n v="-5"/>
    <n v="5"/>
    <m/>
    <n v="-5"/>
    <n v="5"/>
    <n v="4"/>
    <n v="-1"/>
    <n v="5"/>
    <n v="6"/>
    <n v="1"/>
    <n v="5"/>
    <m/>
    <n v="-5"/>
  </r>
  <r>
    <x v="39"/>
    <x v="39"/>
    <x v="3"/>
    <n v="3"/>
    <n v="2"/>
    <n v="-1"/>
    <n v="3"/>
    <n v="3"/>
    <n v="0"/>
    <n v="3"/>
    <m/>
    <n v="-3"/>
    <n v="3"/>
    <m/>
    <n v="-3"/>
    <n v="3"/>
    <n v="2"/>
    <n v="-1"/>
    <n v="3"/>
    <n v="2"/>
    <n v="-1"/>
    <n v="3"/>
    <m/>
    <n v="-3"/>
  </r>
  <r>
    <x v="40"/>
    <x v="40"/>
    <x v="3"/>
    <n v="4"/>
    <n v="4"/>
    <n v="0"/>
    <n v="4"/>
    <n v="4"/>
    <n v="0"/>
    <n v="4"/>
    <m/>
    <n v="-4"/>
    <n v="4"/>
    <m/>
    <n v="-4"/>
    <n v="4"/>
    <n v="5"/>
    <n v="1"/>
    <n v="4"/>
    <n v="4"/>
    <n v="0"/>
    <n v="4"/>
    <m/>
    <n v="-4"/>
  </r>
  <r>
    <x v="41"/>
    <x v="41"/>
    <x v="4"/>
    <n v="5"/>
    <n v="4"/>
    <n v="-1"/>
    <n v="5"/>
    <n v="4"/>
    <n v="-1"/>
    <n v="5"/>
    <m/>
    <n v="-5"/>
    <n v="5"/>
    <m/>
    <n v="-5"/>
    <n v="5"/>
    <n v="4"/>
    <n v="-1"/>
    <n v="5"/>
    <n v="4"/>
    <n v="-1"/>
    <n v="5"/>
    <m/>
    <n v="-5"/>
  </r>
  <r>
    <x v="42"/>
    <x v="42"/>
    <x v="4"/>
    <n v="9"/>
    <n v="5"/>
    <n v="-4"/>
    <n v="9"/>
    <n v="5"/>
    <n v="-4"/>
    <n v="9"/>
    <m/>
    <n v="-9"/>
    <n v="9"/>
    <m/>
    <n v="-9"/>
    <n v="9"/>
    <n v="6"/>
    <n v="-3"/>
    <n v="9"/>
    <n v="6"/>
    <n v="-3"/>
    <n v="9"/>
    <m/>
    <n v="-9"/>
  </r>
  <r>
    <x v="43"/>
    <x v="43"/>
    <x v="5"/>
    <n v="7"/>
    <n v="3"/>
    <n v="-4"/>
    <n v="7"/>
    <n v="5"/>
    <n v="-2"/>
    <n v="7"/>
    <m/>
    <n v="-7"/>
    <n v="7"/>
    <m/>
    <n v="-7"/>
    <n v="7"/>
    <n v="6"/>
    <n v="-1"/>
    <n v="4"/>
    <n v="4"/>
    <n v="0"/>
    <n v="2"/>
    <m/>
    <n v="-2"/>
  </r>
  <r>
    <x v="44"/>
    <x v="44"/>
    <x v="5"/>
    <n v="7"/>
    <n v="4"/>
    <n v="-3"/>
    <n v="7"/>
    <n v="4"/>
    <n v="-3"/>
    <n v="7"/>
    <m/>
    <n v="-7"/>
    <n v="7"/>
    <m/>
    <n v="-7"/>
    <n v="7"/>
    <n v="7"/>
    <n v="0"/>
    <n v="4"/>
    <n v="4"/>
    <n v="0"/>
    <n v="2"/>
    <m/>
    <n v="-2"/>
  </r>
  <r>
    <x v="45"/>
    <x v="45"/>
    <x v="5"/>
    <n v="8"/>
    <n v="3"/>
    <n v="-5"/>
    <n v="8"/>
    <n v="3"/>
    <n v="-5"/>
    <n v="8"/>
    <m/>
    <n v="-8"/>
    <n v="8"/>
    <m/>
    <n v="-8"/>
    <n v="8"/>
    <n v="4"/>
    <n v="-4"/>
    <n v="0"/>
    <n v="0"/>
    <n v="0"/>
    <n v="0"/>
    <m/>
    <n v="0"/>
  </r>
  <r>
    <x v="46"/>
    <x v="46"/>
    <x v="5"/>
    <n v="16"/>
    <n v="12"/>
    <n v="-4"/>
    <n v="16"/>
    <n v="13"/>
    <n v="-3"/>
    <n v="16"/>
    <m/>
    <n v="-16"/>
    <n v="16"/>
    <m/>
    <n v="-16"/>
    <n v="16"/>
    <n v="9"/>
    <n v="-7"/>
    <n v="6"/>
    <n v="7"/>
    <n v="1"/>
    <n v="6"/>
    <m/>
    <n v="-6"/>
  </r>
  <r>
    <x v="47"/>
    <x v="47"/>
    <x v="5"/>
    <n v="6"/>
    <n v="5"/>
    <n v="-1"/>
    <n v="6"/>
    <n v="5"/>
    <n v="-1"/>
    <n v="6"/>
    <m/>
    <n v="-6"/>
    <n v="6"/>
    <m/>
    <n v="-6"/>
    <n v="6"/>
    <n v="5"/>
    <n v="-1"/>
    <n v="3"/>
    <n v="2"/>
    <n v="-1"/>
    <n v="2"/>
    <m/>
    <n v="-2"/>
  </r>
  <r>
    <x v="48"/>
    <x v="48"/>
    <x v="5"/>
    <n v="6"/>
    <n v="0"/>
    <n v="-6"/>
    <n v="6"/>
    <n v="0"/>
    <n v="-6"/>
    <n v="6"/>
    <m/>
    <n v="-6"/>
    <n v="6"/>
    <m/>
    <n v="-6"/>
    <n v="6"/>
    <n v="0"/>
    <n v="-6"/>
    <n v="3"/>
    <n v="0"/>
    <n v="-3"/>
    <n v="2"/>
    <m/>
    <n v="-2"/>
  </r>
  <r>
    <x v="49"/>
    <x v="49"/>
    <x v="5"/>
    <n v="18"/>
    <n v="14"/>
    <n v="-4"/>
    <n v="18"/>
    <n v="12"/>
    <n v="-6"/>
    <n v="18"/>
    <m/>
    <n v="-18"/>
    <n v="18"/>
    <m/>
    <n v="-18"/>
    <n v="18"/>
    <n v="12"/>
    <n v="-6"/>
    <n v="10"/>
    <n v="6"/>
    <n v="-4"/>
    <n v="8"/>
    <m/>
    <n v="-8"/>
  </r>
  <r>
    <x v="50"/>
    <x v="50"/>
    <x v="5"/>
    <n v="18"/>
    <n v="13"/>
    <n v="-5"/>
    <n v="18"/>
    <n v="11"/>
    <n v="-7"/>
    <n v="18"/>
    <m/>
    <n v="-18"/>
    <n v="18"/>
    <m/>
    <n v="-18"/>
    <n v="18"/>
    <n v="12"/>
    <n v="-6"/>
    <n v="10"/>
    <n v="6"/>
    <n v="-4"/>
    <n v="8"/>
    <m/>
    <n v="-8"/>
  </r>
  <r>
    <x v="51"/>
    <x v="51"/>
    <x v="5"/>
    <n v="5"/>
    <n v="2"/>
    <n v="-3"/>
    <n v="5"/>
    <n v="2"/>
    <n v="-3"/>
    <n v="5"/>
    <m/>
    <n v="-5"/>
    <n v="5"/>
    <m/>
    <n v="-5"/>
    <n v="5"/>
    <n v="2"/>
    <n v="-3"/>
    <n v="2"/>
    <n v="2"/>
    <n v="0"/>
    <n v="2"/>
    <m/>
    <n v="-2"/>
  </r>
  <r>
    <x v="52"/>
    <x v="52"/>
    <x v="5"/>
    <n v="5"/>
    <n v="2"/>
    <n v="-3"/>
    <n v="5"/>
    <n v="2"/>
    <n v="-3"/>
    <n v="5"/>
    <m/>
    <n v="-5"/>
    <n v="5"/>
    <m/>
    <n v="-5"/>
    <n v="5"/>
    <n v="2"/>
    <n v="-3"/>
    <n v="5"/>
    <n v="0"/>
    <n v="-5"/>
    <n v="5"/>
    <m/>
    <n v="-5"/>
  </r>
  <r>
    <x v="53"/>
    <x v="53"/>
    <x v="5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54"/>
    <x v="37"/>
    <x v="6"/>
    <n v="16"/>
    <n v="15"/>
    <n v="-1"/>
    <n v="14"/>
    <n v="14"/>
    <n v="0"/>
    <n v="15"/>
    <m/>
    <n v="-15"/>
    <n v="14"/>
    <m/>
    <n v="-14"/>
    <n v="13"/>
    <n v="15"/>
    <n v="2"/>
    <n v="7"/>
    <n v="11"/>
    <n v="4"/>
    <n v="0"/>
    <m/>
    <n v="0"/>
  </r>
  <r>
    <x v="55"/>
    <x v="54"/>
    <x v="6"/>
    <n v="13"/>
    <n v="14"/>
    <n v="1"/>
    <n v="12"/>
    <n v="15"/>
    <n v="3"/>
    <n v="11"/>
    <m/>
    <n v="-11"/>
    <n v="11"/>
    <m/>
    <n v="-11"/>
    <n v="12"/>
    <n v="14"/>
    <n v="2"/>
    <n v="6"/>
    <n v="9"/>
    <n v="3"/>
    <n v="0"/>
    <m/>
    <n v="0"/>
  </r>
  <r>
    <x v="56"/>
    <x v="55"/>
    <x v="6"/>
    <n v="12"/>
    <n v="17"/>
    <n v="5"/>
    <n v="10"/>
    <n v="21"/>
    <n v="11"/>
    <n v="11"/>
    <m/>
    <n v="-11"/>
    <n v="11"/>
    <m/>
    <n v="-11"/>
    <n v="10"/>
    <n v="14"/>
    <n v="4"/>
    <n v="7"/>
    <n v="12"/>
    <n v="5"/>
    <n v="0"/>
    <m/>
    <n v="0"/>
  </r>
  <r>
    <x v="57"/>
    <x v="56"/>
    <x v="6"/>
    <n v="1"/>
    <n v="1"/>
    <n v="0"/>
    <n v="1"/>
    <n v="2"/>
    <n v="1"/>
    <n v="1"/>
    <m/>
    <n v="-1"/>
    <n v="1"/>
    <m/>
    <n v="-1"/>
    <n v="1"/>
    <n v="1"/>
    <n v="0"/>
    <n v="1"/>
    <n v="1"/>
    <n v="0"/>
    <n v="0"/>
    <m/>
    <n v="0"/>
  </r>
  <r>
    <x v="58"/>
    <x v="56"/>
    <x v="6"/>
    <n v="1"/>
    <n v="0"/>
    <n v="-1"/>
    <n v="1"/>
    <n v="0"/>
    <n v="-1"/>
    <n v="1"/>
    <m/>
    <n v="-1"/>
    <n v="1"/>
    <m/>
    <n v="-1"/>
    <n v="1"/>
    <n v="0"/>
    <n v="-1"/>
    <n v="0"/>
    <n v="0"/>
    <n v="0"/>
    <n v="0"/>
    <m/>
    <n v="0"/>
  </r>
  <r>
    <x v="59"/>
    <x v="13"/>
    <x v="6"/>
    <n v="5"/>
    <n v="0"/>
    <n v="-5"/>
    <n v="5"/>
    <n v="0"/>
    <n v="-5"/>
    <n v="5"/>
    <m/>
    <n v="-5"/>
    <n v="5"/>
    <m/>
    <n v="-5"/>
    <n v="5"/>
    <n v="0"/>
    <n v="-5"/>
    <n v="5"/>
    <n v="0"/>
    <n v="-5"/>
    <n v="0"/>
    <m/>
    <n v="0"/>
  </r>
  <r>
    <x v="60"/>
    <x v="14"/>
    <x v="6"/>
    <n v="5"/>
    <n v="4"/>
    <n v="-1"/>
    <n v="5"/>
    <n v="4"/>
    <n v="-1"/>
    <n v="5"/>
    <m/>
    <n v="-5"/>
    <n v="5"/>
    <m/>
    <n v="-5"/>
    <n v="5"/>
    <n v="3"/>
    <n v="-2"/>
    <n v="5"/>
    <n v="3"/>
    <n v="-2"/>
    <n v="0"/>
    <m/>
    <n v="0"/>
  </r>
  <r>
    <x v="61"/>
    <x v="21"/>
    <x v="7"/>
    <n v="6"/>
    <n v="4"/>
    <n v="-2"/>
    <n v="6"/>
    <n v="2"/>
    <n v="-4"/>
    <n v="6"/>
    <m/>
    <n v="-6"/>
    <n v="6"/>
    <m/>
    <n v="-6"/>
    <n v="6"/>
    <n v="4"/>
    <n v="-2"/>
    <n v="3"/>
    <n v="1"/>
    <n v="-2"/>
    <n v="3"/>
    <m/>
    <n v="-3"/>
  </r>
  <r>
    <x v="62"/>
    <x v="57"/>
    <x v="7"/>
    <n v="2"/>
    <n v="1"/>
    <n v="-1"/>
    <n v="2"/>
    <n v="2"/>
    <n v="0"/>
    <n v="2"/>
    <m/>
    <n v="-2"/>
    <n v="2"/>
    <m/>
    <n v="-2"/>
    <n v="2"/>
    <n v="2"/>
    <n v="0"/>
    <n v="1"/>
    <n v="0"/>
    <n v="-1"/>
    <n v="1"/>
    <m/>
    <n v="-1"/>
  </r>
  <r>
    <x v="63"/>
    <x v="58"/>
    <x v="7"/>
    <n v="6"/>
    <n v="3"/>
    <n v="-3"/>
    <n v="6"/>
    <n v="5"/>
    <n v="-1"/>
    <n v="6"/>
    <m/>
    <n v="-6"/>
    <n v="6"/>
    <m/>
    <n v="-6"/>
    <n v="6"/>
    <n v="2"/>
    <n v="-4"/>
    <n v="3"/>
    <n v="1"/>
    <n v="-2"/>
    <n v="3"/>
    <m/>
    <n v="-3"/>
  </r>
  <r>
    <x v="64"/>
    <x v="59"/>
    <x v="7"/>
    <n v="2"/>
    <n v="1"/>
    <n v="-1"/>
    <n v="2"/>
    <n v="1"/>
    <n v="-1"/>
    <n v="2"/>
    <m/>
    <n v="-2"/>
    <n v="2"/>
    <m/>
    <n v="-2"/>
    <n v="2"/>
    <n v="0"/>
    <n v="-2"/>
    <n v="1"/>
    <n v="0"/>
    <n v="-1"/>
    <n v="1"/>
    <m/>
    <n v="-1"/>
  </r>
  <r>
    <x v="65"/>
    <x v="60"/>
    <x v="7"/>
    <n v="2"/>
    <n v="1"/>
    <n v="-1"/>
    <n v="2"/>
    <n v="1"/>
    <n v="-1"/>
    <n v="2"/>
    <m/>
    <n v="-2"/>
    <n v="2"/>
    <m/>
    <n v="-2"/>
    <n v="2"/>
    <n v="1"/>
    <n v="-1"/>
    <n v="1"/>
    <n v="0"/>
    <n v="-1"/>
    <n v="1"/>
    <m/>
    <n v="-1"/>
  </r>
  <r>
    <x v="66"/>
    <x v="61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7"/>
    <x v="62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8"/>
    <x v="27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9"/>
    <x v="63"/>
    <x v="8"/>
    <n v="17"/>
    <n v="14"/>
    <n v="-3"/>
    <n v="17"/>
    <n v="12"/>
    <n v="-5"/>
    <n v="17"/>
    <m/>
    <n v="-17"/>
    <n v="17"/>
    <m/>
    <n v="-17"/>
    <n v="17"/>
    <n v="16"/>
    <n v="-1"/>
    <n v="17"/>
    <n v="12"/>
    <n v="-5"/>
    <n v="0"/>
    <m/>
    <n v="0"/>
  </r>
  <r>
    <x v="70"/>
    <x v="64"/>
    <x v="8"/>
    <n v="2"/>
    <n v="2"/>
    <n v="0"/>
    <n v="2"/>
    <n v="3"/>
    <n v="1"/>
    <n v="2"/>
    <m/>
    <n v="-2"/>
    <n v="2"/>
    <m/>
    <n v="-2"/>
    <n v="2"/>
    <n v="2"/>
    <n v="0"/>
    <n v="2"/>
    <n v="1"/>
    <n v="-1"/>
    <n v="2"/>
    <m/>
    <n v="-2"/>
  </r>
  <r>
    <x v="71"/>
    <x v="65"/>
    <x v="8"/>
    <n v="2"/>
    <n v="2"/>
    <n v="0"/>
    <n v="2"/>
    <n v="2"/>
    <n v="0"/>
    <n v="2"/>
    <m/>
    <n v="-2"/>
    <n v="2"/>
    <m/>
    <n v="-2"/>
    <n v="2"/>
    <n v="2"/>
    <n v="0"/>
    <n v="2"/>
    <n v="0"/>
    <n v="-2"/>
    <n v="2"/>
    <m/>
    <n v="-2"/>
  </r>
  <r>
    <x v="72"/>
    <x v="66"/>
    <x v="8"/>
    <n v="4"/>
    <n v="7"/>
    <n v="3"/>
    <n v="4"/>
    <n v="5"/>
    <n v="1"/>
    <n v="4"/>
    <m/>
    <n v="-4"/>
    <n v="4"/>
    <m/>
    <n v="-4"/>
    <n v="4"/>
    <n v="5"/>
    <n v="1"/>
    <n v="4"/>
    <n v="4"/>
    <n v="0"/>
    <n v="4"/>
    <m/>
    <n v="-4"/>
  </r>
  <r>
    <x v="73"/>
    <x v="67"/>
    <x v="8"/>
    <n v="4"/>
    <n v="9"/>
    <n v="5"/>
    <n v="4"/>
    <n v="8"/>
    <n v="4"/>
    <n v="4"/>
    <m/>
    <n v="-4"/>
    <n v="4"/>
    <m/>
    <n v="-4"/>
    <n v="4"/>
    <n v="8"/>
    <n v="4"/>
    <n v="4"/>
    <n v="6"/>
    <n v="2"/>
    <n v="4"/>
    <m/>
    <n v="-4"/>
  </r>
  <r>
    <x v="74"/>
    <x v="68"/>
    <x v="8"/>
    <n v="4"/>
    <n v="10"/>
    <n v="6"/>
    <n v="4"/>
    <n v="8"/>
    <n v="4"/>
    <n v="4"/>
    <m/>
    <n v="-4"/>
    <n v="4"/>
    <m/>
    <n v="-4"/>
    <n v="4"/>
    <n v="9"/>
    <n v="5"/>
    <n v="4"/>
    <n v="6"/>
    <n v="2"/>
    <n v="4"/>
    <m/>
    <n v="-4"/>
  </r>
  <r>
    <x v="75"/>
    <x v="69"/>
    <x v="8"/>
    <n v="4"/>
    <n v="4"/>
    <n v="0"/>
    <n v="4"/>
    <n v="5"/>
    <n v="1"/>
    <n v="4"/>
    <m/>
    <n v="-4"/>
    <n v="4"/>
    <m/>
    <n v="-4"/>
    <n v="4"/>
    <n v="4"/>
    <n v="0"/>
    <n v="4"/>
    <n v="4"/>
    <n v="0"/>
    <n v="2"/>
    <m/>
    <n v="-2"/>
  </r>
  <r>
    <x v="76"/>
    <x v="70"/>
    <x v="8"/>
    <n v="4"/>
    <n v="6"/>
    <n v="2"/>
    <n v="4"/>
    <n v="6"/>
    <n v="2"/>
    <n v="4"/>
    <m/>
    <n v="-4"/>
    <n v="4"/>
    <m/>
    <n v="-4"/>
    <n v="4"/>
    <n v="6"/>
    <n v="2"/>
    <n v="4"/>
    <n v="6"/>
    <n v="2"/>
    <n v="4"/>
    <m/>
    <n v="-4"/>
  </r>
  <r>
    <x v="77"/>
    <x v="71"/>
    <x v="8"/>
    <n v="2"/>
    <n v="7"/>
    <n v="5"/>
    <n v="2"/>
    <n v="7"/>
    <n v="5"/>
    <n v="2"/>
    <m/>
    <n v="-2"/>
    <n v="2"/>
    <m/>
    <n v="-2"/>
    <n v="2"/>
    <n v="6"/>
    <n v="4"/>
    <n v="2"/>
    <n v="5"/>
    <n v="3"/>
    <n v="2"/>
    <m/>
    <n v="-2"/>
  </r>
  <r>
    <x v="78"/>
    <x v="72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2"/>
    <m/>
    <n v="-2"/>
  </r>
  <r>
    <x v="79"/>
    <x v="73"/>
    <x v="8"/>
    <n v="54"/>
    <n v="65"/>
    <n v="11"/>
    <n v="54"/>
    <n v="61"/>
    <n v="7"/>
    <n v="54"/>
    <m/>
    <n v="-54"/>
    <n v="54"/>
    <m/>
    <n v="-54"/>
    <n v="54"/>
    <n v="51"/>
    <n v="-3"/>
    <n v="32"/>
    <n v="55"/>
    <n v="23"/>
    <n v="32"/>
    <m/>
    <n v="-32"/>
  </r>
  <r>
    <x v="80"/>
    <x v="74"/>
    <x v="8"/>
    <n v="2"/>
    <n v="6"/>
    <n v="4"/>
    <n v="2"/>
    <n v="5"/>
    <n v="3"/>
    <n v="2"/>
    <m/>
    <n v="-2"/>
    <n v="2"/>
    <m/>
    <n v="-2"/>
    <n v="2"/>
    <n v="5"/>
    <n v="3"/>
    <n v="2"/>
    <n v="5"/>
    <n v="3"/>
    <n v="2"/>
    <m/>
    <n v="-2"/>
  </r>
  <r>
    <x v="81"/>
    <x v="75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0"/>
    <m/>
    <n v="0"/>
  </r>
  <r>
    <x v="82"/>
    <x v="76"/>
    <x v="8"/>
    <n v="4"/>
    <n v="0"/>
    <n v="-4"/>
    <n v="4"/>
    <n v="0"/>
    <n v="-4"/>
    <n v="4"/>
    <m/>
    <n v="-4"/>
    <n v="4"/>
    <m/>
    <n v="-4"/>
    <n v="4"/>
    <n v="0"/>
    <n v="-4"/>
    <n v="4"/>
    <n v="0"/>
    <n v="-4"/>
    <n v="4"/>
    <m/>
    <n v="-4"/>
  </r>
  <r>
    <x v="83"/>
    <x v="77"/>
    <x v="8"/>
    <n v="4"/>
    <n v="5"/>
    <n v="1"/>
    <n v="4"/>
    <n v="4"/>
    <n v="0"/>
    <n v="4"/>
    <m/>
    <n v="-4"/>
    <n v="4"/>
    <m/>
    <n v="-4"/>
    <n v="4"/>
    <n v="3"/>
    <n v="-1"/>
    <n v="4"/>
    <n v="3"/>
    <n v="-1"/>
    <n v="4"/>
    <m/>
    <n v="-4"/>
  </r>
  <r>
    <x v="84"/>
    <x v="78"/>
    <x v="8"/>
    <n v="4"/>
    <n v="1"/>
    <n v="-3"/>
    <n v="4"/>
    <n v="2"/>
    <n v="-2"/>
    <n v="4"/>
    <m/>
    <n v="-4"/>
    <n v="4"/>
    <m/>
    <n v="-4"/>
    <n v="4"/>
    <n v="3"/>
    <n v="-1"/>
    <n v="4"/>
    <n v="2"/>
    <n v="-2"/>
    <n v="4"/>
    <m/>
    <n v="-4"/>
  </r>
  <r>
    <x v="85"/>
    <x v="79"/>
    <x v="8"/>
    <n v="4"/>
    <n v="7"/>
    <n v="3"/>
    <n v="4"/>
    <n v="6"/>
    <n v="2"/>
    <n v="4"/>
    <m/>
    <n v="-4"/>
    <n v="4"/>
    <m/>
    <n v="-4"/>
    <n v="4"/>
    <n v="5"/>
    <n v="1"/>
    <n v="4"/>
    <n v="8"/>
    <n v="4"/>
    <n v="3"/>
    <m/>
    <n v="-3"/>
  </r>
</pivotCacheRecords>
</file>

<file path=xl/pivotCache/pivotCacheRecords7.xml><?xml version="1.0" encoding="utf-8"?>
<pivotCacheRecords xmlns="http://schemas.openxmlformats.org/spreadsheetml/2006/main" count="86">
  <r>
    <x v="0"/>
    <x v="0"/>
    <x v="0"/>
    <n v="7"/>
    <n v="1"/>
    <n v="-6"/>
    <n v="7"/>
    <n v="1"/>
    <n v="-6"/>
    <n v="7"/>
    <m/>
    <n v="-7"/>
    <n v="7"/>
    <m/>
    <n v="-7"/>
    <n v="7"/>
    <n v="2"/>
    <n v="-5"/>
    <n v="5"/>
    <n v="0"/>
    <n v="-5"/>
    <n v="3"/>
    <m/>
    <n v="-3"/>
  </r>
  <r>
    <x v="1"/>
    <x v="1"/>
    <x v="0"/>
    <n v="7"/>
    <n v="7"/>
    <n v="0"/>
    <n v="7"/>
    <n v="7"/>
    <n v="0"/>
    <n v="7"/>
    <m/>
    <n v="-7"/>
    <n v="7"/>
    <m/>
    <n v="-7"/>
    <n v="7"/>
    <n v="4"/>
    <n v="-3"/>
    <n v="5"/>
    <n v="1"/>
    <n v="-4"/>
    <n v="3"/>
    <m/>
    <n v="-3"/>
  </r>
  <r>
    <x v="2"/>
    <x v="2"/>
    <x v="0"/>
    <n v="18"/>
    <n v="19"/>
    <n v="1"/>
    <n v="18"/>
    <n v="19"/>
    <n v="1"/>
    <n v="18"/>
    <m/>
    <n v="-18"/>
    <n v="18"/>
    <m/>
    <n v="-18"/>
    <n v="18"/>
    <n v="22"/>
    <n v="4"/>
    <n v="13"/>
    <n v="17"/>
    <n v="4"/>
    <n v="10"/>
    <m/>
    <n v="-10"/>
  </r>
  <r>
    <x v="3"/>
    <x v="3"/>
    <x v="0"/>
    <n v="4"/>
    <n v="4"/>
    <n v="0"/>
    <n v="4"/>
    <n v="3"/>
    <n v="-1"/>
    <n v="4"/>
    <m/>
    <n v="-4"/>
    <n v="4"/>
    <m/>
    <n v="-4"/>
    <n v="4"/>
    <n v="4"/>
    <n v="0"/>
    <n v="1"/>
    <n v="2"/>
    <n v="1"/>
    <n v="1"/>
    <m/>
    <n v="-1"/>
  </r>
  <r>
    <x v="4"/>
    <x v="4"/>
    <x v="0"/>
    <n v="4"/>
    <n v="0"/>
    <n v="-4"/>
    <n v="4"/>
    <n v="0"/>
    <n v="-4"/>
    <n v="4"/>
    <m/>
    <n v="-4"/>
    <n v="4"/>
    <m/>
    <n v="-4"/>
    <n v="4"/>
    <n v="0"/>
    <n v="-4"/>
    <n v="1"/>
    <n v="0"/>
    <n v="-1"/>
    <n v="1"/>
    <m/>
    <n v="-1"/>
  </r>
  <r>
    <x v="5"/>
    <x v="5"/>
    <x v="0"/>
    <n v="12"/>
    <n v="9"/>
    <n v="-3"/>
    <n v="12"/>
    <n v="8"/>
    <n v="-4"/>
    <n v="12"/>
    <m/>
    <n v="-12"/>
    <n v="12"/>
    <m/>
    <n v="-12"/>
    <n v="12"/>
    <n v="7"/>
    <n v="-5"/>
    <n v="7"/>
    <n v="4"/>
    <n v="-3"/>
    <n v="4"/>
    <m/>
    <n v="-4"/>
  </r>
  <r>
    <x v="6"/>
    <x v="6"/>
    <x v="0"/>
    <n v="15"/>
    <n v="2"/>
    <n v="-13"/>
    <n v="15"/>
    <n v="2"/>
    <n v="-13"/>
    <n v="15"/>
    <m/>
    <n v="-15"/>
    <n v="15"/>
    <m/>
    <n v="-15"/>
    <n v="15"/>
    <n v="3"/>
    <n v="-12"/>
    <n v="10"/>
    <n v="3"/>
    <n v="-7"/>
    <n v="8"/>
    <m/>
    <n v="-8"/>
  </r>
  <r>
    <x v="7"/>
    <x v="7"/>
    <x v="0"/>
    <n v="4"/>
    <n v="4"/>
    <n v="0"/>
    <n v="4"/>
    <n v="3"/>
    <n v="-1"/>
    <n v="4"/>
    <m/>
    <n v="-4"/>
    <n v="4"/>
    <m/>
    <n v="-4"/>
    <n v="4"/>
    <n v="5"/>
    <n v="1"/>
    <n v="4"/>
    <n v="0"/>
    <n v="-4"/>
    <n v="4"/>
    <m/>
    <n v="-4"/>
  </r>
  <r>
    <x v="8"/>
    <x v="8"/>
    <x v="0"/>
    <n v="5"/>
    <n v="6"/>
    <n v="1"/>
    <n v="5"/>
    <n v="3"/>
    <n v="-2"/>
    <n v="5"/>
    <m/>
    <n v="-5"/>
    <n v="5"/>
    <m/>
    <n v="-5"/>
    <n v="5"/>
    <n v="4"/>
    <n v="-1"/>
    <n v="5"/>
    <n v="3"/>
    <n v="-2"/>
    <n v="5"/>
    <m/>
    <n v="-5"/>
  </r>
  <r>
    <x v="9"/>
    <x v="9"/>
    <x v="0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10"/>
    <x v="10"/>
    <x v="0"/>
    <n v="4"/>
    <n v="3"/>
    <n v="-1"/>
    <n v="4"/>
    <n v="4"/>
    <n v="0"/>
    <n v="4"/>
    <m/>
    <n v="-4"/>
    <n v="4"/>
    <m/>
    <n v="-4"/>
    <n v="4"/>
    <n v="5"/>
    <n v="1"/>
    <n v="0"/>
    <n v="0"/>
    <n v="0"/>
    <n v="0"/>
    <m/>
    <n v="0"/>
  </r>
  <r>
    <x v="11"/>
    <x v="11"/>
    <x v="0"/>
    <n v="5"/>
    <n v="1"/>
    <n v="-4"/>
    <n v="5"/>
    <n v="2"/>
    <n v="-3"/>
    <n v="5"/>
    <m/>
    <n v="-5"/>
    <n v="5"/>
    <m/>
    <n v="-5"/>
    <n v="5"/>
    <n v="0"/>
    <n v="-5"/>
    <n v="2"/>
    <n v="1"/>
    <n v="-1"/>
    <n v="2"/>
    <m/>
    <n v="-2"/>
  </r>
  <r>
    <x v="12"/>
    <x v="12"/>
    <x v="0"/>
    <n v="10"/>
    <n v="1"/>
    <n v="-9"/>
    <n v="10"/>
    <n v="3"/>
    <n v="-7"/>
    <n v="10"/>
    <m/>
    <n v="-10"/>
    <n v="10"/>
    <m/>
    <n v="-10"/>
    <n v="10"/>
    <n v="3"/>
    <n v="-7"/>
    <n v="5"/>
    <n v="3"/>
    <n v="-2"/>
    <n v="5"/>
    <m/>
    <n v="-5"/>
  </r>
  <r>
    <x v="13"/>
    <x v="13"/>
    <x v="1"/>
    <n v="7"/>
    <n v="8"/>
    <n v="1"/>
    <n v="7"/>
    <n v="6"/>
    <n v="-1"/>
    <n v="7"/>
    <m/>
    <n v="-7"/>
    <n v="7"/>
    <m/>
    <n v="-7"/>
    <n v="7"/>
    <n v="7"/>
    <n v="0"/>
    <n v="7"/>
    <n v="7"/>
    <n v="0"/>
    <n v="7"/>
    <m/>
    <n v="-7"/>
  </r>
  <r>
    <x v="14"/>
    <x v="14"/>
    <x v="1"/>
    <n v="9"/>
    <n v="4"/>
    <n v="-5"/>
    <n v="9"/>
    <n v="6"/>
    <n v="-3"/>
    <n v="9"/>
    <m/>
    <n v="-9"/>
    <n v="9"/>
    <m/>
    <n v="-9"/>
    <n v="9"/>
    <n v="4"/>
    <n v="-5"/>
    <n v="9"/>
    <n v="5"/>
    <n v="-4"/>
    <n v="9"/>
    <m/>
    <n v="-9"/>
  </r>
  <r>
    <x v="15"/>
    <x v="15"/>
    <x v="1"/>
    <n v="12"/>
    <n v="16"/>
    <n v="4"/>
    <n v="12"/>
    <n v="14"/>
    <n v="2"/>
    <n v="12"/>
    <m/>
    <n v="-12"/>
    <n v="12"/>
    <m/>
    <n v="-12"/>
    <n v="12"/>
    <n v="17"/>
    <n v="5"/>
    <n v="12"/>
    <n v="16"/>
    <n v="4"/>
    <n v="12"/>
    <m/>
    <n v="-12"/>
  </r>
  <r>
    <x v="16"/>
    <x v="16"/>
    <x v="1"/>
    <n v="9"/>
    <n v="6"/>
    <n v="-3"/>
    <n v="9"/>
    <n v="7"/>
    <n v="-2"/>
    <n v="9"/>
    <m/>
    <n v="-9"/>
    <n v="9"/>
    <m/>
    <n v="-9"/>
    <n v="9"/>
    <n v="7"/>
    <n v="-2"/>
    <n v="9"/>
    <n v="8"/>
    <n v="-1"/>
    <n v="9"/>
    <m/>
    <n v="-9"/>
  </r>
  <r>
    <x v="17"/>
    <x v="17"/>
    <x v="1"/>
    <n v="10"/>
    <n v="10"/>
    <n v="0"/>
    <n v="10"/>
    <n v="10"/>
    <n v="0"/>
    <n v="10"/>
    <m/>
    <n v="-10"/>
    <n v="10"/>
    <m/>
    <n v="-10"/>
    <n v="10"/>
    <n v="10"/>
    <n v="0"/>
    <n v="10"/>
    <n v="12"/>
    <n v="2"/>
    <n v="10"/>
    <m/>
    <n v="-10"/>
  </r>
  <r>
    <x v="18"/>
    <x v="18"/>
    <x v="1"/>
    <n v="12"/>
    <n v="13"/>
    <n v="1"/>
    <n v="12"/>
    <n v="9"/>
    <n v="-3"/>
    <n v="12"/>
    <m/>
    <n v="-12"/>
    <n v="12"/>
    <m/>
    <n v="-12"/>
    <n v="12"/>
    <n v="10"/>
    <n v="-2"/>
    <n v="12"/>
    <n v="13"/>
    <n v="1"/>
    <n v="12"/>
    <m/>
    <n v="-12"/>
  </r>
  <r>
    <x v="19"/>
    <x v="19"/>
    <x v="1"/>
    <n v="11"/>
    <n v="8"/>
    <n v="-3"/>
    <n v="11"/>
    <n v="8"/>
    <n v="-3"/>
    <n v="11"/>
    <m/>
    <n v="-11"/>
    <n v="11"/>
    <m/>
    <n v="-11"/>
    <n v="11"/>
    <n v="7"/>
    <n v="-4"/>
    <n v="11"/>
    <n v="7"/>
    <n v="-4"/>
    <n v="11"/>
    <m/>
    <n v="-11"/>
  </r>
  <r>
    <x v="20"/>
    <x v="20"/>
    <x v="1"/>
    <n v="4"/>
    <n v="0"/>
    <n v="-4"/>
    <n v="4"/>
    <n v="0"/>
    <n v="-4"/>
    <n v="4"/>
    <m/>
    <n v="-4"/>
    <n v="4"/>
    <m/>
    <n v="-4"/>
    <n v="4"/>
    <n v="0"/>
    <n v="-4"/>
    <n v="4"/>
    <n v="1"/>
    <n v="-3"/>
    <n v="4"/>
    <m/>
    <n v="-4"/>
  </r>
  <r>
    <x v="21"/>
    <x v="21"/>
    <x v="1"/>
    <n v="5"/>
    <n v="0"/>
    <n v="-5"/>
    <n v="5"/>
    <n v="7"/>
    <n v="2"/>
    <n v="5"/>
    <m/>
    <n v="-5"/>
    <n v="5"/>
    <m/>
    <n v="-5"/>
    <n v="5"/>
    <n v="7"/>
    <n v="2"/>
    <n v="5"/>
    <n v="8"/>
    <n v="3"/>
    <n v="5"/>
    <m/>
    <n v="-5"/>
  </r>
  <r>
    <x v="22"/>
    <x v="22"/>
    <x v="1"/>
    <n v="2"/>
    <n v="1"/>
    <n v="-1"/>
    <n v="2"/>
    <n v="1"/>
    <n v="-1"/>
    <n v="2"/>
    <m/>
    <n v="-2"/>
    <n v="2"/>
    <m/>
    <n v="-2"/>
    <n v="2"/>
    <n v="0"/>
    <n v="-2"/>
    <n v="2"/>
    <n v="0"/>
    <n v="-2"/>
    <n v="2"/>
    <m/>
    <n v="-2"/>
  </r>
  <r>
    <x v="23"/>
    <x v="23"/>
    <x v="1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24"/>
    <x v="24"/>
    <x v="1"/>
    <n v="5"/>
    <n v="3"/>
    <n v="-2"/>
    <n v="5"/>
    <n v="3"/>
    <n v="-2"/>
    <n v="5"/>
    <m/>
    <n v="-5"/>
    <n v="5"/>
    <m/>
    <n v="-5"/>
    <n v="5"/>
    <n v="2"/>
    <n v="-3"/>
    <n v="5"/>
    <n v="3"/>
    <n v="-2"/>
    <n v="5"/>
    <m/>
    <n v="-5"/>
  </r>
  <r>
    <x v="25"/>
    <x v="25"/>
    <x v="1"/>
    <n v="4"/>
    <n v="0"/>
    <n v="-4"/>
    <n v="4"/>
    <n v="1"/>
    <n v="-3"/>
    <n v="4"/>
    <m/>
    <n v="-4"/>
    <n v="4"/>
    <m/>
    <n v="-4"/>
    <n v="4"/>
    <n v="1"/>
    <n v="-3"/>
    <n v="4"/>
    <n v="0"/>
    <n v="-4"/>
    <n v="4"/>
    <m/>
    <n v="-4"/>
  </r>
  <r>
    <x v="26"/>
    <x v="26"/>
    <x v="1"/>
    <n v="4"/>
    <n v="0"/>
    <n v="-4"/>
    <n v="4"/>
    <n v="1"/>
    <n v="-3"/>
    <n v="4"/>
    <m/>
    <n v="-4"/>
    <n v="4"/>
    <m/>
    <n v="-4"/>
    <n v="4"/>
    <n v="0"/>
    <n v="-4"/>
    <n v="4"/>
    <n v="0"/>
    <n v="-4"/>
    <n v="4"/>
    <m/>
    <n v="-4"/>
  </r>
  <r>
    <x v="27"/>
    <x v="27"/>
    <x v="1"/>
    <n v="5"/>
    <n v="1"/>
    <n v="-4"/>
    <n v="5"/>
    <n v="0"/>
    <n v="-5"/>
    <n v="5"/>
    <m/>
    <n v="-5"/>
    <n v="5"/>
    <m/>
    <n v="-5"/>
    <n v="5"/>
    <n v="1"/>
    <n v="-4"/>
    <n v="5"/>
    <n v="1"/>
    <n v="-4"/>
    <n v="5"/>
    <m/>
    <n v="-5"/>
  </r>
  <r>
    <x v="28"/>
    <x v="28"/>
    <x v="2"/>
    <n v="4"/>
    <n v="2"/>
    <n v="-2"/>
    <n v="4"/>
    <n v="3"/>
    <n v="-1"/>
    <n v="4"/>
    <m/>
    <n v="-4"/>
    <n v="4"/>
    <m/>
    <n v="-4"/>
    <n v="4"/>
    <n v="2"/>
    <n v="-2"/>
    <n v="4"/>
    <n v="3"/>
    <n v="-1"/>
    <n v="6"/>
    <m/>
    <n v="-6"/>
  </r>
  <r>
    <x v="29"/>
    <x v="29"/>
    <x v="2"/>
    <n v="2"/>
    <n v="1"/>
    <n v="-1"/>
    <n v="2"/>
    <n v="4"/>
    <n v="2"/>
    <n v="2"/>
    <m/>
    <n v="-2"/>
    <n v="2"/>
    <m/>
    <n v="-2"/>
    <n v="2"/>
    <n v="2"/>
    <n v="0"/>
    <n v="2"/>
    <n v="1"/>
    <n v="-1"/>
    <n v="1"/>
    <m/>
    <n v="-1"/>
  </r>
  <r>
    <x v="30"/>
    <x v="30"/>
    <x v="2"/>
    <n v="4"/>
    <n v="2"/>
    <n v="-2"/>
    <n v="4"/>
    <n v="1"/>
    <n v="-3"/>
    <n v="4"/>
    <m/>
    <n v="-4"/>
    <n v="4"/>
    <m/>
    <n v="-4"/>
    <n v="4"/>
    <n v="2"/>
    <n v="-2"/>
    <n v="4"/>
    <n v="2"/>
    <n v="-2"/>
    <n v="2"/>
    <m/>
    <n v="-2"/>
  </r>
  <r>
    <x v="31"/>
    <x v="31"/>
    <x v="2"/>
    <n v="4"/>
    <n v="4"/>
    <n v="0"/>
    <n v="4"/>
    <n v="4"/>
    <n v="0"/>
    <n v="4"/>
    <m/>
    <n v="-4"/>
    <n v="4"/>
    <m/>
    <n v="-4"/>
    <n v="4"/>
    <n v="4"/>
    <n v="0"/>
    <n v="4"/>
    <n v="3"/>
    <n v="-1"/>
    <n v="5"/>
    <m/>
    <n v="-5"/>
  </r>
  <r>
    <x v="32"/>
    <x v="32"/>
    <x v="3"/>
    <n v="2"/>
    <n v="1"/>
    <n v="-1"/>
    <n v="2"/>
    <n v="1"/>
    <n v="-1"/>
    <n v="2"/>
    <m/>
    <n v="-2"/>
    <n v="2"/>
    <m/>
    <n v="-2"/>
    <n v="2"/>
    <n v="1"/>
    <n v="-1"/>
    <n v="2"/>
    <n v="2"/>
    <n v="0"/>
    <n v="2"/>
    <m/>
    <n v="-2"/>
  </r>
  <r>
    <x v="33"/>
    <x v="33"/>
    <x v="3"/>
    <n v="6"/>
    <n v="4"/>
    <n v="-2"/>
    <n v="6"/>
    <n v="6"/>
    <n v="0"/>
    <n v="6"/>
    <m/>
    <n v="-6"/>
    <n v="6"/>
    <m/>
    <n v="-6"/>
    <n v="6"/>
    <n v="7"/>
    <n v="1"/>
    <n v="6"/>
    <n v="6"/>
    <n v="0"/>
    <n v="6"/>
    <m/>
    <n v="-6"/>
  </r>
  <r>
    <x v="34"/>
    <x v="34"/>
    <x v="3"/>
    <n v="4"/>
    <n v="3"/>
    <n v="-1"/>
    <n v="4"/>
    <n v="3"/>
    <n v="-1"/>
    <n v="4"/>
    <m/>
    <n v="-4"/>
    <n v="4"/>
    <m/>
    <n v="-4"/>
    <n v="4"/>
    <n v="4"/>
    <n v="0"/>
    <n v="4"/>
    <n v="2"/>
    <n v="-2"/>
    <n v="4"/>
    <m/>
    <n v="-4"/>
  </r>
  <r>
    <x v="35"/>
    <x v="35"/>
    <x v="3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36"/>
    <x v="36"/>
    <x v="3"/>
    <n v="2"/>
    <n v="2"/>
    <n v="0"/>
    <n v="2"/>
    <n v="2"/>
    <n v="0"/>
    <n v="2"/>
    <m/>
    <n v="-2"/>
    <n v="2"/>
    <m/>
    <n v="-2"/>
    <n v="2"/>
    <n v="2"/>
    <n v="0"/>
    <n v="2"/>
    <n v="2"/>
    <n v="0"/>
    <n v="2"/>
    <m/>
    <n v="-2"/>
  </r>
  <r>
    <x v="37"/>
    <x v="37"/>
    <x v="3"/>
    <n v="6"/>
    <n v="2"/>
    <n v="-4"/>
    <n v="6"/>
    <n v="6"/>
    <n v="0"/>
    <n v="6"/>
    <m/>
    <n v="-6"/>
    <n v="6"/>
    <m/>
    <n v="-6"/>
    <n v="6"/>
    <n v="7"/>
    <n v="1"/>
    <n v="6"/>
    <n v="5"/>
    <n v="-1"/>
    <n v="6"/>
    <m/>
    <n v="-6"/>
  </r>
  <r>
    <x v="38"/>
    <x v="38"/>
    <x v="3"/>
    <n v="5"/>
    <n v="6"/>
    <n v="1"/>
    <n v="5"/>
    <n v="4"/>
    <n v="-1"/>
    <n v="5"/>
    <m/>
    <n v="-5"/>
    <n v="5"/>
    <m/>
    <n v="-5"/>
    <n v="5"/>
    <n v="4"/>
    <n v="-1"/>
    <n v="5"/>
    <n v="6"/>
    <n v="1"/>
    <n v="5"/>
    <m/>
    <n v="-5"/>
  </r>
  <r>
    <x v="39"/>
    <x v="39"/>
    <x v="3"/>
    <n v="3"/>
    <n v="2"/>
    <n v="-1"/>
    <n v="3"/>
    <n v="3"/>
    <n v="0"/>
    <n v="3"/>
    <m/>
    <n v="-3"/>
    <n v="3"/>
    <m/>
    <n v="-3"/>
    <n v="3"/>
    <n v="2"/>
    <n v="-1"/>
    <n v="3"/>
    <n v="2"/>
    <n v="-1"/>
    <n v="3"/>
    <m/>
    <n v="-3"/>
  </r>
  <r>
    <x v="40"/>
    <x v="40"/>
    <x v="3"/>
    <n v="4"/>
    <n v="4"/>
    <n v="0"/>
    <n v="4"/>
    <n v="4"/>
    <n v="0"/>
    <n v="4"/>
    <m/>
    <n v="-4"/>
    <n v="4"/>
    <m/>
    <n v="-4"/>
    <n v="4"/>
    <n v="5"/>
    <n v="1"/>
    <n v="4"/>
    <n v="4"/>
    <n v="0"/>
    <n v="4"/>
    <m/>
    <n v="-4"/>
  </r>
  <r>
    <x v="41"/>
    <x v="41"/>
    <x v="4"/>
    <n v="5"/>
    <n v="4"/>
    <n v="-1"/>
    <n v="5"/>
    <n v="4"/>
    <n v="-1"/>
    <n v="5"/>
    <m/>
    <n v="-5"/>
    <n v="5"/>
    <m/>
    <n v="-5"/>
    <n v="5"/>
    <n v="4"/>
    <n v="-1"/>
    <n v="5"/>
    <n v="4"/>
    <n v="-1"/>
    <n v="5"/>
    <m/>
    <n v="-5"/>
  </r>
  <r>
    <x v="42"/>
    <x v="42"/>
    <x v="4"/>
    <n v="9"/>
    <n v="5"/>
    <n v="-4"/>
    <n v="9"/>
    <n v="5"/>
    <n v="-4"/>
    <n v="9"/>
    <m/>
    <n v="-9"/>
    <n v="9"/>
    <m/>
    <n v="-9"/>
    <n v="9"/>
    <n v="6"/>
    <n v="-3"/>
    <n v="9"/>
    <n v="6"/>
    <n v="-3"/>
    <n v="9"/>
    <m/>
    <n v="-9"/>
  </r>
  <r>
    <x v="43"/>
    <x v="43"/>
    <x v="5"/>
    <n v="7"/>
    <n v="3"/>
    <n v="-4"/>
    <n v="7"/>
    <n v="5"/>
    <n v="-2"/>
    <n v="7"/>
    <m/>
    <n v="-7"/>
    <n v="7"/>
    <m/>
    <n v="-7"/>
    <n v="7"/>
    <n v="6"/>
    <n v="-1"/>
    <n v="4"/>
    <n v="4"/>
    <n v="0"/>
    <n v="2"/>
    <m/>
    <n v="-2"/>
  </r>
  <r>
    <x v="44"/>
    <x v="44"/>
    <x v="5"/>
    <n v="7"/>
    <n v="4"/>
    <n v="-3"/>
    <n v="7"/>
    <n v="4"/>
    <n v="-3"/>
    <n v="7"/>
    <m/>
    <n v="-7"/>
    <n v="7"/>
    <m/>
    <n v="-7"/>
    <n v="7"/>
    <n v="7"/>
    <n v="0"/>
    <n v="4"/>
    <n v="4"/>
    <n v="0"/>
    <n v="2"/>
    <m/>
    <n v="-2"/>
  </r>
  <r>
    <x v="45"/>
    <x v="45"/>
    <x v="5"/>
    <n v="8"/>
    <n v="3"/>
    <n v="-5"/>
    <n v="8"/>
    <n v="3"/>
    <n v="-5"/>
    <n v="8"/>
    <m/>
    <n v="-8"/>
    <n v="8"/>
    <m/>
    <n v="-8"/>
    <n v="8"/>
    <n v="4"/>
    <n v="-4"/>
    <n v="0"/>
    <n v="0"/>
    <n v="0"/>
    <n v="0"/>
    <m/>
    <n v="0"/>
  </r>
  <r>
    <x v="46"/>
    <x v="46"/>
    <x v="5"/>
    <n v="16"/>
    <n v="12"/>
    <n v="-4"/>
    <n v="16"/>
    <n v="13"/>
    <n v="-3"/>
    <n v="16"/>
    <m/>
    <n v="-16"/>
    <n v="16"/>
    <m/>
    <n v="-16"/>
    <n v="16"/>
    <n v="9"/>
    <n v="-7"/>
    <n v="6"/>
    <n v="7"/>
    <n v="1"/>
    <n v="6"/>
    <m/>
    <n v="-6"/>
  </r>
  <r>
    <x v="47"/>
    <x v="47"/>
    <x v="5"/>
    <n v="6"/>
    <n v="5"/>
    <n v="-1"/>
    <n v="6"/>
    <n v="5"/>
    <n v="-1"/>
    <n v="6"/>
    <m/>
    <n v="-6"/>
    <n v="6"/>
    <m/>
    <n v="-6"/>
    <n v="6"/>
    <n v="5"/>
    <n v="-1"/>
    <n v="3"/>
    <n v="2"/>
    <n v="-1"/>
    <n v="2"/>
    <m/>
    <n v="-2"/>
  </r>
  <r>
    <x v="48"/>
    <x v="48"/>
    <x v="5"/>
    <n v="6"/>
    <n v="0"/>
    <n v="-6"/>
    <n v="6"/>
    <n v="0"/>
    <n v="-6"/>
    <n v="6"/>
    <m/>
    <n v="-6"/>
    <n v="6"/>
    <m/>
    <n v="-6"/>
    <n v="6"/>
    <n v="0"/>
    <n v="-6"/>
    <n v="3"/>
    <n v="0"/>
    <n v="-3"/>
    <n v="2"/>
    <m/>
    <n v="-2"/>
  </r>
  <r>
    <x v="49"/>
    <x v="49"/>
    <x v="5"/>
    <n v="18"/>
    <n v="14"/>
    <n v="-4"/>
    <n v="18"/>
    <n v="12"/>
    <n v="-6"/>
    <n v="18"/>
    <m/>
    <n v="-18"/>
    <n v="18"/>
    <m/>
    <n v="-18"/>
    <n v="18"/>
    <n v="12"/>
    <n v="-6"/>
    <n v="10"/>
    <n v="6"/>
    <n v="-4"/>
    <n v="8"/>
    <m/>
    <n v="-8"/>
  </r>
  <r>
    <x v="50"/>
    <x v="50"/>
    <x v="5"/>
    <n v="18"/>
    <n v="13"/>
    <n v="-5"/>
    <n v="18"/>
    <n v="11"/>
    <n v="-7"/>
    <n v="18"/>
    <m/>
    <n v="-18"/>
    <n v="18"/>
    <m/>
    <n v="-18"/>
    <n v="18"/>
    <n v="12"/>
    <n v="-6"/>
    <n v="10"/>
    <n v="6"/>
    <n v="-4"/>
    <n v="8"/>
    <m/>
    <n v="-8"/>
  </r>
  <r>
    <x v="51"/>
    <x v="51"/>
    <x v="5"/>
    <n v="5"/>
    <n v="2"/>
    <n v="-3"/>
    <n v="5"/>
    <n v="2"/>
    <n v="-3"/>
    <n v="5"/>
    <m/>
    <n v="-5"/>
    <n v="5"/>
    <m/>
    <n v="-5"/>
    <n v="5"/>
    <n v="2"/>
    <n v="-3"/>
    <n v="2"/>
    <n v="2"/>
    <n v="0"/>
    <n v="2"/>
    <m/>
    <n v="-2"/>
  </r>
  <r>
    <x v="52"/>
    <x v="52"/>
    <x v="5"/>
    <n v="5"/>
    <n v="2"/>
    <n v="-3"/>
    <n v="5"/>
    <n v="2"/>
    <n v="-3"/>
    <n v="5"/>
    <m/>
    <n v="-5"/>
    <n v="5"/>
    <m/>
    <n v="-5"/>
    <n v="5"/>
    <n v="2"/>
    <n v="-3"/>
    <n v="5"/>
    <n v="0"/>
    <n v="-5"/>
    <n v="5"/>
    <m/>
    <n v="-5"/>
  </r>
  <r>
    <x v="53"/>
    <x v="53"/>
    <x v="5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54"/>
    <x v="37"/>
    <x v="6"/>
    <n v="16"/>
    <n v="15"/>
    <n v="-1"/>
    <n v="14"/>
    <n v="14"/>
    <n v="0"/>
    <n v="15"/>
    <m/>
    <n v="-15"/>
    <n v="14"/>
    <m/>
    <n v="-14"/>
    <n v="13"/>
    <n v="15"/>
    <n v="2"/>
    <n v="7"/>
    <n v="11"/>
    <n v="4"/>
    <n v="0"/>
    <m/>
    <n v="0"/>
  </r>
  <r>
    <x v="55"/>
    <x v="54"/>
    <x v="6"/>
    <n v="13"/>
    <n v="14"/>
    <n v="1"/>
    <n v="12"/>
    <n v="15"/>
    <n v="3"/>
    <n v="11"/>
    <m/>
    <n v="-11"/>
    <n v="11"/>
    <m/>
    <n v="-11"/>
    <n v="12"/>
    <n v="14"/>
    <n v="2"/>
    <n v="6"/>
    <n v="9"/>
    <n v="3"/>
    <n v="0"/>
    <m/>
    <n v="0"/>
  </r>
  <r>
    <x v="56"/>
    <x v="55"/>
    <x v="6"/>
    <n v="12"/>
    <n v="17"/>
    <n v="5"/>
    <n v="10"/>
    <n v="21"/>
    <n v="11"/>
    <n v="11"/>
    <m/>
    <n v="-11"/>
    <n v="11"/>
    <m/>
    <n v="-11"/>
    <n v="10"/>
    <n v="14"/>
    <n v="4"/>
    <n v="7"/>
    <n v="12"/>
    <n v="5"/>
    <n v="0"/>
    <m/>
    <n v="0"/>
  </r>
  <r>
    <x v="57"/>
    <x v="56"/>
    <x v="6"/>
    <n v="1"/>
    <n v="1"/>
    <n v="0"/>
    <n v="1"/>
    <n v="2"/>
    <n v="1"/>
    <n v="1"/>
    <m/>
    <n v="-1"/>
    <n v="1"/>
    <m/>
    <n v="-1"/>
    <n v="1"/>
    <n v="1"/>
    <n v="0"/>
    <n v="1"/>
    <n v="1"/>
    <n v="0"/>
    <n v="0"/>
    <m/>
    <n v="0"/>
  </r>
  <r>
    <x v="58"/>
    <x v="56"/>
    <x v="6"/>
    <n v="1"/>
    <n v="0"/>
    <n v="-1"/>
    <n v="1"/>
    <n v="0"/>
    <n v="-1"/>
    <n v="1"/>
    <m/>
    <n v="-1"/>
    <n v="1"/>
    <m/>
    <n v="-1"/>
    <n v="1"/>
    <n v="0"/>
    <n v="-1"/>
    <n v="0"/>
    <n v="0"/>
    <n v="0"/>
    <n v="0"/>
    <m/>
    <n v="0"/>
  </r>
  <r>
    <x v="59"/>
    <x v="13"/>
    <x v="6"/>
    <n v="5"/>
    <n v="0"/>
    <n v="-5"/>
    <n v="5"/>
    <n v="0"/>
    <n v="-5"/>
    <n v="5"/>
    <m/>
    <n v="-5"/>
    <n v="5"/>
    <m/>
    <n v="-5"/>
    <n v="5"/>
    <n v="0"/>
    <n v="-5"/>
    <n v="5"/>
    <n v="0"/>
    <n v="-5"/>
    <n v="0"/>
    <m/>
    <n v="0"/>
  </r>
  <r>
    <x v="60"/>
    <x v="14"/>
    <x v="6"/>
    <n v="5"/>
    <n v="4"/>
    <n v="-1"/>
    <n v="5"/>
    <n v="4"/>
    <n v="-1"/>
    <n v="5"/>
    <m/>
    <n v="-5"/>
    <n v="5"/>
    <m/>
    <n v="-5"/>
    <n v="5"/>
    <n v="3"/>
    <n v="-2"/>
    <n v="5"/>
    <n v="3"/>
    <n v="-2"/>
    <n v="0"/>
    <m/>
    <n v="0"/>
  </r>
  <r>
    <x v="61"/>
    <x v="21"/>
    <x v="7"/>
    <n v="6"/>
    <n v="4"/>
    <n v="-2"/>
    <n v="6"/>
    <n v="2"/>
    <n v="-4"/>
    <n v="6"/>
    <m/>
    <n v="-6"/>
    <n v="6"/>
    <m/>
    <n v="-6"/>
    <n v="6"/>
    <n v="4"/>
    <n v="-2"/>
    <n v="3"/>
    <n v="1"/>
    <n v="-2"/>
    <n v="3"/>
    <m/>
    <n v="-3"/>
  </r>
  <r>
    <x v="62"/>
    <x v="57"/>
    <x v="7"/>
    <n v="2"/>
    <n v="1"/>
    <n v="-1"/>
    <n v="2"/>
    <n v="2"/>
    <n v="0"/>
    <n v="2"/>
    <m/>
    <n v="-2"/>
    <n v="2"/>
    <m/>
    <n v="-2"/>
    <n v="2"/>
    <n v="2"/>
    <n v="0"/>
    <n v="1"/>
    <n v="0"/>
    <n v="-1"/>
    <n v="1"/>
    <m/>
    <n v="-1"/>
  </r>
  <r>
    <x v="63"/>
    <x v="58"/>
    <x v="7"/>
    <n v="6"/>
    <n v="3"/>
    <n v="-3"/>
    <n v="6"/>
    <n v="5"/>
    <n v="-1"/>
    <n v="6"/>
    <m/>
    <n v="-6"/>
    <n v="6"/>
    <m/>
    <n v="-6"/>
    <n v="6"/>
    <n v="2"/>
    <n v="-4"/>
    <n v="3"/>
    <n v="1"/>
    <n v="-2"/>
    <n v="3"/>
    <m/>
    <n v="-3"/>
  </r>
  <r>
    <x v="64"/>
    <x v="59"/>
    <x v="7"/>
    <n v="2"/>
    <n v="1"/>
    <n v="-1"/>
    <n v="2"/>
    <n v="1"/>
    <n v="-1"/>
    <n v="2"/>
    <m/>
    <n v="-2"/>
    <n v="2"/>
    <m/>
    <n v="-2"/>
    <n v="2"/>
    <n v="0"/>
    <n v="-2"/>
    <n v="1"/>
    <n v="0"/>
    <n v="-1"/>
    <n v="1"/>
    <m/>
    <n v="-1"/>
  </r>
  <r>
    <x v="65"/>
    <x v="60"/>
    <x v="7"/>
    <n v="2"/>
    <n v="1"/>
    <n v="-1"/>
    <n v="2"/>
    <n v="1"/>
    <n v="-1"/>
    <n v="2"/>
    <m/>
    <n v="-2"/>
    <n v="2"/>
    <m/>
    <n v="-2"/>
    <n v="2"/>
    <n v="1"/>
    <n v="-1"/>
    <n v="1"/>
    <n v="0"/>
    <n v="-1"/>
    <n v="1"/>
    <m/>
    <n v="-1"/>
  </r>
  <r>
    <x v="66"/>
    <x v="61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7"/>
    <x v="62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8"/>
    <x v="27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9"/>
    <x v="63"/>
    <x v="8"/>
    <n v="17"/>
    <n v="14"/>
    <n v="-3"/>
    <n v="17"/>
    <n v="12"/>
    <n v="-5"/>
    <n v="17"/>
    <m/>
    <n v="-17"/>
    <n v="17"/>
    <m/>
    <n v="-17"/>
    <n v="17"/>
    <n v="16"/>
    <n v="-1"/>
    <n v="17"/>
    <n v="12"/>
    <n v="-5"/>
    <n v="0"/>
    <m/>
    <n v="0"/>
  </r>
  <r>
    <x v="70"/>
    <x v="64"/>
    <x v="8"/>
    <n v="2"/>
    <n v="2"/>
    <n v="0"/>
    <n v="2"/>
    <n v="3"/>
    <n v="1"/>
    <n v="2"/>
    <m/>
    <n v="-2"/>
    <n v="2"/>
    <m/>
    <n v="-2"/>
    <n v="2"/>
    <n v="2"/>
    <n v="0"/>
    <n v="2"/>
    <n v="1"/>
    <n v="-1"/>
    <n v="2"/>
    <m/>
    <n v="-2"/>
  </r>
  <r>
    <x v="71"/>
    <x v="65"/>
    <x v="8"/>
    <n v="2"/>
    <n v="2"/>
    <n v="0"/>
    <n v="2"/>
    <n v="2"/>
    <n v="0"/>
    <n v="2"/>
    <m/>
    <n v="-2"/>
    <n v="2"/>
    <m/>
    <n v="-2"/>
    <n v="2"/>
    <n v="2"/>
    <n v="0"/>
    <n v="2"/>
    <n v="0"/>
    <n v="-2"/>
    <n v="2"/>
    <m/>
    <n v="-2"/>
  </r>
  <r>
    <x v="72"/>
    <x v="66"/>
    <x v="8"/>
    <n v="4"/>
    <n v="7"/>
    <n v="3"/>
    <n v="4"/>
    <n v="5"/>
    <n v="1"/>
    <n v="4"/>
    <m/>
    <n v="-4"/>
    <n v="4"/>
    <m/>
    <n v="-4"/>
    <n v="4"/>
    <n v="5"/>
    <n v="1"/>
    <n v="4"/>
    <n v="4"/>
    <n v="0"/>
    <n v="4"/>
    <m/>
    <n v="-4"/>
  </r>
  <r>
    <x v="73"/>
    <x v="67"/>
    <x v="8"/>
    <n v="4"/>
    <n v="9"/>
    <n v="5"/>
    <n v="4"/>
    <n v="8"/>
    <n v="4"/>
    <n v="4"/>
    <m/>
    <n v="-4"/>
    <n v="4"/>
    <m/>
    <n v="-4"/>
    <n v="4"/>
    <n v="8"/>
    <n v="4"/>
    <n v="4"/>
    <n v="6"/>
    <n v="2"/>
    <n v="4"/>
    <m/>
    <n v="-4"/>
  </r>
  <r>
    <x v="74"/>
    <x v="68"/>
    <x v="8"/>
    <n v="4"/>
    <n v="10"/>
    <n v="6"/>
    <n v="4"/>
    <n v="8"/>
    <n v="4"/>
    <n v="4"/>
    <m/>
    <n v="-4"/>
    <n v="4"/>
    <m/>
    <n v="-4"/>
    <n v="4"/>
    <n v="9"/>
    <n v="5"/>
    <n v="4"/>
    <n v="6"/>
    <n v="2"/>
    <n v="4"/>
    <m/>
    <n v="-4"/>
  </r>
  <r>
    <x v="75"/>
    <x v="69"/>
    <x v="8"/>
    <n v="4"/>
    <n v="4"/>
    <n v="0"/>
    <n v="4"/>
    <n v="5"/>
    <n v="1"/>
    <n v="4"/>
    <m/>
    <n v="-4"/>
    <n v="4"/>
    <m/>
    <n v="-4"/>
    <n v="4"/>
    <n v="4"/>
    <n v="0"/>
    <n v="4"/>
    <n v="4"/>
    <n v="0"/>
    <n v="2"/>
    <m/>
    <n v="-2"/>
  </r>
  <r>
    <x v="76"/>
    <x v="70"/>
    <x v="8"/>
    <n v="4"/>
    <n v="6"/>
    <n v="2"/>
    <n v="4"/>
    <n v="6"/>
    <n v="2"/>
    <n v="4"/>
    <m/>
    <n v="-4"/>
    <n v="4"/>
    <m/>
    <n v="-4"/>
    <n v="4"/>
    <n v="6"/>
    <n v="2"/>
    <n v="4"/>
    <n v="6"/>
    <n v="2"/>
    <n v="4"/>
    <m/>
    <n v="-4"/>
  </r>
  <r>
    <x v="77"/>
    <x v="71"/>
    <x v="8"/>
    <n v="2"/>
    <n v="7"/>
    <n v="5"/>
    <n v="2"/>
    <n v="7"/>
    <n v="5"/>
    <n v="2"/>
    <m/>
    <n v="-2"/>
    <n v="2"/>
    <m/>
    <n v="-2"/>
    <n v="2"/>
    <n v="6"/>
    <n v="4"/>
    <n v="2"/>
    <n v="5"/>
    <n v="3"/>
    <n v="2"/>
    <m/>
    <n v="-2"/>
  </r>
  <r>
    <x v="78"/>
    <x v="72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2"/>
    <m/>
    <n v="-2"/>
  </r>
  <r>
    <x v="79"/>
    <x v="73"/>
    <x v="8"/>
    <n v="54"/>
    <n v="65"/>
    <n v="11"/>
    <n v="54"/>
    <n v="61"/>
    <n v="7"/>
    <n v="54"/>
    <m/>
    <n v="-54"/>
    <n v="54"/>
    <m/>
    <n v="-54"/>
    <n v="54"/>
    <n v="51"/>
    <n v="-3"/>
    <n v="32"/>
    <n v="55"/>
    <n v="23"/>
    <n v="32"/>
    <m/>
    <n v="-32"/>
  </r>
  <r>
    <x v="80"/>
    <x v="74"/>
    <x v="8"/>
    <n v="2"/>
    <n v="6"/>
    <n v="4"/>
    <n v="2"/>
    <n v="5"/>
    <n v="3"/>
    <n v="2"/>
    <m/>
    <n v="-2"/>
    <n v="2"/>
    <m/>
    <n v="-2"/>
    <n v="2"/>
    <n v="5"/>
    <n v="3"/>
    <n v="2"/>
    <n v="5"/>
    <n v="3"/>
    <n v="2"/>
    <m/>
    <n v="-2"/>
  </r>
  <r>
    <x v="81"/>
    <x v="75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0"/>
    <m/>
    <n v="0"/>
  </r>
  <r>
    <x v="82"/>
    <x v="76"/>
    <x v="8"/>
    <n v="4"/>
    <n v="0"/>
    <n v="-4"/>
    <n v="4"/>
    <n v="0"/>
    <n v="-4"/>
    <n v="4"/>
    <m/>
    <n v="-4"/>
    <n v="4"/>
    <m/>
    <n v="-4"/>
    <n v="4"/>
    <n v="0"/>
    <n v="-4"/>
    <n v="4"/>
    <n v="0"/>
    <n v="-4"/>
    <n v="4"/>
    <m/>
    <n v="-4"/>
  </r>
  <r>
    <x v="83"/>
    <x v="77"/>
    <x v="8"/>
    <n v="4"/>
    <n v="5"/>
    <n v="1"/>
    <n v="4"/>
    <n v="4"/>
    <n v="0"/>
    <n v="4"/>
    <m/>
    <n v="-4"/>
    <n v="4"/>
    <m/>
    <n v="-4"/>
    <n v="4"/>
    <n v="3"/>
    <n v="-1"/>
    <n v="4"/>
    <n v="3"/>
    <n v="-1"/>
    <n v="4"/>
    <m/>
    <n v="-4"/>
  </r>
  <r>
    <x v="84"/>
    <x v="78"/>
    <x v="8"/>
    <n v="4"/>
    <n v="1"/>
    <n v="-3"/>
    <n v="4"/>
    <n v="2"/>
    <n v="-2"/>
    <n v="4"/>
    <m/>
    <n v="-4"/>
    <n v="4"/>
    <m/>
    <n v="-4"/>
    <n v="4"/>
    <n v="3"/>
    <n v="-1"/>
    <n v="4"/>
    <n v="2"/>
    <n v="-2"/>
    <n v="4"/>
    <m/>
    <n v="-4"/>
  </r>
  <r>
    <x v="85"/>
    <x v="79"/>
    <x v="8"/>
    <n v="4"/>
    <n v="7"/>
    <n v="3"/>
    <n v="4"/>
    <n v="6"/>
    <n v="2"/>
    <n v="4"/>
    <m/>
    <n v="-4"/>
    <n v="4"/>
    <m/>
    <n v="-4"/>
    <n v="4"/>
    <n v="5"/>
    <n v="1"/>
    <n v="4"/>
    <n v="8"/>
    <n v="4"/>
    <n v="3"/>
    <m/>
    <n v="-3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10.xml.rels><Relationships xmlns="http://schemas.openxmlformats.org/package/2006/relationships"><Relationship Type="http://schemas.openxmlformats.org/officeDocument/2006/relationships/pivotCacheDefinition" Target="/xl/pivotCache/pivotCacheDefinition6.xml" Id="rId1" /></Relationships>
</file>

<file path=xl/pivotTables/_rels/pivotTable11.xml.rels><Relationships xmlns="http://schemas.openxmlformats.org/package/2006/relationships"><Relationship Type="http://schemas.openxmlformats.org/officeDocument/2006/relationships/pivotCacheDefinition" Target="/xl/pivotCache/pivotCacheDefinition7.xml" Id="rId1" /></Relationships>
</file>

<file path=xl/pivotTables/_rels/pivotTable1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5.xml.rels><Relationships xmlns="http://schemas.openxmlformats.org/package/2006/relationships"><Relationship Type="http://schemas.openxmlformats.org/officeDocument/2006/relationships/pivotCacheDefinition" Target="/xl/pivotCache/pivotCacheDefinition3.xml" Id="rId1" /></Relationships>
</file>

<file path=xl/pivotTables/_rels/pivotTable6.xml.rels><Relationships xmlns="http://schemas.openxmlformats.org/package/2006/relationships"><Relationship Type="http://schemas.openxmlformats.org/officeDocument/2006/relationships/pivotCacheDefinition" Target="/xl/pivotCache/pivotCacheDefinition4.xml" Id="rId1" /></Relationships>
</file>

<file path=xl/pivotTables/_rels/pivotTable7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8.xml.rels><Relationships xmlns="http://schemas.openxmlformats.org/package/2006/relationships"><Relationship Type="http://schemas.openxmlformats.org/officeDocument/2006/relationships/pivotCacheDefinition" Target="/xl/pivotCache/pivotCacheDefinition5.xml" Id="rId1" /></Relationships>
</file>

<file path=xl/pivotTables/_rels/pivotTable9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a Dinâmica2" cacheId="0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13" fieldListSortAscending="0" mdxSubqueries="0" applyNumberFormats="0" applyBorderFormats="0" applyFontFormats="0" applyPatternFormats="0" applyAlignmentFormats="0" applyWidthHeightFormats="1" r:id="rId1">
  <location ref="A54:D70" firstHeaderRow="0" firstDataRow="1" firstDataCol="1"/>
  <pivotFields count="24">
    <pivotField axis="axisRow" showDropDowns="1" compact="1" outline="1" subtotalTop="1" dragToRow="1" dragToCol="1" dragToPage="1" dragToData="1" dragOff="1" showAll="0" topAutoShow="1" itemPageCount="10" sortType="manual" defaultSubtotal="1">
      <items count="87">
        <item t="data" sd="1" x="69"/>
        <item t="data" sd="1" x="13"/>
        <item t="data" sd="1" x="14"/>
        <item t="data" sd="1" x="44"/>
        <item t="data" sd="1" x="0"/>
        <item t="data" sd="1" x="1"/>
        <item t="data" sd="1" x="6"/>
        <item t="data" sd="1" x="2"/>
        <item t="data" sd="1" x="3"/>
        <item t="data" sd="1" x="4"/>
        <item t="data" sd="1" x="8"/>
        <item t="data" sd="1" x="21"/>
        <item t="data" sd="1" x="22"/>
        <item t="data" sd="1" x="5"/>
        <item t="data" sd="1" x="38"/>
        <item t="data" sd="1" x="39"/>
        <item t="data" sd="1" x="10"/>
        <item t="data" sd="1" x="40"/>
        <item t="data" sd="1" x="11"/>
        <item t="data" sd="1" x="9"/>
        <item t="data" sd="1" x="23"/>
        <item t="data" sd="1" x="24"/>
        <item t="data" sd="1" x="12"/>
        <item t="data" sd="1" x="25"/>
        <item t="data" sd="1" x="26"/>
        <item t="data" sd="1" x="52"/>
        <item t="data" sd="1" x="27"/>
        <item t="data" sd="1" x="53"/>
        <item t="data" sd="1" x="43"/>
        <item t="data" sd="1" x="7"/>
        <item t="data" sd="1" x="59"/>
        <item t="data" sd="1" x="60"/>
        <item t="data" sd="1" x="85"/>
        <item t="data" sd="1" x="51"/>
        <item t="data" sd="1" x="70"/>
        <item t="data" sd="1" x="15"/>
        <item t="data" sd="1" x="16"/>
        <item t="data" sd="1" x="17"/>
        <item t="data" sd="1" x="18"/>
        <item t="data" sd="1" x="19"/>
        <item t="data" sd="1" x="20"/>
        <item t="data" sd="1" x="71"/>
        <item t="data" sd="1" x="32"/>
        <item t="data" sd="1" x="72"/>
        <item t="data" sd="1" x="66"/>
        <item t="data" sd="1" x="67"/>
        <item t="data" sd="1" x="73"/>
        <item t="data" sd="1" x="74"/>
        <item t="data" sd="1" x="75"/>
        <item t="data" sd="1" x="76"/>
        <item t="data" sd="1" x="77"/>
        <item t="data" sd="1" x="45"/>
        <item t="data" sd="1" x="68"/>
        <item t="data" sd="1" x="78"/>
        <item t="data" sd="1" x="79"/>
        <item t="data" sd="1" x="28"/>
        <item t="data" sd="1" x="29"/>
        <item t="data" sd="1" x="30"/>
        <item t="data" sd="1" x="31"/>
        <item t="data" sd="1" x="80"/>
        <item t="data" sd="1" x="81"/>
        <item t="data" sd="1" x="82"/>
        <item t="data" sd="1" x="83"/>
        <item t="data" sd="1" x="84"/>
        <item t="data" sd="1" x="33"/>
        <item t="data" sd="1" x="34"/>
        <item t="data" sd="1" x="35"/>
        <item t="data" sd="1" x="41"/>
        <item t="data" sd="1" x="42"/>
        <item t="data" sd="1" x="36"/>
        <item t="data" sd="1" x="46"/>
        <item t="data" sd="1" x="47"/>
        <item t="data" sd="1" x="48"/>
        <item t="data" sd="1" x="49"/>
        <item t="data" sd="1" x="50"/>
        <item t="data" sd="1" x="54"/>
        <item t="data" sd="1" x="55"/>
        <item t="data" sd="1" x="56"/>
        <item t="data" sd="1" x="57"/>
        <item t="data" sd="1" x="58"/>
        <item t="data" sd="1" x="61"/>
        <item t="data" sd="1" x="62"/>
        <item t="data" sd="1" x="63"/>
        <item t="data" sd="1" x="64"/>
        <item t="data" sd="1" x="65"/>
        <item t="data" sd="1" x="37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81">
        <item t="data" sd="1" x="63"/>
        <item t="data" sd="1" x="9"/>
        <item t="data" sd="1" x="22"/>
        <item t="data" sd="1" x="44"/>
        <item t="data" sd="1" x="32"/>
        <item t="data" sd="1" x="49"/>
        <item t="data" sd="1" x="56"/>
        <item t="data" sd="1" x="51"/>
        <item t="data" sd="1" x="48"/>
        <item t="data" sd="1" x="25"/>
        <item t="data" sd="1" x="77"/>
        <item t="data" sd="1" x="59"/>
        <item t="data" sd="1" x="3"/>
        <item t="data" sd="1" x="4"/>
        <item t="data" sd="1" x="6"/>
        <item t="data" sd="1" x="7"/>
        <item t="data" sd="1" x="2"/>
        <item t="data" sd="1" x="5"/>
        <item t="data" sd="1" x="10"/>
        <item t="data" sd="1" x="76"/>
        <item t="data" sd="1" x="29"/>
        <item t="data" sd="1" x="24"/>
        <item t="data" sd="1" x="68"/>
        <item t="data" sd="1" x="12"/>
        <item t="data" sd="1" x="73"/>
        <item t="data" sd="1" x="20"/>
        <item t="data" sd="1" x="21"/>
        <item t="data" sd="1" x="11"/>
        <item t="data" sd="1" x="53"/>
        <item t="data" sd="1" x="66"/>
        <item t="data" sd="1" x="65"/>
        <item t="data" sd="1" x="18"/>
        <item t="data" sd="1" x="17"/>
        <item t="data" sd="1" x="19"/>
        <item t="data" sd="1" x="50"/>
        <item t="data" sd="1" x="34"/>
        <item t="data" sd="1" x="35"/>
        <item t="data" sd="1" x="46"/>
        <item t="data" sd="1" x="1"/>
        <item t="data" sd="1" x="52"/>
        <item t="data" sd="1" x="72"/>
        <item t="data" sd="1" x="30"/>
        <item t="data" sd="1" x="33"/>
        <item t="data" sd="1" x="45"/>
        <item t="data" sd="1" x="61"/>
        <item t="data" sd="1" x="23"/>
        <item t="data" sd="1" x="36"/>
        <item t="data" sd="1" x="60"/>
        <item t="data" sd="1" x="57"/>
        <item t="data" sd="1" x="58"/>
        <item t="data" sd="1" x="67"/>
        <item t="data" sd="1" x="27"/>
        <item t="data" sd="1" x="69"/>
        <item t="data" sd="1" x="64"/>
        <item t="data" sd="1" x="40"/>
        <item t="data" sd="1" x="26"/>
        <item t="data" sd="1" x="70"/>
        <item t="data" sd="1" x="38"/>
        <item t="data" sd="1" x="43"/>
        <item t="data" sd="1" x="71"/>
        <item t="data" sd="1" x="31"/>
        <item t="data" sd="1" x="79"/>
        <item t="data" sd="1" x="16"/>
        <item t="data" sd="1" x="74"/>
        <item t="data" sd="1" x="15"/>
        <item t="data" sd="1" x="47"/>
        <item t="data" sd="1" x="8"/>
        <item t="data" sd="1" x="62"/>
        <item t="data" sd="1" x="55"/>
        <item t="data" sd="1" x="14"/>
        <item t="data" sd="1" x="13"/>
        <item t="data" sd="1" x="78"/>
        <item t="data" sd="1" x="75"/>
        <item t="data" sd="1" x="39"/>
        <item t="data" sd="1" x="54"/>
        <item t="data" sd="1" x="37"/>
        <item t="data" sd="1" x="42"/>
        <item t="data" sd="1" x="41"/>
        <item t="data" sd="1" x="28"/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0">
        <item t="data" h="1" sd="1" x="0"/>
        <item t="data" h="1" sd="1" x="1"/>
        <item t="data" h="1" sd="1" x="2"/>
        <item t="data" h="1" sd="1" x="3"/>
        <item t="data" h="1" sd="1" x="4"/>
        <item t="data" h="1" sd="1" x="5"/>
        <item t="data" sd="1" x="6"/>
        <item t="data" h="1" sd="1" x="7"/>
        <item t="data" h="1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3">
    <field x="2"/>
    <field x="0"/>
    <field x="1"/>
  </rowFields>
  <rowItems count="16">
    <i t="data" r="0" i="0">
      <x v="6"/>
    </i>
    <i t="data" r="1" i="0">
      <x v="30"/>
    </i>
    <i t="data" r="2" i="0">
      <x v="70"/>
    </i>
    <i t="data" r="1" i="0">
      <x v="31"/>
    </i>
    <i t="data" r="2" i="0">
      <x v="69"/>
    </i>
    <i t="data" r="1" i="0">
      <x v="75"/>
    </i>
    <i t="data" r="2" i="0">
      <x v="75"/>
    </i>
    <i t="data" r="1" i="0">
      <x v="76"/>
    </i>
    <i t="data" r="2" i="0">
      <x v="74"/>
    </i>
    <i t="data" r="1" i="0">
      <x v="77"/>
    </i>
    <i t="data" r="2" i="0">
      <x v="68"/>
    </i>
    <i t="data" r="1" i="0">
      <x v="78"/>
    </i>
    <i t="data" r="2" i="0">
      <x v="6"/>
    </i>
    <i t="data" r="1" i="0">
      <x v="79"/>
    </i>
    <i t="data" r="2" i="0">
      <x v="6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AUTOCARROS PREVISTOS" fld="18" subtotal="sum" showDataAs="normal" baseField="0" baseItem="0"/>
    <dataField name="AUTOCARROS DISPONIBILIZADOS" fld="19" subtotal="sum" showDataAs="normal" baseField="0" baseItem="0"/>
    <dataField name="DIFERENÇA" fld="20" subtotal="sum" showDataAs="normal" baseField="0" baseItem="0"/>
  </dataFields>
  <formats count="27">
    <format action="formatting" dxfId="122">
      <pivotArea type="normal" dataOnly="1" outline="0" collapsedLevelsAreSubtotals="1" fieldPosition="0"/>
    </format>
    <format action="formatting" dxfId="121">
      <pivotArea type="all" dataOnly="0" outline="0" fieldPosition="0"/>
    </format>
    <format action="formatting" dxfId="120">
      <pivotArea type="normal" dataOnly="1" outline="0" collapsedLevelsAreSubtotals="1" fieldPosition="0"/>
    </format>
    <format action="formatting" dxfId="119">
      <pivotArea field="2" type="button" dataOnly="0" labelOnly="1" outline="0" axis="axisRow" fieldPosition="0"/>
    </format>
    <format action="formatting" dxfId="118">
      <pivotArea type="normal" dataOnly="0" labelOnly="1" outline="1" fieldPosition="0">
        <references count="1">
          <reference field="2"/>
        </references>
      </pivotArea>
    </format>
    <format action="formatting" dxfId="117">
      <pivotArea type="normal" dataOnly="0" labelOnly="1" grandRow="1" outline="0" fieldPosition="0"/>
    </format>
    <format action="formatting" dxfId="116">
      <pivotArea type="normal" dataOnly="0" labelOnly="1" outline="1" fieldPosition="0">
        <references count="2">
          <reference field="0">
            <x v="63"/>
          </reference>
          <reference field="2" selected="0"/>
        </references>
      </pivotArea>
    </format>
    <format action="formatting" dxfId="115">
      <pivotArea type="normal" dataOnly="0" labelOnly="1" outline="1" fieldPosition="0">
        <references count="3">
          <reference field="0" selected="0">
            <x v="0"/>
          </reference>
          <reference field="1">
            <x v="0"/>
          </reference>
          <reference field="2" selected="0"/>
        </references>
      </pivotArea>
    </format>
    <format action="formatting" dxfId="114">
      <pivotArea type="normal" dataOnly="0" labelOnly="1" outline="1" fieldPosition="0">
        <references count="3">
          <reference field="0" selected="0">
            <x v="32"/>
          </reference>
          <reference field="1">
            <x v="61"/>
          </reference>
          <reference field="2" selected="0"/>
        </references>
      </pivotArea>
    </format>
    <format action="formatting" dxfId="113">
      <pivotArea type="normal" dataOnly="0" labelOnly="1" outline="1" fieldPosition="0">
        <references count="3">
          <reference field="0" selected="0">
            <x v="34"/>
          </reference>
          <reference field="1">
            <x v="53"/>
          </reference>
          <reference field="2" selected="0"/>
        </references>
      </pivotArea>
    </format>
    <format action="formatting" dxfId="112">
      <pivotArea type="normal" dataOnly="0" labelOnly="1" outline="1" fieldPosition="0">
        <references count="3">
          <reference field="0" selected="0">
            <x v="41"/>
          </reference>
          <reference field="1">
            <x v="30"/>
          </reference>
          <reference field="2" selected="0"/>
        </references>
      </pivotArea>
    </format>
    <format action="formatting" dxfId="111">
      <pivotArea type="normal" dataOnly="0" labelOnly="1" outline="1" fieldPosition="0">
        <references count="3">
          <reference field="0" selected="0">
            <x v="43"/>
          </reference>
          <reference field="1">
            <x v="29"/>
          </reference>
          <reference field="2" selected="0"/>
        </references>
      </pivotArea>
    </format>
    <format action="formatting" dxfId="110">
      <pivotArea type="normal" dataOnly="0" labelOnly="1" outline="1" fieldPosition="0">
        <references count="3">
          <reference field="0" selected="0">
            <x v="44"/>
          </reference>
          <reference field="1">
            <x v="44"/>
          </reference>
          <reference field="2" selected="0"/>
        </references>
      </pivotArea>
    </format>
    <format action="formatting" dxfId="109">
      <pivotArea type="normal" dataOnly="0" labelOnly="1" outline="1" fieldPosition="0">
        <references count="3">
          <reference field="0" selected="0">
            <x v="45"/>
          </reference>
          <reference field="1">
            <x v="67"/>
          </reference>
          <reference field="2" selected="0"/>
        </references>
      </pivotArea>
    </format>
    <format action="formatting" dxfId="108">
      <pivotArea type="normal" dataOnly="0" labelOnly="1" outline="1" fieldPosition="0">
        <references count="3">
          <reference field="0" selected="0">
            <x v="46"/>
          </reference>
          <reference field="1">
            <x v="50"/>
          </reference>
          <reference field="2" selected="0"/>
        </references>
      </pivotArea>
    </format>
    <format action="formatting" dxfId="107">
      <pivotArea type="normal" dataOnly="0" labelOnly="1" outline="1" fieldPosition="0">
        <references count="3">
          <reference field="0" selected="0">
            <x v="47"/>
          </reference>
          <reference field="1">
            <x v="22"/>
          </reference>
          <reference field="2" selected="0"/>
        </references>
      </pivotArea>
    </format>
    <format action="formatting" dxfId="106">
      <pivotArea type="normal" dataOnly="0" labelOnly="1" outline="1" fieldPosition="0">
        <references count="3">
          <reference field="0" selected="0">
            <x v="48"/>
          </reference>
          <reference field="1">
            <x v="52"/>
          </reference>
          <reference field="2" selected="0"/>
        </references>
      </pivotArea>
    </format>
    <format action="formatting" dxfId="105">
      <pivotArea type="normal" dataOnly="0" labelOnly="1" outline="1" fieldPosition="0">
        <references count="3">
          <reference field="0" selected="0">
            <x v="49"/>
          </reference>
          <reference field="1">
            <x v="56"/>
          </reference>
          <reference field="2" selected="0"/>
        </references>
      </pivotArea>
    </format>
    <format action="formatting" dxfId="104">
      <pivotArea type="normal" dataOnly="0" labelOnly="1" outline="1" fieldPosition="0">
        <references count="3">
          <reference field="0" selected="0">
            <x v="50"/>
          </reference>
          <reference field="1">
            <x v="59"/>
          </reference>
          <reference field="2" selected="0"/>
        </references>
      </pivotArea>
    </format>
    <format action="formatting" dxfId="103">
      <pivotArea type="normal" dataOnly="0" labelOnly="1" outline="1" fieldPosition="0">
        <references count="3">
          <reference field="0" selected="0">
            <x v="52"/>
          </reference>
          <reference field="1">
            <x v="51"/>
          </reference>
          <reference field="2" selected="0"/>
        </references>
      </pivotArea>
    </format>
    <format action="formatting" dxfId="102">
      <pivotArea type="normal" dataOnly="0" labelOnly="1" outline="1" fieldPosition="0">
        <references count="3">
          <reference field="0" selected="0">
            <x v="53"/>
          </reference>
          <reference field="1">
            <x v="40"/>
          </reference>
          <reference field="2" selected="0"/>
        </references>
      </pivotArea>
    </format>
    <format action="formatting" dxfId="101">
      <pivotArea type="normal" dataOnly="0" labelOnly="1" outline="1" fieldPosition="0">
        <references count="3">
          <reference field="0" selected="0">
            <x v="54"/>
          </reference>
          <reference field="1">
            <x v="24"/>
          </reference>
          <reference field="2" selected="0"/>
        </references>
      </pivotArea>
    </format>
    <format action="formatting" dxfId="100">
      <pivotArea type="normal" dataOnly="0" labelOnly="1" outline="1" fieldPosition="0">
        <references count="3">
          <reference field="0" selected="0">
            <x v="59"/>
          </reference>
          <reference field="1">
            <x v="63"/>
          </reference>
          <reference field="2" selected="0"/>
        </references>
      </pivotArea>
    </format>
    <format action="formatting" dxfId="99">
      <pivotArea type="normal" dataOnly="0" labelOnly="1" outline="1" fieldPosition="0">
        <references count="3">
          <reference field="0" selected="0">
            <x v="60"/>
          </reference>
          <reference field="1">
            <x v="72"/>
          </reference>
          <reference field="2" selected="0"/>
        </references>
      </pivotArea>
    </format>
    <format action="formatting" dxfId="98">
      <pivotArea type="normal" dataOnly="0" labelOnly="1" outline="1" fieldPosition="0">
        <references count="3">
          <reference field="0" selected="0">
            <x v="61"/>
          </reference>
          <reference field="1">
            <x v="19"/>
          </reference>
          <reference field="2" selected="0"/>
        </references>
      </pivotArea>
    </format>
    <format action="formatting" dxfId="97">
      <pivotArea type="normal" dataOnly="0" labelOnly="1" outline="1" fieldPosition="0">
        <references count="3">
          <reference field="0" selected="0">
            <x v="62"/>
          </reference>
          <reference field="1">
            <x v="10"/>
          </reference>
          <reference field="2" selected="0"/>
        </references>
      </pivotArea>
    </format>
    <format action="formatting" dxfId="96">
      <pivotArea type="normal" dataOnly="0" labelOnly="1" outline="1" fieldPosition="0">
        <references count="3">
          <reference field="0" selected="0">
            <x v="63"/>
          </reference>
          <reference field="1">
            <x v="71"/>
          </reference>
          <reference field="2" selected="0"/>
        </references>
      </pivotArea>
    </format>
  </formats>
  <chartFormats count="3">
    <chartFormat chart="154" format="6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54" format="7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54" format="8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:r="http://schemas.openxmlformats.org/officeDocument/2006/relationships" xmlns="http://schemas.openxmlformats.org/spreadsheetml/2006/main" name="Tabela Dinâmica14" cacheId="5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:D36" firstHeaderRow="0" firstDataRow="1" firstDataCol="1"/>
  <pivotFields count="25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10">
        <item t="data" sd="1" x="0"/>
        <item t="data" sd="1" x="2"/>
        <item t="data" sd="1" x="1"/>
        <item t="data" sd="1" x="8"/>
        <item t="data" sd="1" x="7"/>
        <item t="data" sd="1" x="6"/>
        <item t="data" sd="1" x="5"/>
        <item t="data" sd="1" x="3"/>
        <item t="data" sd="1" x="4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1" x="0"/>
        <item t="data" sd="1" m="1" x="5"/>
        <item t="data" sd="1" x="2"/>
        <item t="data" sd="1" x="3"/>
        <item t="data" sd="1" x="4"/>
        <item t="data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</pivotFields>
  <rowFields count="2">
    <field x="1"/>
    <field x="3"/>
  </rowFields>
  <rowItems count="34">
    <i t="data" r="0" i="0">
      <x v="0"/>
    </i>
    <i t="data" r="1" i="0">
      <x v="0"/>
    </i>
    <i t="data" r="1" i="0">
      <x v="2"/>
    </i>
    <i t="data" r="1" i="0">
      <x v="5"/>
    </i>
    <i t="data" r="0" i="0">
      <x v="1"/>
    </i>
    <i t="data" r="1" i="0">
      <x v="0"/>
    </i>
    <i t="data" r="1" i="0">
      <x v="2"/>
    </i>
    <i t="data" r="1" i="0">
      <x v="5"/>
    </i>
    <i t="data" r="0" i="0">
      <x v="2"/>
    </i>
    <i t="data" r="1" i="0">
      <x v="0"/>
    </i>
    <i t="data" r="1" i="0">
      <x v="2"/>
    </i>
    <i t="data" r="1" i="0">
      <x v="3"/>
    </i>
    <i t="data" r="1" i="0">
      <x v="4"/>
    </i>
    <i t="data" r="1" i="0">
      <x v="5"/>
    </i>
    <i t="data" r="0" i="0">
      <x v="3"/>
    </i>
    <i t="data" r="1" i="0">
      <x v="2"/>
    </i>
    <i t="data" r="1" i="0">
      <x v="5"/>
    </i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0" i="0">
      <x v="5"/>
    </i>
    <i t="data" r="1" i="0">
      <x v="2"/>
    </i>
    <i t="data" r="0" i="0">
      <x v="6"/>
    </i>
    <i t="data" r="1" i="0">
      <x v="3"/>
    </i>
    <i t="data" r="0" i="0">
      <x v="7"/>
    </i>
    <i t="data" r="1" i="0">
      <x v="3"/>
    </i>
    <i t="data" r="1" i="0">
      <x v="4"/>
    </i>
    <i t="data" r="0" i="0">
      <x v="8"/>
    </i>
    <i t="data" r="1" i="0">
      <x v="4"/>
    </i>
    <i t="data" r="0" i="0">
      <x v="9"/>
    </i>
    <i t="data" r="1" i="0">
      <x v="4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oma de 2ª PREVISTO" fld="4" subtotal="sum" showDataAs="normal" baseField="0" baseItem="0"/>
    <dataField name="Soma de 2ª REALIZADA" fld="5" subtotal="sum" showDataAs="normal" baseField="0" baseItem="0"/>
    <dataField name="Soma de 2ª DIFERENÇA" fld="6" subtotal="sum" showDataAs="normal" baseField="0" baseItem="0"/>
  </dataFields>
  <formats count="6">
    <format action="formatting" dxfId="46">
      <pivotArea type="normal" dataOnly="1" outline="0" collapsedLevelsAreSubtotals="1" fieldPosition="0"/>
    </format>
    <format action="formatting" dxfId="45">
      <pivotArea field="3" type="button" dataOnly="0" labelOnly="1" outline="0" axis="axisRow" fieldPosition="1"/>
    </format>
    <format action="formatting" dxfId="44">
      <pivotArea type="all" dataOnly="0" outline="0" fieldPosition="0"/>
    </format>
    <format action="formatting" dxfId="43">
      <pivotArea type="normal" dataOnly="1" outline="0" collapsedLevelsAreSubtotals="1" fieldPosition="0"/>
    </format>
    <format action="formatting" dxfId="42">
      <pivotArea field="3" type="button" dataOnly="0" labelOnly="1" outline="0" axis="axisRow" fieldPosition="1"/>
    </format>
    <format action="formatting" dxfId="41">
      <pivotArea type="normal"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:r="http://schemas.openxmlformats.org/officeDocument/2006/relationships" xmlns="http://schemas.openxmlformats.org/spreadsheetml/2006/main" name="Tabela Dinâmica2" cacheId="6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95" fieldListSortAscending="0" mdxSubqueries="0" applyNumberFormats="0" applyBorderFormats="0" applyFontFormats="0" applyPatternFormats="0" applyAlignmentFormats="0" applyWidthHeightFormats="1" r:id="rId1">
  <location ref="A54:D70" firstHeaderRow="0" firstDataRow="1" firstDataCol="1"/>
  <pivotFields count="24">
    <pivotField axis="axisRow" showDropDowns="1" compact="1" outline="1" subtotalTop="1" dragToRow="1" dragToCol="1" dragToPage="1" dragToData="1" dragOff="1" showAll="0" topAutoShow="1" itemPageCount="10" sortType="manual" defaultSubtotal="1">
      <items count="87">
        <item t="data" sd="1" x="69"/>
        <item t="data" sd="1" x="13"/>
        <item t="data" sd="1" x="14"/>
        <item t="data" sd="1" x="44"/>
        <item t="data" sd="1" x="0"/>
        <item t="data" sd="1" x="1"/>
        <item t="data" sd="1" x="6"/>
        <item t="data" sd="1" x="2"/>
        <item t="data" sd="1" x="3"/>
        <item t="data" sd="1" x="4"/>
        <item t="data" sd="1" x="8"/>
        <item t="data" sd="1" x="21"/>
        <item t="data" sd="1" x="22"/>
        <item t="data" sd="1" x="5"/>
        <item t="data" sd="1" x="38"/>
        <item t="data" sd="1" x="39"/>
        <item t="data" sd="1" x="10"/>
        <item t="data" sd="1" x="40"/>
        <item t="data" sd="1" x="11"/>
        <item t="data" sd="1" x="9"/>
        <item t="data" sd="1" x="23"/>
        <item t="data" sd="1" x="24"/>
        <item t="data" sd="1" x="12"/>
        <item t="data" sd="1" x="25"/>
        <item t="data" sd="1" x="26"/>
        <item t="data" sd="1" x="52"/>
        <item t="data" sd="1" x="27"/>
        <item t="data" sd="1" x="53"/>
        <item t="data" sd="1" x="43"/>
        <item t="data" sd="1" x="7"/>
        <item t="data" sd="1" x="59"/>
        <item t="data" sd="1" x="60"/>
        <item t="data" sd="1" x="85"/>
        <item t="data" sd="1" x="51"/>
        <item t="data" sd="1" x="70"/>
        <item t="data" sd="1" x="15"/>
        <item t="data" sd="1" x="16"/>
        <item t="data" sd="1" x="17"/>
        <item t="data" sd="1" x="18"/>
        <item t="data" sd="1" x="19"/>
        <item t="data" sd="1" x="20"/>
        <item t="data" sd="1" x="71"/>
        <item t="data" sd="1" x="32"/>
        <item t="data" sd="1" x="72"/>
        <item t="data" sd="1" x="66"/>
        <item t="data" sd="1" x="67"/>
        <item t="data" sd="1" x="73"/>
        <item t="data" sd="1" x="74"/>
        <item t="data" sd="1" x="75"/>
        <item t="data" sd="1" x="76"/>
        <item t="data" sd="1" x="77"/>
        <item t="data" sd="1" x="45"/>
        <item t="data" sd="1" x="68"/>
        <item t="data" sd="1" x="78"/>
        <item t="data" sd="1" x="79"/>
        <item t="data" sd="1" x="28"/>
        <item t="data" sd="1" x="29"/>
        <item t="data" sd="1" x="30"/>
        <item t="data" sd="1" x="31"/>
        <item t="data" sd="1" x="80"/>
        <item t="data" sd="1" x="81"/>
        <item t="data" sd="1" x="82"/>
        <item t="data" sd="1" x="83"/>
        <item t="data" sd="1" x="84"/>
        <item t="data" sd="1" x="33"/>
        <item t="data" sd="1" x="34"/>
        <item t="data" sd="1" x="35"/>
        <item t="data" sd="1" x="41"/>
        <item t="data" sd="1" x="42"/>
        <item t="data" sd="1" x="36"/>
        <item t="data" sd="1" x="46"/>
        <item t="data" sd="1" x="47"/>
        <item t="data" sd="1" x="48"/>
        <item t="data" sd="1" x="49"/>
        <item t="data" sd="1" x="50"/>
        <item t="data" sd="1" x="54"/>
        <item t="data" sd="1" x="55"/>
        <item t="data" sd="1" x="56"/>
        <item t="data" sd="1" x="57"/>
        <item t="data" sd="1" x="58"/>
        <item t="data" sd="1" x="61"/>
        <item t="data" sd="1" x="62"/>
        <item t="data" sd="1" x="63"/>
        <item t="data" sd="1" x="64"/>
        <item t="data" sd="1" x="65"/>
        <item t="data" sd="1" x="37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81">
        <item t="data" sd="1" x="63"/>
        <item t="data" sd="1" x="9"/>
        <item t="data" sd="1" x="22"/>
        <item t="data" sd="1" x="44"/>
        <item t="data" sd="1" x="32"/>
        <item t="data" sd="1" x="49"/>
        <item t="data" sd="1" x="56"/>
        <item t="data" sd="1" x="51"/>
        <item t="data" sd="1" x="48"/>
        <item t="data" sd="1" x="25"/>
        <item t="data" sd="1" x="77"/>
        <item t="data" sd="1" x="59"/>
        <item t="data" sd="1" x="3"/>
        <item t="data" sd="1" x="4"/>
        <item t="data" sd="1" x="6"/>
        <item t="data" sd="1" x="7"/>
        <item t="data" sd="1" x="2"/>
        <item t="data" sd="1" x="5"/>
        <item t="data" sd="1" x="10"/>
        <item t="data" sd="1" x="76"/>
        <item t="data" sd="1" x="29"/>
        <item t="data" sd="1" x="24"/>
        <item t="data" sd="1" x="68"/>
        <item t="data" sd="1" x="12"/>
        <item t="data" sd="1" x="73"/>
        <item t="data" sd="1" x="20"/>
        <item t="data" sd="1" x="21"/>
        <item t="data" sd="1" x="11"/>
        <item t="data" sd="1" x="53"/>
        <item t="data" sd="1" x="66"/>
        <item t="data" sd="1" x="65"/>
        <item t="data" sd="1" x="18"/>
        <item t="data" sd="1" x="17"/>
        <item t="data" sd="1" x="19"/>
        <item t="data" sd="1" x="50"/>
        <item t="data" sd="1" x="34"/>
        <item t="data" sd="1" x="35"/>
        <item t="data" sd="1" x="46"/>
        <item t="data" sd="1" x="0"/>
        <item t="data" sd="1" x="1"/>
        <item t="data" sd="1" x="52"/>
        <item t="data" sd="1" x="72"/>
        <item t="data" sd="1" x="30"/>
        <item t="data" sd="1" x="33"/>
        <item t="data" sd="1" x="45"/>
        <item t="data" sd="1" x="61"/>
        <item t="data" sd="1" x="23"/>
        <item t="data" sd="1" x="36"/>
        <item t="data" sd="1" x="60"/>
        <item t="data" sd="1" x="57"/>
        <item t="data" sd="1" x="58"/>
        <item t="data" sd="1" x="67"/>
        <item t="data" sd="1" x="27"/>
        <item t="data" sd="1" x="69"/>
        <item t="data" sd="1" x="64"/>
        <item t="data" sd="1" x="40"/>
        <item t="data" sd="1" x="26"/>
        <item t="data" sd="1" x="70"/>
        <item t="data" sd="1" x="38"/>
        <item t="data" sd="1" x="43"/>
        <item t="data" sd="1" x="71"/>
        <item t="data" sd="1" x="31"/>
        <item t="data" sd="1" x="79"/>
        <item t="data" sd="1" x="16"/>
        <item t="data" sd="1" x="74"/>
        <item t="data" sd="1" x="15"/>
        <item t="data" sd="1" x="47"/>
        <item t="data" sd="1" x="8"/>
        <item t="data" sd="1" x="62"/>
        <item t="data" sd="1" x="55"/>
        <item t="data" sd="1" x="14"/>
        <item t="data" sd="1" x="13"/>
        <item t="data" sd="1" x="78"/>
        <item t="data" sd="1" x="75"/>
        <item t="data" sd="1" x="39"/>
        <item t="data" sd="1" x="54"/>
        <item t="data" sd="1" x="37"/>
        <item t="data" sd="1" x="42"/>
        <item t="data" sd="1" x="41"/>
        <item t="data" sd="1" x="28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h="1" sd="1" x="0"/>
        <item t="data" h="1" sd="1" x="1"/>
        <item t="data" h="1" sd="1" x="2"/>
        <item t="data" h="1" sd="1" x="3"/>
        <item t="data" h="1" sd="1" x="4"/>
        <item t="data" h="1" sd="1" x="5"/>
        <item t="data" h="1" sd="0" m="1" x="9"/>
        <item t="data" sd="1" x="6"/>
        <item t="data" h="1" sd="1" x="7"/>
        <item t="data" h="1" sd="1" m="1" x="10"/>
        <item t="data" h="1" sd="1" x="8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3">
    <field x="2"/>
    <field x="0"/>
    <field x="1"/>
  </rowFields>
  <rowItems count="16">
    <i t="data" r="0" i="0">
      <x v="7"/>
    </i>
    <i t="data" r="1" i="0">
      <x v="30"/>
    </i>
    <i t="data" r="2" i="0">
      <x v="71"/>
    </i>
    <i t="data" r="1" i="0">
      <x v="31"/>
    </i>
    <i t="data" r="2" i="0">
      <x v="70"/>
    </i>
    <i t="data" r="1" i="0">
      <x v="75"/>
    </i>
    <i t="data" r="2" i="0">
      <x v="76"/>
    </i>
    <i t="data" r="1" i="0">
      <x v="76"/>
    </i>
    <i t="data" r="2" i="0">
      <x v="75"/>
    </i>
    <i t="data" r="1" i="0">
      <x v="77"/>
    </i>
    <i t="data" r="2" i="0">
      <x v="69"/>
    </i>
    <i t="data" r="1" i="0">
      <x v="78"/>
    </i>
    <i t="data" r="2" i="0">
      <x v="6"/>
    </i>
    <i t="data" r="1" i="0">
      <x v="79"/>
    </i>
    <i t="data" r="2" i="0">
      <x v="6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Autocarros Previstos" fld="3" subtotal="sum" showDataAs="normal" baseField="0" baseItem="0"/>
    <dataField name="Autocarros Disponibilizados" fld="4" subtotal="sum" showDataAs="normal" baseField="0" baseItem="0"/>
    <dataField name="Diferença" fld="5" subtotal="sum" showDataAs="normal" baseField="0" baseItem="0"/>
  </dataFields>
  <formats count="1">
    <format action="formatting" dxfId="40">
      <pivotArea type="normal" dataOnly="1" outline="0" collapsedLevelsAreSubtotals="1" fieldPosition="0"/>
    </format>
  </formats>
  <chartFormats count="15">
    <chartFormat chart="19" format="6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9" format="7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9" format="8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87" format="9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7" format="10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87" format="11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88" format="12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8" format="13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88" format="14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93" format="9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3" format="10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93" format="11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94" format="12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4" format="13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94" format="14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:r="http://schemas.openxmlformats.org/officeDocument/2006/relationships" xmlns="http://schemas.openxmlformats.org/spreadsheetml/2006/main" name="Tabela Dinâmica3" cacheId="6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1" fieldListSortAscending="0" mdxSubqueries="0" applyNumberFormats="0" applyBorderFormats="0" applyFontFormats="0" applyPatternFormats="0" applyAlignmentFormats="0" applyWidthHeightFormats="1" r:id="rId1">
  <location ref="A1:D11" firstHeaderRow="0" firstDataRow="1" firstDataCol="1"/>
  <pivotFields count="2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sd="0" x="0"/>
        <item t="data" sd="0" x="1"/>
        <item t="data" sd="0" x="2"/>
        <item t="data" sd="0" x="3"/>
        <item t="data" sd="0" x="4"/>
        <item t="data" sd="0" x="5"/>
        <item t="data" sd="0" m="1" x="9"/>
        <item t="data" sd="1" x="6"/>
        <item t="data" sd="0" x="7"/>
        <item t="data" sd="1" m="1" x="10"/>
        <item t="data" sd="0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2"/>
  </rowFields>
  <rowItems count="1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7"/>
    </i>
    <i t="data" r="0" i="0">
      <x v="8"/>
    </i>
    <i t="data" r="0" i="0">
      <x v="1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oma de 4ª PREVISTO" fld="9" subtotal="sum" showDataAs="normal" baseField="0" baseItem="0"/>
    <dataField name="Soma de 4ª REALIZADA" fld="10" subtotal="sum" showDataAs="normal" baseField="0" baseItem="0"/>
    <dataField name="Soma de 4ª DIFERENÇA" fld="11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ela Dinâmica3" cacheId="0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2" fieldListSortAscending="0" mdxSubqueries="0" applyNumberFormats="0" applyBorderFormats="0" applyFontFormats="0" applyPatternFormats="0" applyAlignmentFormats="0" applyWidthHeightFormats="1" r:id="rId1">
  <location ref="A1:D11" firstHeaderRow="0" firstDataRow="1" firstDataCol="1"/>
  <pivotFields count="2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0">
        <item t="data" sd="0" x="0"/>
        <item t="data" sd="0" x="1"/>
        <item t="data" sd="0" x="2"/>
        <item t="data" sd="0" x="3"/>
        <item t="data" sd="0" x="4"/>
        <item t="data" sd="0" x="5"/>
        <item t="data" sd="1" x="6"/>
        <item t="data" sd="0" x="7"/>
        <item t="data" sd="0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2"/>
  </rowFields>
  <rowItems count="1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oma de AUTOCARROS _x000a_PREVISTOS -SAB" fld="18" subtotal="sum" showDataAs="normal" baseField="0" baseItem="0"/>
    <dataField name="Soma de AUTOCARROS _x000a_DISPONIBILIZADOS -SAB" fld="19" subtotal="sum" showDataAs="normal" baseField="0" baseItem="0"/>
    <dataField name="Soma de _x000a_DIFERENÇA -SAB" fld="20" subtotal="sum" showDataAs="normal" baseField="0" baseItem="0"/>
  </dataFields>
  <formats count="6">
    <format action="formatting" dxfId="95">
      <pivotArea type="normal" dataOnly="1" outline="0" collapsedLevelsAreSubtotals="1" fieldPosition="0"/>
    </format>
    <format action="formatting" dxfId="94">
      <pivotArea type="all" dataOnly="0" outline="0" fieldPosition="0"/>
    </format>
    <format action="formatting" dxfId="93">
      <pivotArea type="normal" dataOnly="1" outline="0" collapsedLevelsAreSubtotals="1" fieldPosition="0"/>
    </format>
    <format action="formatting" dxfId="92">
      <pivotArea field="2" type="button" dataOnly="0" labelOnly="1" outline="0" axis="axisRow" fieldPosition="0"/>
    </format>
    <format action="formatting" dxfId="91">
      <pivotArea type="normal" dataOnly="0" labelOnly="1" outline="1" fieldPosition="0">
        <references count="1">
          <reference field="2"/>
        </references>
      </pivotArea>
    </format>
    <format action="formatting" dxfId="90">
      <pivotArea type="normal"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Tabela Dinâmica2" cacheId="1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3" fieldListSortAscending="0" mdxSubqueries="0" applyNumberFormats="0" applyBorderFormats="0" applyFontFormats="0" applyPatternFormats="0" applyAlignmentFormats="0" applyWidthHeightFormats="1" r:id="rId1">
  <location ref="A1:D11" firstHeaderRow="0" firstDataRow="1" firstDataCol="1"/>
  <pivotFields count="25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0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3"/>
  </rowFields>
  <rowItems count="1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oma de VIAGENS _x000a_PREVISTAS -SAB" fld="19" subtotal="sum" showDataAs="normal" baseField="0" baseItem="0"/>
    <dataField name="Soma de VIAGENS _x000a_REALIZADAS -SAB" fld="20" subtotal="sum" showDataAs="normal" baseField="0" baseItem="0"/>
    <dataField name="Soma de _x000a_DIFERENÇA -SAB" fld="21" subtotal="sum" showDataAs="normal" baseField="0" baseItem="0"/>
  </dataFields>
  <formats count="1">
    <format action="formatting" dxfId="89">
      <pivotArea type="normal" dataOnly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Tabela Dinâmica1" cacheId="1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05" fieldListSortAscending="0" mdxSubqueries="0" applyNumberFormats="0" applyBorderFormats="0" applyFontFormats="0" applyPatternFormats="0" applyAlignmentFormats="0" applyWidthHeightFormats="1" r:id="rId1">
  <location ref="A45:D73" firstHeaderRow="0" firstDataRow="1" firstDataCol="1"/>
  <pivotFields count="25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87">
        <item t="data" sd="1" x="69"/>
        <item t="data" sd="1" x="13"/>
        <item t="data" sd="1" x="14"/>
        <item t="data" sd="1" x="44"/>
        <item t="data" sd="1" x="0"/>
        <item t="data" sd="1" x="1"/>
        <item t="data" sd="1" x="6"/>
        <item t="data" sd="1" x="2"/>
        <item t="data" sd="1" x="3"/>
        <item t="data" sd="1" x="4"/>
        <item t="data" sd="1" x="8"/>
        <item t="data" sd="1" x="21"/>
        <item t="data" sd="1" x="22"/>
        <item t="data" sd="1" x="5"/>
        <item t="data" sd="1" x="38"/>
        <item t="data" sd="1" x="39"/>
        <item t="data" sd="1" x="10"/>
        <item t="data" sd="1" x="40"/>
        <item t="data" sd="1" x="11"/>
        <item t="data" sd="1" x="9"/>
        <item t="data" sd="1" x="23"/>
        <item t="data" sd="1" x="24"/>
        <item t="data" sd="1" x="12"/>
        <item t="data" sd="1" x="25"/>
        <item t="data" sd="1" x="26"/>
        <item t="data" sd="1" x="52"/>
        <item t="data" sd="1" x="27"/>
        <item t="data" sd="1" x="53"/>
        <item t="data" sd="1" x="43"/>
        <item t="data" sd="1" x="7"/>
        <item t="data" sd="1" x="59"/>
        <item t="data" sd="1" x="60"/>
        <item t="data" sd="1" x="85"/>
        <item t="data" sd="1" x="51"/>
        <item t="data" sd="1" x="70"/>
        <item t="data" sd="1" x="15"/>
        <item t="data" sd="1" x="16"/>
        <item t="data" sd="1" x="17"/>
        <item t="data" sd="1" x="18"/>
        <item t="data" sd="1" x="19"/>
        <item t="data" sd="1" x="20"/>
        <item t="data" sd="1" x="71"/>
        <item t="data" sd="1" x="32"/>
        <item t="data" sd="1" x="72"/>
        <item t="data" sd="1" x="66"/>
        <item t="data" sd="1" x="67"/>
        <item t="data" sd="1" x="73"/>
        <item t="data" sd="1" x="74"/>
        <item t="data" sd="1" x="75"/>
        <item t="data" sd="1" x="76"/>
        <item t="data" sd="1" x="77"/>
        <item t="data" sd="1" x="45"/>
        <item t="data" sd="1" x="68"/>
        <item t="data" sd="1" x="78"/>
        <item t="data" sd="1" x="79"/>
        <item t="data" sd="1" x="28"/>
        <item t="data" sd="1" x="29"/>
        <item t="data" sd="1" x="30"/>
        <item t="data" sd="1" x="31"/>
        <item t="data" sd="1" x="80"/>
        <item t="data" sd="1" x="81"/>
        <item t="data" sd="1" x="82"/>
        <item t="data" sd="1" x="83"/>
        <item t="data" sd="1" x="84"/>
        <item t="data" sd="1" x="33"/>
        <item t="data" sd="1" x="34"/>
        <item t="data" sd="1" x="35"/>
        <item t="data" sd="1" x="41"/>
        <item t="data" sd="1" x="42"/>
        <item t="data" sd="1" x="36"/>
        <item t="data" sd="1" x="46"/>
        <item t="data" sd="1" x="47"/>
        <item t="data" sd="1" x="48"/>
        <item t="data" sd="1" x="49"/>
        <item t="data" sd="1" x="50"/>
        <item t="data" sd="1" x="54"/>
        <item t="data" sd="1" x="55"/>
        <item t="data" sd="1" x="56"/>
        <item t="data" sd="1" x="57"/>
        <item t="data" sd="1" x="58"/>
        <item t="data" sd="1" x="61"/>
        <item t="data" sd="1" x="62"/>
        <item t="data" sd="1" x="63"/>
        <item t="data" sd="1" x="64"/>
        <item t="data" sd="1" x="65"/>
        <item t="data" sd="1" x="37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81">
        <item t="data" sd="1" x="63"/>
        <item t="data" sd="1" x="9"/>
        <item t="data" sd="1" x="22"/>
        <item t="data" sd="1" x="44"/>
        <item t="data" sd="1" x="32"/>
        <item t="data" sd="1" x="49"/>
        <item t="data" sd="1" x="56"/>
        <item t="data" sd="1" x="51"/>
        <item t="data" sd="1" x="48"/>
        <item t="data" sd="1" x="25"/>
        <item t="data" sd="1" x="77"/>
        <item t="data" sd="1" x="59"/>
        <item t="data" sd="1" x="3"/>
        <item t="data" sd="1" x="4"/>
        <item t="data" sd="1" x="6"/>
        <item t="data" sd="1" x="7"/>
        <item t="data" sd="1" x="2"/>
        <item t="data" sd="1" x="5"/>
        <item t="data" sd="1" x="10"/>
        <item t="data" sd="1" x="76"/>
        <item t="data" sd="1" x="29"/>
        <item t="data" sd="1" x="24"/>
        <item t="data" sd="1" x="68"/>
        <item t="data" sd="1" x="12"/>
        <item t="data" sd="1" x="73"/>
        <item t="data" sd="1" x="28"/>
        <item t="data" sd="1" x="20"/>
        <item t="data" sd="1" x="21"/>
        <item t="data" sd="1" x="11"/>
        <item t="data" sd="1" x="53"/>
        <item t="data" sd="1" x="66"/>
        <item t="data" sd="1" x="65"/>
        <item t="data" sd="1" x="18"/>
        <item t="data" sd="1" x="17"/>
        <item t="data" sd="1" x="19"/>
        <item t="data" sd="1" x="50"/>
        <item t="data" sd="1" x="34"/>
        <item t="data" sd="1" x="35"/>
        <item t="data" sd="1" x="46"/>
        <item t="data" sd="1" x="1"/>
        <item t="data" sd="1" x="52"/>
        <item t="data" sd="1" x="72"/>
        <item t="data" sd="1" x="30"/>
        <item t="data" sd="1" x="33"/>
        <item t="data" sd="1" x="45"/>
        <item t="data" sd="1" x="61"/>
        <item t="data" sd="1" x="23"/>
        <item t="data" sd="1" x="36"/>
        <item t="data" sd="1" x="60"/>
        <item t="data" sd="1" x="57"/>
        <item t="data" sd="1" x="58"/>
        <item t="data" sd="1" x="67"/>
        <item t="data" sd="1" x="27"/>
        <item t="data" sd="1" x="69"/>
        <item t="data" sd="1" x="64"/>
        <item t="data" sd="1" x="40"/>
        <item t="data" sd="1" x="26"/>
        <item t="data" sd="1" x="70"/>
        <item t="data" sd="1" x="43"/>
        <item t="data" sd="1" x="71"/>
        <item t="data" sd="1" x="31"/>
        <item t="data" sd="1" x="79"/>
        <item t="data" sd="1" x="16"/>
        <item t="data" sd="1" x="74"/>
        <item t="data" sd="1" x="15"/>
        <item t="data" sd="1" x="47"/>
        <item t="data" sd="1" x="8"/>
        <item t="data" sd="1" x="62"/>
        <item t="data" sd="1" x="55"/>
        <item t="data" sd="1" x="14"/>
        <item t="data" sd="1" x="13"/>
        <item t="data" sd="1" x="78"/>
        <item t="data" sd="1" x="75"/>
        <item t="data" sd="1" x="39"/>
        <item t="data" sd="1" x="54"/>
        <item t="data" sd="1" x="37"/>
        <item t="data" sd="1" x="42"/>
        <item t="data" sd="1" x="41"/>
        <item t="data" sd="1" x="38"/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0">
        <item t="data" sd="1" x="0"/>
        <item t="data" h="1" sd="1" x="1"/>
        <item t="data" h="1" sd="1" x="2"/>
        <item t="data" h="1" sd="1" x="3"/>
        <item t="data" h="1" sd="1" x="4"/>
        <item t="data" h="1" sd="1" x="5"/>
        <item t="data" h="1" sd="1" x="6"/>
        <item t="data" h="1" sd="1" x="7"/>
        <item t="data" h="1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3">
    <field x="3"/>
    <field x="1"/>
    <field x="2"/>
  </rowFields>
  <rowItems count="28">
    <i t="data" r="0" i="0">
      <x v="0"/>
    </i>
    <i t="data" r="1" i="0">
      <x v="4"/>
    </i>
    <i t="data" r="2" i="0">
      <x v="79"/>
    </i>
    <i t="data" r="1" i="0">
      <x v="5"/>
    </i>
    <i t="data" r="2" i="0">
      <x v="39"/>
    </i>
    <i t="data" r="1" i="0">
      <x v="6"/>
    </i>
    <i t="data" r="2" i="0">
      <x v="14"/>
    </i>
    <i t="data" r="1" i="0">
      <x v="7"/>
    </i>
    <i t="data" r="2" i="0">
      <x v="16"/>
    </i>
    <i t="data" r="1" i="0">
      <x v="8"/>
    </i>
    <i t="data" r="2" i="0">
      <x v="12"/>
    </i>
    <i t="data" r="1" i="0">
      <x v="9"/>
    </i>
    <i t="data" r="2" i="0">
      <x v="13"/>
    </i>
    <i t="data" r="1" i="0">
      <x v="10"/>
    </i>
    <i t="data" r="2" i="0">
      <x v="66"/>
    </i>
    <i t="data" r="1" i="0">
      <x v="13"/>
    </i>
    <i t="data" r="2" i="0">
      <x v="17"/>
    </i>
    <i t="data" r="1" i="0">
      <x v="16"/>
    </i>
    <i t="data" r="2" i="0">
      <x v="18"/>
    </i>
    <i t="data" r="1" i="0">
      <x v="18"/>
    </i>
    <i t="data" r="2" i="0">
      <x v="28"/>
    </i>
    <i t="data" r="1" i="0">
      <x v="19"/>
    </i>
    <i t="data" r="2" i="0">
      <x v="1"/>
    </i>
    <i t="data" r="1" i="0">
      <x v="22"/>
    </i>
    <i t="data" r="2" i="0">
      <x v="23"/>
    </i>
    <i t="data" r="1" i="0">
      <x v="29"/>
    </i>
    <i t="data" r="2" i="0">
      <x v="15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VIAGENS PREVISTAS" fld="19" subtotal="sum" showDataAs="normal" baseField="0" baseItem="0"/>
    <dataField name="VIAGENS REALIZADAS" fld="20" subtotal="sum" showDataAs="normal" baseField="0" baseItem="0"/>
    <dataField name="DIFERENÇA" fld="21" subtotal="sum" showDataAs="normal" baseField="0" baseItem="0"/>
  </dataFields>
  <formats count="1">
    <format action="formatting" dxfId="88">
      <pivotArea type="normal" dataOnly="1" outline="0" collapsedLevelsAreSubtotals="1" fieldPosition="0"/>
    </format>
  </formats>
  <chartFormats count="3">
    <chartFormat chart="146" format="46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46" format="47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46" format="48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name="Tabela Dinâmica13" cacheId="2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:D98" firstHeaderRow="0" firstDataRow="1" firstDataCol="1"/>
  <pivotFields count="25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87">
        <item t="data" sd="1" x="69"/>
        <item t="data" sd="1" x="13"/>
        <item t="data" sd="1" x="14"/>
        <item t="data" sd="1" x="44"/>
        <item t="data" sd="1" x="0"/>
        <item t="data" sd="1" x="1"/>
        <item t="data" sd="1" x="6"/>
        <item t="data" sd="1" x="2"/>
        <item t="data" sd="1" x="3"/>
        <item t="data" sd="1" x="4"/>
        <item t="data" sd="1" x="8"/>
        <item t="data" sd="1" x="21"/>
        <item t="data" sd="1" x="22"/>
        <item t="data" sd="1" x="5"/>
        <item t="data" sd="1" x="38"/>
        <item t="data" sd="1" x="39"/>
        <item t="data" sd="1" x="10"/>
        <item t="data" sd="1" x="40"/>
        <item t="data" sd="1" x="11"/>
        <item t="data" sd="1" x="9"/>
        <item t="data" sd="1" x="23"/>
        <item t="data" sd="1" x="24"/>
        <item t="data" sd="1" x="12"/>
        <item t="data" sd="1" x="25"/>
        <item t="data" sd="1" x="26"/>
        <item t="data" sd="1" x="52"/>
        <item t="data" sd="1" x="27"/>
        <item t="data" sd="1" x="53"/>
        <item t="data" sd="1" x="43"/>
        <item t="data" sd="1" x="7"/>
        <item t="data" sd="1" x="59"/>
        <item t="data" sd="1" x="60"/>
        <item t="data" sd="1" x="51"/>
        <item t="data" sd="1" x="70"/>
        <item t="data" sd="1" x="15"/>
        <item t="data" sd="1" x="16"/>
        <item t="data" sd="1" x="17"/>
        <item t="data" sd="1" x="18"/>
        <item t="data" sd="1" x="19"/>
        <item t="data" sd="1" x="20"/>
        <item t="data" sd="1" x="71"/>
        <item t="data" sd="1" x="32"/>
        <item t="data" sd="1" x="66"/>
        <item t="data" sd="1" x="67"/>
        <item t="data" sd="1" x="45"/>
        <item t="data" sd="1" x="68"/>
        <item t="data" sd="1" x="28"/>
        <item t="data" sd="1" x="29"/>
        <item t="data" sd="1" x="30"/>
        <item t="data" sd="1" x="31"/>
        <item t="data" sd="1" x="33"/>
        <item t="data" sd="1" x="34"/>
        <item t="data" sd="1" x="35"/>
        <item t="data" sd="1" x="41"/>
        <item t="data" sd="1" x="42"/>
        <item t="data" sd="1" x="36"/>
        <item t="data" sd="1" x="46"/>
        <item t="data" sd="1" x="47"/>
        <item t="data" sd="1" x="48"/>
        <item t="data" sd="1" x="49"/>
        <item t="data" sd="1" x="50"/>
        <item t="data" sd="1" x="54"/>
        <item t="data" sd="1" x="55"/>
        <item t="data" sd="1" x="56"/>
        <item t="data" sd="1" x="57"/>
        <item t="data" sd="1" x="58"/>
        <item t="data" sd="1" x="61"/>
        <item t="data" sd="1" x="62"/>
        <item t="data" sd="1" x="63"/>
        <item t="data" sd="1" x="64"/>
        <item t="data" sd="1" x="65"/>
        <item t="data" sd="1" x="37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m="1" x="9"/>
        <item t="data" sd="1" x="6"/>
        <item t="data" sd="1" x="7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3"/>
    <field x="1"/>
  </rowFields>
  <rowItems count="96">
    <i t="data" r="0" i="0">
      <x v="0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3"/>
    </i>
    <i t="data" r="1" i="0">
      <x v="16"/>
    </i>
    <i t="data" r="1" i="0">
      <x v="18"/>
    </i>
    <i t="data" r="1" i="0">
      <x v="19"/>
    </i>
    <i t="data" r="1" i="0">
      <x v="22"/>
    </i>
    <i t="data" r="1" i="0">
      <x v="29"/>
    </i>
    <i t="data" r="0" i="0">
      <x v="1"/>
    </i>
    <i t="data" r="1" i="0">
      <x v="1"/>
    </i>
    <i t="data" r="1" i="0">
      <x v="2"/>
    </i>
    <i t="data" r="1" i="0">
      <x v="11"/>
    </i>
    <i t="data" r="1" i="0">
      <x v="12"/>
    </i>
    <i t="data" r="1" i="0">
      <x v="20"/>
    </i>
    <i t="data" r="1" i="0">
      <x v="21"/>
    </i>
    <i t="data" r="1" i="0">
      <x v="23"/>
    </i>
    <i t="data" r="1" i="0">
      <x v="24"/>
    </i>
    <i t="data" r="1" i="0">
      <x v="26"/>
    </i>
    <i t="data" r="1" i="0">
      <x v="34"/>
    </i>
    <i t="data" r="1" i="0">
      <x v="35"/>
    </i>
    <i t="data" r="1" i="0">
      <x v="36"/>
    </i>
    <i t="data" r="1" i="0">
      <x v="37"/>
    </i>
    <i t="data" r="1" i="0">
      <x v="38"/>
    </i>
    <i t="data" r="1" i="0">
      <x v="39"/>
    </i>
    <i t="data" r="0" i="0">
      <x v="2"/>
    </i>
    <i t="data" r="1" i="0">
      <x v="46"/>
    </i>
    <i t="data" r="1" i="0">
      <x v="47"/>
    </i>
    <i t="data" r="1" i="0">
      <x v="48"/>
    </i>
    <i t="data" r="1" i="0">
      <x v="49"/>
    </i>
    <i t="data" r="0" i="0">
      <x v="3"/>
    </i>
    <i t="data" r="1" i="0">
      <x v="14"/>
    </i>
    <i t="data" r="1" i="0">
      <x v="15"/>
    </i>
    <i t="data" r="1" i="0">
      <x v="17"/>
    </i>
    <i t="data" r="1" i="0">
      <x v="41"/>
    </i>
    <i t="data" r="1" i="0">
      <x v="50"/>
    </i>
    <i t="data" r="1" i="0">
      <x v="51"/>
    </i>
    <i t="data" r="1" i="0">
      <x v="52"/>
    </i>
    <i t="data" r="1" i="0">
      <x v="55"/>
    </i>
    <i t="data" r="1" i="0">
      <x v="71"/>
    </i>
    <i t="data" r="0" i="0">
      <x v="4"/>
    </i>
    <i t="data" r="1" i="0">
      <x v="53"/>
    </i>
    <i t="data" r="1" i="0">
      <x v="54"/>
    </i>
    <i t="data" r="0" i="0">
      <x v="5"/>
    </i>
    <i t="data" r="1" i="0">
      <x v="3"/>
    </i>
    <i t="data" r="1" i="0">
      <x v="25"/>
    </i>
    <i t="data" r="1" i="0">
      <x v="27"/>
    </i>
    <i t="data" r="1" i="0">
      <x v="28"/>
    </i>
    <i t="data" r="1" i="0">
      <x v="32"/>
    </i>
    <i t="data" r="1" i="0">
      <x v="44"/>
    </i>
    <i t="data" r="1" i="0">
      <x v="56"/>
    </i>
    <i t="data" r="1" i="0">
      <x v="57"/>
    </i>
    <i t="data" r="1" i="0">
      <x v="58"/>
    </i>
    <i t="data" r="1" i="0">
      <x v="59"/>
    </i>
    <i t="data" r="1" i="0">
      <x v="60"/>
    </i>
    <i t="data" r="0" i="0">
      <x v="7"/>
    </i>
    <i t="data" r="1" i="0">
      <x v="30"/>
    </i>
    <i t="data" r="1" i="0">
      <x v="31"/>
    </i>
    <i t="data" r="1" i="0">
      <x v="61"/>
    </i>
    <i t="data" r="1" i="0">
      <x v="62"/>
    </i>
    <i t="data" r="1" i="0">
      <x v="63"/>
    </i>
    <i t="data" r="1" i="0">
      <x v="64"/>
    </i>
    <i t="data" r="1" i="0">
      <x v="65"/>
    </i>
    <i t="data" r="0" i="0">
      <x v="8"/>
    </i>
    <i t="data" r="1" i="0">
      <x v="66"/>
    </i>
    <i t="data" r="1" i="0">
      <x v="67"/>
    </i>
    <i t="data" r="1" i="0">
      <x v="68"/>
    </i>
    <i t="data" r="1" i="0">
      <x v="69"/>
    </i>
    <i t="data" r="1" i="0">
      <x v="70"/>
    </i>
    <i t="data" r="0" i="0">
      <x v="9"/>
    </i>
    <i t="data" r="1" i="0">
      <x v="0"/>
    </i>
    <i t="data" r="1" i="0">
      <x v="33"/>
    </i>
    <i t="data" r="1" i="0">
      <x v="40"/>
    </i>
    <i t="data" r="1" i="0">
      <x v="42"/>
    </i>
    <i t="data" r="1" i="0">
      <x v="43"/>
    </i>
    <i t="data" r="1" i="0">
      <x v="45"/>
    </i>
    <i t="data" r="1" i="0">
      <x v="72"/>
    </i>
    <i t="data" r="1" i="0">
      <x v="73"/>
    </i>
    <i t="data" r="1" i="0">
      <x v="74"/>
    </i>
    <i t="data" r="1" i="0">
      <x v="75"/>
    </i>
    <i t="data" r="1" i="0">
      <x v="76"/>
    </i>
    <i t="data" r="1" i="0">
      <x v="77"/>
    </i>
    <i t="data" r="1" i="0">
      <x v="78"/>
    </i>
    <i t="data" r="1" i="0">
      <x v="79"/>
    </i>
    <i t="data" r="1" i="0">
      <x v="80"/>
    </i>
    <i t="data" r="1" i="0">
      <x v="81"/>
    </i>
    <i t="data" r="1" i="0">
      <x v="82"/>
    </i>
    <i t="data" r="1" i="0">
      <x v="83"/>
    </i>
    <i t="data" r="1" i="0">
      <x v="84"/>
    </i>
    <i t="data" r="1" i="0">
      <x v="85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oma de VIAGENS _x000a_PREVISTAS -SAB" fld="19" subtotal="sum" showDataAs="normal" baseField="0" baseItem="0"/>
    <dataField name="Soma de VIAGENS _x000a_REALIZADAS -SAB" fld="20" subtotal="sum" showDataAs="normal" baseField="0" baseItem="0"/>
    <dataField name="Soma de _x000a_DIFERENÇA -SAB" fld="21" subtotal="sum" showDataAs="normal" baseField="0" baseItem="0"/>
  </dataFields>
  <formats count="15">
    <format action="formatting" dxfId="87">
      <pivotArea type="normal" dataOnly="1" outline="0" collapsedLevelsAreSubtotals="1" fieldPosition="0"/>
    </format>
    <format action="formatting" dxfId="86">
      <pivotArea type="all" dataOnly="0" outline="0" fieldPosition="0"/>
    </format>
    <format action="formatting" dxfId="85">
      <pivotArea type="normal" dataOnly="1" outline="0" collapsedLevelsAreSubtotals="1" fieldPosition="0"/>
    </format>
    <format action="formatting" dxfId="84">
      <pivotArea field="3" type="button" dataOnly="0" labelOnly="1" outline="0" axis="axisRow" fieldPosition="0"/>
    </format>
    <format action="formatting" dxfId="83">
      <pivotArea type="normal" dataOnly="0" labelOnly="1" outline="1" fieldPosition="0">
        <references count="1">
          <reference field="3"/>
        </references>
      </pivotArea>
    </format>
    <format action="formatting" dxfId="82">
      <pivotArea type="normal" dataOnly="0" labelOnly="1" grandRow="1" outline="0" fieldPosition="0"/>
    </format>
    <format action="formatting" dxfId="81">
      <pivotArea type="normal" dataOnly="0" labelOnly="1" outline="1" fieldPosition="0">
        <references count="2">
          <reference field="1">
            <x v="29"/>
          </reference>
          <reference field="3" selected="0">
            <x v="0"/>
          </reference>
        </references>
      </pivotArea>
    </format>
    <format action="formatting" dxfId="80">
      <pivotArea type="normal" dataOnly="0" labelOnly="1" outline="1" fieldPosition="0">
        <references count="2">
          <reference field="1">
            <x v="39"/>
          </reference>
          <reference field="3" selected="0">
            <x v="1"/>
          </reference>
        </references>
      </pivotArea>
    </format>
    <format action="formatting" dxfId="79">
      <pivotArea type="normal" dataOnly="0" labelOnly="1" outline="1" fieldPosition="0">
        <references count="2">
          <reference field="1">
            <x v="49"/>
          </reference>
          <reference field="3" selected="0">
            <x v="2"/>
          </reference>
        </references>
      </pivotArea>
    </format>
    <format action="formatting" dxfId="78">
      <pivotArea type="normal" dataOnly="0" labelOnly="1" outline="1" fieldPosition="0">
        <references count="2">
          <reference field="1">
            <x v="71"/>
          </reference>
          <reference field="3" selected="0">
            <x v="3"/>
          </reference>
        </references>
      </pivotArea>
    </format>
    <format action="formatting" dxfId="77">
      <pivotArea type="normal" dataOnly="0" labelOnly="1" outline="1" fieldPosition="0">
        <references count="2">
          <reference field="1">
            <x v="54"/>
          </reference>
          <reference field="3" selected="0">
            <x v="4"/>
          </reference>
        </references>
      </pivotArea>
    </format>
    <format action="formatting" dxfId="76">
      <pivotArea type="normal" dataOnly="0" labelOnly="1" outline="1" fieldPosition="0">
        <references count="2">
          <reference field="1">
            <x v="60"/>
          </reference>
          <reference field="3" selected="0">
            <x v="5"/>
          </reference>
        </references>
      </pivotArea>
    </format>
    <format action="formatting" dxfId="75">
      <pivotArea type="normal" dataOnly="0" labelOnly="1" outline="1" fieldPosition="0">
        <references count="2">
          <reference field="1">
            <x v="65"/>
          </reference>
          <reference field="3" selected="0">
            <x v="7"/>
          </reference>
        </references>
      </pivotArea>
    </format>
    <format action="formatting" dxfId="74">
      <pivotArea type="normal" dataOnly="0" labelOnly="1" outline="1" fieldPosition="0">
        <references count="2">
          <reference field="1">
            <x v="70"/>
          </reference>
          <reference field="3" selected="0">
            <x v="8"/>
          </reference>
        </references>
      </pivotArea>
    </format>
    <format action="formatting" dxfId="73">
      <pivotArea type="normal" dataOnly="0" labelOnly="1" outline="1" fieldPosition="0">
        <references count="2">
          <reference field="1">
            <x v="85"/>
          </reference>
          <reference field="3" selected="0">
            <x v="9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name="Tabela Dinâmica1" cacheId="3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6" fieldListSortAscending="0" mdxSubqueries="0" applyNumberFormats="0" applyBorderFormats="0" applyFontFormats="0" applyPatternFormats="0" applyAlignmentFormats="0" applyWidthHeightFormats="1" r:id="rId1">
  <location ref="A46:D58" firstHeaderRow="0" firstDataRow="1" firstDataCol="1"/>
  <pivotFields count="24"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10"/>
        <item t="data" sd="1" x="5"/>
        <item t="data" sd="1" x="4"/>
        <item t="data" sd="1" x="6"/>
        <item t="data" sd="1" x="9"/>
        <item t="data" sd="1" x="7"/>
        <item t="data" sd="1" x="8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0">
        <item t="data" sd="1" x="0"/>
        <item t="data" sd="1" x="2"/>
        <item t="data" sd="1" x="1"/>
        <item t="data" sd="1" x="8"/>
        <item t="data" sd="1" x="7"/>
        <item t="data" sd="1" x="6"/>
        <item t="data" sd="1" x="5"/>
        <item t="data" sd="1" x="3"/>
        <item t="data" sd="1" x="4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n="COOPERATIVA" t="data" h="1" sd="1" x="0"/>
        <item t="data" h="1" sd="1" m="1" x="5"/>
        <item t="data" h="1" sd="1" x="2"/>
        <item t="data" h="1" sd="1" x="3"/>
        <item t="data" h="1" sd="1" x="4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3">
    <field x="2"/>
    <field x="0"/>
    <field x="1"/>
  </rowFields>
  <rowItems count="12">
    <i t="data" r="0" i="0">
      <x v="5"/>
    </i>
    <i t="data" r="1" i="0">
      <x v="0"/>
    </i>
    <i t="data" r="2" i="0">
      <x v="0"/>
    </i>
    <i t="data" r="1" i="0">
      <x v="1"/>
    </i>
    <i t="data" r="2" i="0">
      <x v="2"/>
    </i>
    <i t="data" r="1" i="0">
      <x v="2"/>
    </i>
    <i t="data" r="2" i="0">
      <x v="1"/>
    </i>
    <i t="data" r="1" i="0">
      <x v="3"/>
    </i>
    <i t="data" r="2" i="0">
      <x v="7"/>
    </i>
    <i t="data" r="1" i="0">
      <x v="6"/>
    </i>
    <i t="data" r="2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AUTOCARROS PREVISTOS" fld="21" subtotal="sum" showDataAs="normal" baseField="0" baseItem="0"/>
    <dataField name="AUTOCARROS DISPONIBILIZADOS" fld="22" subtotal="sum" showDataAs="normal" baseField="0" baseItem="0"/>
    <dataField name="DIFERENÇA" fld="23" subtotal="sum" showDataAs="normal" baseField="0" baseItem="0"/>
  </dataFields>
  <formats count="24">
    <format action="formatting" dxfId="72">
      <pivotArea type="normal" dataOnly="1" outline="1" collapsedLevelsAreSubtotals="1" fieldPosition="0">
        <references count="1">
          <reference field="2"/>
        </references>
      </pivotArea>
    </format>
    <format action="formatting" dxfId="71">
      <pivotArea type="normal" dataOnly="1" grandRow="1" outline="0" collapsedLevelsAreSubtotals="1" fieldPosition="0"/>
    </format>
    <format action="formatting" dxfId="70">
      <pivotArea type="normal" dataOnly="1" outline="1" collapsedLevelsAreSubtotals="1" fieldPosition="0">
        <references count="2">
          <reference field="0">
            <x v="0"/>
          </reference>
          <reference field="2" selected="0"/>
        </references>
      </pivotArea>
    </format>
    <format action="formatting" dxfId="69">
      <pivotArea type="normal" dataOnly="1" outline="1" collapsedLevelsAreSubtotals="1" fieldPosition="0">
        <references count="3">
          <reference field="0" selected="0">
            <x v="0"/>
          </reference>
          <reference field="1">
            <x v="0"/>
          </reference>
          <reference field="2" selected="0"/>
        </references>
      </pivotArea>
    </format>
    <format action="formatting" dxfId="68">
      <pivotArea type="normal" dataOnly="1" outline="1" collapsedLevelsAreSubtotals="1" fieldPosition="0">
        <references count="2">
          <reference field="0">
            <x v="1"/>
          </reference>
          <reference field="2" selected="0"/>
        </references>
      </pivotArea>
    </format>
    <format action="formatting" dxfId="67">
      <pivotArea type="normal" dataOnly="1" outline="1" collapsedLevelsAreSubtotals="1" fieldPosition="0">
        <references count="3">
          <reference field="0" selected="0">
            <x v="1"/>
          </reference>
          <reference field="1">
            <x v="2"/>
          </reference>
          <reference field="2" selected="0"/>
        </references>
      </pivotArea>
    </format>
    <format action="formatting" dxfId="66">
      <pivotArea type="normal" dataOnly="1" outline="1" collapsedLevelsAreSubtotals="1" fieldPosition="0">
        <references count="2">
          <reference field="0">
            <x v="2"/>
          </reference>
          <reference field="2" selected="0"/>
        </references>
      </pivotArea>
    </format>
    <format action="formatting" dxfId="65">
      <pivotArea type="normal" dataOnly="1" outline="1" collapsedLevelsAreSubtotals="1" fieldPosition="0">
        <references count="3">
          <reference field="0" selected="0">
            <x v="2"/>
          </reference>
          <reference field="1">
            <x v="1"/>
          </reference>
          <reference field="2" selected="0"/>
        </references>
      </pivotArea>
    </format>
    <format action="formatting" dxfId="64">
      <pivotArea type="normal" dataOnly="1" outline="1" collapsedLevelsAreSubtotals="1" fieldPosition="0">
        <references count="2">
          <reference field="0">
            <x v="3"/>
          </reference>
          <reference field="2" selected="0"/>
        </references>
      </pivotArea>
    </format>
    <format action="formatting" dxfId="63">
      <pivotArea type="normal" dataOnly="1" outline="1" collapsedLevelsAreSubtotals="1" fieldPosition="0">
        <references count="3">
          <reference field="0" selected="0">
            <x v="3"/>
          </reference>
          <reference field="1">
            <x v="7"/>
          </reference>
          <reference field="2" selected="0"/>
        </references>
      </pivotArea>
    </format>
    <format action="formatting" dxfId="62">
      <pivotArea type="normal" dataOnly="1" outline="1" collapsedLevelsAreSubtotals="1" fieldPosition="0">
        <references count="2">
          <reference field="0">
            <x v="5"/>
          </reference>
          <reference field="2" selected="0"/>
        </references>
      </pivotArea>
    </format>
    <format action="formatting" dxfId="61">
      <pivotArea type="normal" dataOnly="1" outline="1" collapsedLevelsAreSubtotals="1" fieldPosition="0">
        <references count="3">
          <reference field="0" selected="0">
            <x v="5"/>
          </reference>
          <reference field="1">
            <x v="6"/>
          </reference>
          <reference field="2" selected="0"/>
        </references>
      </pivotArea>
    </format>
    <format action="formatting" dxfId="60">
      <pivotArea type="normal" dataOnly="1" outline="1" collapsedLevelsAreSubtotals="1" fieldPosition="0">
        <references count="2">
          <reference field="0">
            <x v="7"/>
          </reference>
          <reference field="2" selected="0"/>
        </references>
      </pivotArea>
    </format>
    <format action="formatting" dxfId="59">
      <pivotArea type="normal" dataOnly="1" outline="1" collapsedLevelsAreSubtotals="1" fieldPosition="0">
        <references count="3">
          <reference field="0" selected="0">
            <x v="7"/>
          </reference>
          <reference field="1">
            <x v="5"/>
          </reference>
          <reference field="2" selected="0"/>
        </references>
      </pivotArea>
    </format>
    <format action="formatting" dxfId="58">
      <pivotArea type="normal" dataOnly="1" outline="1" collapsedLevelsAreSubtotals="1" fieldPosition="0">
        <references count="2">
          <reference field="0">
            <x v="4"/>
          </reference>
          <reference field="2" selected="0"/>
        </references>
      </pivotArea>
    </format>
    <format action="formatting" dxfId="57">
      <pivotArea type="normal" dataOnly="1" outline="1" collapsedLevelsAreSubtotals="1" fieldPosition="0">
        <references count="3">
          <reference field="0" selected="0">
            <x v="4"/>
          </reference>
          <reference field="1">
            <x v="3"/>
          </reference>
          <reference field="2" selected="0"/>
        </references>
      </pivotArea>
    </format>
    <format action="formatting" dxfId="56">
      <pivotArea type="normal" dataOnly="1" outline="1" collapsedLevelsAreSubtotals="1" fieldPosition="0">
        <references count="2">
          <reference field="0">
            <x v="6"/>
          </reference>
          <reference field="2" selected="0"/>
        </references>
      </pivotArea>
    </format>
    <format action="formatting" dxfId="55">
      <pivotArea type="normal" dataOnly="1" outline="1" collapsedLevelsAreSubtotals="1" fieldPosition="0">
        <references count="3">
          <reference field="0" selected="0">
            <x v="6"/>
          </reference>
          <reference field="1">
            <x v="8"/>
          </reference>
          <reference field="2" selected="0"/>
        </references>
      </pivotArea>
    </format>
    <format action="formatting" dxfId="54">
      <pivotArea type="normal" dataOnly="1" outline="1" collapsedLevelsAreSubtotals="1" fieldPosition="0">
        <references count="2">
          <reference field="0">
            <x v="8"/>
          </reference>
          <reference field="2" selected="0"/>
        </references>
      </pivotArea>
    </format>
    <format action="formatting" dxfId="53">
      <pivotArea type="normal" dataOnly="1" outline="1" collapsedLevelsAreSubtotals="1" fieldPosition="0">
        <references count="3">
          <reference field="0" selected="0">
            <x v="8"/>
          </reference>
          <reference field="1">
            <x v="4"/>
          </reference>
          <reference field="2" selected="0"/>
        </references>
      </pivotArea>
    </format>
    <format action="formatting" dxfId="52">
      <pivotArea type="normal" dataOnly="1" outline="1" collapsedLevelsAreSubtotals="1" fieldPosition="0">
        <references count="2">
          <reference field="0">
            <x v="9"/>
          </reference>
          <reference field="2" selected="0"/>
        </references>
      </pivotArea>
    </format>
    <format action="formatting" dxfId="51">
      <pivotArea type="normal" dataOnly="1" outline="1" collapsedLevelsAreSubtotals="1" fieldPosition="0">
        <references count="3">
          <reference field="0" selected="0">
            <x v="9"/>
          </reference>
          <reference field="1">
            <x v="2"/>
          </reference>
          <reference field="2" selected="0"/>
        </references>
      </pivotArea>
    </format>
    <format action="formatting" dxfId="50">
      <pivotArea type="normal" dataOnly="1" outline="1" collapsedLevelsAreSubtotals="1" fieldPosition="0">
        <references count="2">
          <reference field="0">
            <x v="10"/>
          </reference>
          <reference field="2" selected="0"/>
        </references>
      </pivotArea>
    </format>
    <format action="formatting" dxfId="49">
      <pivotArea type="normal" dataOnly="1" outline="1" collapsedLevelsAreSubtotals="1" fieldPosition="0">
        <references count="3">
          <reference field="0" selected="0">
            <x v="10"/>
          </reference>
          <reference field="1">
            <x v="7"/>
          </reference>
          <reference field="2" selected="0"/>
        </references>
      </pivotArea>
    </format>
  </formats>
  <chartFormats count="3">
    <chartFormat chart="3" format="3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4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" format="5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name="Tabela Dinâmica2" cacheId="3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A1:D7" firstHeaderRow="0" firstDataRow="1" firstDataCol="1"/>
  <pivotFields count="2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n="COOPERATIVA" t="data" sd="1" x="0"/>
        <item t="data" sd="1" m="1" x="5"/>
        <item t="data" sd="1" x="2"/>
        <item t="data" sd="1" x="3"/>
        <item t="data" sd="1" x="4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2"/>
  </rowFields>
  <rowItems count="6">
    <i t="data" r="0" i="0">
      <x v="0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oma de Domª PREVISTO" fld="21" subtotal="sum" showDataAs="normal" baseField="0" baseItem="0"/>
    <dataField name="Soma de Domª REALIZADA" fld="22" subtotal="sum" showDataAs="normal" baseField="2" baseItem="0"/>
    <dataField name="Soma de Domª DIFERENÇA" fld="23" subtotal="sum" showDataAs="normal" baseField="0" baseItem="0"/>
  </dataFields>
  <formats count="2">
    <format action="formatting" dxfId="48">
      <pivotArea type="normal" dataOnly="1" outline="1" collapsedLevelsAreSubtotals="1" fieldPosition="0">
        <references count="1">
          <reference field="2"/>
        </references>
      </pivotArea>
    </format>
    <format action="formatting" dxfId="47">
      <pivotArea type="normal" dataOnly="1" grandRow="1" outline="0" collapsedLevelsAreSubtotals="1" fieldPosition="0"/>
    </format>
  </formats>
  <chartFormats count="3">
    <chartFormat chart="0" format="74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75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76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:r="http://schemas.openxmlformats.org/officeDocument/2006/relationships" xmlns="http://schemas.openxmlformats.org/spreadsheetml/2006/main" name="Tabela Dinâmica3" cacheId="4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6" fieldListSortAscending="0" mdxSubqueries="0" applyNumberFormats="0" applyBorderFormats="0" applyFontFormats="0" applyPatternFormats="0" applyAlignmentFormats="0" applyWidthHeightFormats="1" r:id="rId1">
  <location ref="A1:D7" firstHeaderRow="0" firstDataRow="1" firstDataCol="1"/>
  <pivotFields count="25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1" x="0"/>
        <item t="data" sd="1" m="1" x="5"/>
        <item t="data" sd="1" x="2"/>
        <item t="data" sd="1" x="3"/>
        <item t="data" sd="1" x="4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3"/>
  </rowFields>
  <rowItems count="6">
    <i t="data" r="0" i="0">
      <x v="0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oma de Domª PREVISTO" fld="22" subtotal="sum" showDataAs="normal" baseField="0" baseItem="0"/>
    <dataField name="Soma de Domª REALIZADA" fld="23" subtotal="sum" showDataAs="normal" baseField="3" baseItem="0"/>
    <dataField name="Soma de Domª DIFERENÇA" fld="24" subtotal="sum" showDataAs="normal" baseField="0" baseItem="0"/>
  </dataFields>
  <chartFormats count="3">
    <chartFormat chart="0" format="65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6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67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:r="http://schemas.openxmlformats.org/officeDocument/2006/relationships" xmlns="http://schemas.openxmlformats.org/spreadsheetml/2006/main" name="Tabela Dinâmica4" cacheId="4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9" fieldListSortAscending="0" mdxSubqueries="0" applyNumberFormats="0" applyBorderFormats="0" applyFontFormats="0" applyPatternFormats="0" applyAlignmentFormats="0" applyWidthHeightFormats="1" r:id="rId1">
  <location ref="A46:D58" firstHeaderRow="0" firstDataRow="1" firstDataCol="1"/>
  <pivotFields count="25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9"/>
        <item t="data" sd="1" x="5"/>
        <item t="data" sd="1" x="4"/>
        <item t="data" sd="1" x="6"/>
        <item t="data" sd="1" x="8"/>
        <item t="data" sd="1" x="7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0">
        <item t="data" sd="1" x="0"/>
        <item t="data" sd="1" x="2"/>
        <item t="data" sd="1" x="1"/>
        <item t="data" sd="1" x="8"/>
        <item t="data" sd="1" x="7"/>
        <item t="data" sd="1" x="6"/>
        <item t="data" sd="1" x="5"/>
        <item t="data" sd="1" x="3"/>
        <item t="data" sd="1" x="4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h="1" sd="1" x="0"/>
        <item t="data" h="1" sd="1" m="1" x="5"/>
        <item t="data" h="1" sd="1" x="2"/>
        <item t="data" h="1" sd="1" x="3"/>
        <item t="data" h="1" sd="1" x="4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3">
    <field x="3"/>
    <field x="1"/>
    <field x="2"/>
  </rowFields>
  <rowItems count="12">
    <i t="data" r="0" i="0">
      <x v="5"/>
    </i>
    <i t="data" r="1" i="0">
      <x v="0"/>
    </i>
    <i t="data" r="2" i="0">
      <x v="0"/>
    </i>
    <i t="data" r="1" i="0">
      <x v="1"/>
    </i>
    <i t="data" r="2" i="0">
      <x v="2"/>
    </i>
    <i t="data" r="1" i="0">
      <x v="2"/>
    </i>
    <i t="data" r="2" i="0">
      <x v="1"/>
    </i>
    <i t="data" r="1" i="0">
      <x v="3"/>
    </i>
    <i t="data" r="2" i="0">
      <x v="7"/>
    </i>
    <i t="data" r="1" i="0">
      <x v="6"/>
    </i>
    <i t="data" r="2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VIAGENS PREVISTA" fld="22" subtotal="sum" showDataAs="normal" baseField="0" baseItem="0"/>
    <dataField name="VIAGENS REALIZADAS" fld="23" subtotal="sum" showDataAs="normal" baseField="3" baseItem="0"/>
    <dataField name="DIFERENÇA" fld="24" subtotal="sum" showDataAs="normal" baseField="0" baseItem="0"/>
  </dataFields>
  <chartFormats count="6">
    <chartFormat chart="0" format="65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6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67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6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pivotTable" Target="/xl/pivotTables/pivotTable6.xml" Id="rId2" /><Relationship Type="http://schemas.openxmlformats.org/officeDocument/2006/relationships/pivotTable" Target="/xl/pivotTables/pivotTable7.xml" Id="rId3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4.xml" Id="rId1" /><Relationship Type="http://schemas.openxmlformats.org/officeDocument/2006/relationships/pivotTable" Target="/xl/pivotTables/pivotTable8.xml" Id="rId2" /><Relationship Type="http://schemas.openxmlformats.org/officeDocument/2006/relationships/pivotTable" Target="/xl/pivotTables/pivotTable9.xml" Id="rId3" /></Relationships>
</file>

<file path=xl/worksheets/_rels/sheet14.xml.rels><Relationships xmlns="http://schemas.openxmlformats.org/package/2006/relationships"><Relationship Type="http://schemas.openxmlformats.org/officeDocument/2006/relationships/pivotTable" Target="/xl/pivotTables/pivotTable10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5.xml" Id="rId1" /><Relationship Type="http://schemas.openxmlformats.org/officeDocument/2006/relationships/pivotTable" Target="/xl/pivotTables/pivotTable11.xml" Id="rId2" /><Relationship Type="http://schemas.openxmlformats.org/officeDocument/2006/relationships/pivotTable" Target="/xl/pivotTables/pivotTable12.xml" Id="rId3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Relationship Type="http://schemas.openxmlformats.org/officeDocument/2006/relationships/pivotTable" Target="/xl/pivotTables/pivotTable2.xml" Id="rId3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pivotTable" Target="/xl/pivotTables/pivotTable3.xml" Id="rId2" /><Relationship Type="http://schemas.openxmlformats.org/officeDocument/2006/relationships/pivotTable" Target="/xl/pivotTables/pivotTable4.xml" Id="rId3" /></Relationships>
</file>

<file path=xl/worksheets/_rels/sheet8.xml.rels><Relationships xmlns="http://schemas.openxmlformats.org/package/2006/relationships"><Relationship Type="http://schemas.openxmlformats.org/officeDocument/2006/relationships/pivotTable" Target="/xl/pivotTables/pivot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M54"/>
  <sheetViews>
    <sheetView topLeftCell="A2" zoomScaleNormal="100" workbookViewId="0">
      <selection activeCell="C24" sqref="C24:G25"/>
    </sheetView>
  </sheetViews>
  <sheetFormatPr baseColWidth="8" defaultColWidth="8.5703125" defaultRowHeight="15"/>
  <cols>
    <col width="18.5703125" customWidth="1" style="470" min="1" max="1"/>
    <col width="17.42578125" customWidth="1" style="470" min="2" max="2"/>
    <col width="13.85546875" customWidth="1" style="470" min="3" max="3"/>
    <col width="14.5703125" customWidth="1" style="470" min="4" max="4"/>
    <col width="14" customWidth="1" style="470" min="5" max="5"/>
    <col width="18.5703125" customWidth="1" style="470" min="6" max="6"/>
    <col width="21.140625" customWidth="1" style="470" min="7" max="7"/>
    <col hidden="1" width="41.5703125" customWidth="1" style="470" min="8" max="8"/>
    <col hidden="1" width="65.5703125" customWidth="1" style="470" min="9" max="9"/>
    <col width="9.140625" customWidth="1" style="470" min="10" max="10"/>
    <col width="8.5703125" customWidth="1" style="470" min="11" max="12"/>
    <col width="8.5703125" customWidth="1" style="470" min="13" max="16384"/>
  </cols>
  <sheetData>
    <row r="5" ht="15" customHeight="1">
      <c r="C5" s="471" t="inlineStr">
        <is>
          <t>ACOMPANHAMENTO OPERACIONAL</t>
        </is>
      </c>
    </row>
    <row r="6"/>
    <row r="8" ht="29.45" customHeight="1">
      <c r="A8" s="161" t="inlineStr">
        <is>
          <t>Província</t>
        </is>
      </c>
      <c r="B8" s="161" t="inlineStr">
        <is>
          <t>Operadora</t>
        </is>
      </c>
      <c r="C8" s="162" t="inlineStr">
        <is>
          <t>Coleta Realizada</t>
        </is>
      </c>
      <c r="D8" s="162" t="inlineStr">
        <is>
          <t>Prestação de Conta</t>
        </is>
      </c>
      <c r="E8" s="162" t="inlineStr">
        <is>
          <t>Qtd. Carros Coletados</t>
        </is>
      </c>
      <c r="F8" s="162" t="inlineStr">
        <is>
          <t>Qtd. Carros sem Coleta</t>
        </is>
      </c>
      <c r="G8" s="162" t="inlineStr">
        <is>
          <t>Qtd. Sem Prestação de Conta</t>
        </is>
      </c>
      <c r="H8" s="163" t="inlineStr">
        <is>
          <t>Contacto</t>
        </is>
      </c>
      <c r="I8" s="164" t="inlineStr">
        <is>
          <t>OBS</t>
        </is>
      </c>
    </row>
    <row r="9">
      <c r="A9" s="472" t="inlineStr">
        <is>
          <t>LUANDA</t>
        </is>
      </c>
      <c r="B9" s="165" t="inlineStr">
        <is>
          <t>ANGOAUSTRAL</t>
        </is>
      </c>
      <c r="C9" s="166" t="inlineStr">
        <is>
          <t>Sim</t>
        </is>
      </c>
      <c r="D9" s="166" t="inlineStr">
        <is>
          <t>Sim</t>
        </is>
      </c>
      <c r="E9" s="166" t="n">
        <v>44</v>
      </c>
      <c r="F9" s="166" t="n">
        <v>21</v>
      </c>
      <c r="G9" s="166" t="n">
        <v>1</v>
      </c>
      <c r="H9" s="167" t="inlineStr">
        <is>
          <t>Agostinho Kialungila – 923 880 557</t>
        </is>
      </c>
      <c r="I9" s="168" t="n"/>
    </row>
    <row r="10">
      <c r="A10" s="473" t="n"/>
      <c r="B10" s="169" t="inlineStr">
        <is>
          <t>ANGO-REAL</t>
        </is>
      </c>
      <c r="C10" s="170" t="inlineStr">
        <is>
          <t>Sim</t>
        </is>
      </c>
      <c r="D10" s="170" t="inlineStr">
        <is>
          <t>Sim</t>
        </is>
      </c>
      <c r="E10" s="170" t="n">
        <v>81</v>
      </c>
      <c r="F10" s="170" t="n">
        <v>5</v>
      </c>
      <c r="G10" s="170" t="n">
        <v>1</v>
      </c>
      <c r="H10" s="167" t="inlineStr">
        <is>
          <t xml:space="preserve"> Benilson -922 787 875/Leonel-923629230</t>
        </is>
      </c>
      <c r="I10" s="168" t="n"/>
    </row>
    <row r="11">
      <c r="A11" s="473" t="n"/>
      <c r="B11" s="165" t="inlineStr">
        <is>
          <t>CAMCON</t>
        </is>
      </c>
      <c r="C11" s="166" t="inlineStr">
        <is>
          <t>Sim</t>
        </is>
      </c>
      <c r="D11" s="166" t="inlineStr">
        <is>
          <t>Sim</t>
        </is>
      </c>
      <c r="E11" s="166" t="n">
        <v>9</v>
      </c>
      <c r="F11" s="166" t="n">
        <v>1</v>
      </c>
      <c r="G11" s="166" t="n">
        <v>0</v>
      </c>
      <c r="H11" s="167" t="inlineStr">
        <is>
          <t>Jandira - 926 026 113 / Sr. Ricardo - 945573842</t>
        </is>
      </c>
      <c r="I11" s="168" t="n"/>
    </row>
    <row r="12">
      <c r="A12" s="473" t="n"/>
      <c r="B12" s="169" t="inlineStr">
        <is>
          <t>CIDRÁLIA</t>
        </is>
      </c>
      <c r="C12" s="170" t="inlineStr">
        <is>
          <t>Sim</t>
        </is>
      </c>
      <c r="D12" s="170" t="inlineStr">
        <is>
          <t>Sim</t>
        </is>
      </c>
      <c r="E12" s="170" t="n">
        <v>30</v>
      </c>
      <c r="F12" s="170" t="n">
        <v>1</v>
      </c>
      <c r="G12" s="170" t="n">
        <v>1</v>
      </c>
      <c r="H12" s="171" t="inlineStr">
        <is>
          <t>Domingos - 938 877 461</t>
        </is>
      </c>
      <c r="I12" s="168" t="n"/>
    </row>
    <row r="13">
      <c r="A13" s="473" t="n"/>
      <c r="B13" s="165" t="inlineStr">
        <is>
          <t>IMPALA</t>
        </is>
      </c>
      <c r="C13" s="166" t="inlineStr">
        <is>
          <t>Sim</t>
        </is>
      </c>
      <c r="D13" s="166" t="inlineStr">
        <is>
          <t>Sim</t>
        </is>
      </c>
      <c r="E13" s="166" t="n">
        <v>10</v>
      </c>
      <c r="F13" s="166" t="n">
        <v>0</v>
      </c>
      <c r="G13" s="166" t="n">
        <v>0</v>
      </c>
      <c r="H13" s="172" t="n">
        <v>1</v>
      </c>
      <c r="I13" s="168" t="n"/>
    </row>
    <row r="14">
      <c r="A14" s="473" t="n"/>
      <c r="B14" s="169" t="inlineStr">
        <is>
          <t>MACON</t>
        </is>
      </c>
      <c r="C14" s="170" t="inlineStr">
        <is>
          <t>Sim</t>
        </is>
      </c>
      <c r="D14" s="170" t="inlineStr">
        <is>
          <t>Sim</t>
        </is>
      </c>
      <c r="E14" s="170" t="n">
        <v>59</v>
      </c>
      <c r="F14" s="170" t="n">
        <v>13</v>
      </c>
      <c r="G14" s="170" t="n">
        <v>0</v>
      </c>
      <c r="H14" s="173" t="inlineStr">
        <is>
          <t>Josefa da Silva - 940 297 481</t>
        </is>
      </c>
      <c r="I14" s="174" t="n"/>
    </row>
    <row r="15">
      <c r="A15" s="473" t="n"/>
      <c r="B15" s="165" t="inlineStr">
        <is>
          <t>ROSALINA</t>
        </is>
      </c>
      <c r="C15" s="166" t="inlineStr">
        <is>
          <t>Sim</t>
        </is>
      </c>
      <c r="D15" s="166" t="inlineStr">
        <is>
          <t>Sim</t>
        </is>
      </c>
      <c r="E15" s="166" t="n">
        <v>42</v>
      </c>
      <c r="F15" s="166" t="n">
        <v>5</v>
      </c>
      <c r="G15" s="166" t="n">
        <v>0</v>
      </c>
      <c r="H15" s="175" t="inlineStr">
        <is>
          <t>Gerónimo - 946 943 990</t>
        </is>
      </c>
      <c r="I15" s="176" t="n"/>
    </row>
    <row r="16">
      <c r="A16" s="473" t="n"/>
      <c r="B16" s="169" t="inlineStr">
        <is>
          <t>STRANG</t>
        </is>
      </c>
      <c r="C16" s="170" t="inlineStr">
        <is>
          <t>Sim</t>
        </is>
      </c>
      <c r="D16" s="170" t="inlineStr">
        <is>
          <t>Sim</t>
        </is>
      </c>
      <c r="E16" s="170" t="n">
        <v>10</v>
      </c>
      <c r="F16" s="170" t="n">
        <v>6</v>
      </c>
      <c r="G16" s="170" t="n">
        <v>0</v>
      </c>
      <c r="H16" s="167" t="inlineStr">
        <is>
          <t>Agostinho Neto - 923 629 265</t>
        </is>
      </c>
      <c r="I16" s="168" t="n"/>
    </row>
    <row r="17">
      <c r="A17" s="474" t="n"/>
      <c r="B17" s="165" t="inlineStr">
        <is>
          <t>TCUL</t>
        </is>
      </c>
      <c r="C17" s="166" t="inlineStr">
        <is>
          <t>Não</t>
        </is>
      </c>
      <c r="D17" s="166" t="inlineStr">
        <is>
          <t>Sim</t>
        </is>
      </c>
      <c r="E17" s="166" t="n">
        <v>0</v>
      </c>
      <c r="F17" s="166" t="n">
        <v>148</v>
      </c>
      <c r="G17" s="166" t="n">
        <v>0</v>
      </c>
      <c r="H17" s="177" t="inlineStr">
        <is>
          <t xml:space="preserve">                 Victor Januário - 932 370 586</t>
        </is>
      </c>
      <c r="I17" s="168" t="n"/>
      <c r="M17" s="470" t="inlineStr">
        <is>
          <t xml:space="preserve"> </t>
        </is>
      </c>
    </row>
    <row r="18">
      <c r="A18" s="178" t="n"/>
      <c r="B18" s="179" t="n"/>
      <c r="C18" s="180" t="n"/>
      <c r="D18" s="180" t="n"/>
      <c r="E18" s="231" t="n"/>
      <c r="F18" s="231" t="n"/>
      <c r="G18" s="181" t="n"/>
      <c r="H18" s="177" t="n"/>
      <c r="I18" s="168" t="n"/>
    </row>
    <row r="19">
      <c r="A19" s="475" t="inlineStr">
        <is>
          <t>LUBANGO</t>
        </is>
      </c>
      <c r="B19" s="165" t="inlineStr">
        <is>
          <t>COOPERATIVA</t>
        </is>
      </c>
      <c r="C19" s="166" t="inlineStr">
        <is>
          <t>Não</t>
        </is>
      </c>
      <c r="D19" s="166" t="n">
        <v>0</v>
      </c>
      <c r="E19" s="166" t="n">
        <v>0</v>
      </c>
      <c r="F19" s="166" t="n">
        <v>0</v>
      </c>
      <c r="G19" s="166" t="n">
        <v>0</v>
      </c>
      <c r="H19" s="182" t="inlineStr">
        <is>
          <t>Sr. Ivo 942255825/Sr. Gildo 923629724</t>
        </is>
      </c>
      <c r="I19" s="168" t="n"/>
    </row>
    <row r="20">
      <c r="A20" s="473" t="n"/>
      <c r="B20" s="169" t="inlineStr">
        <is>
          <t>JOBITA</t>
        </is>
      </c>
      <c r="C20" s="170" t="inlineStr">
        <is>
          <t>Sim</t>
        </is>
      </c>
      <c r="D20" s="170" t="inlineStr">
        <is>
          <t>Sim</t>
        </is>
      </c>
      <c r="E20" s="232" t="n">
        <v>5</v>
      </c>
      <c r="F20" s="232" t="n">
        <v>2</v>
      </c>
      <c r="G20" s="232" t="n">
        <v>5</v>
      </c>
      <c r="H20" s="182" t="inlineStr">
        <is>
          <t>Domingos - 935 593 559</t>
        </is>
      </c>
      <c r="I20" s="168" t="n"/>
    </row>
    <row r="21">
      <c r="A21" s="473" t="n"/>
      <c r="B21" s="165" t="inlineStr">
        <is>
          <t>PAUFIL</t>
        </is>
      </c>
      <c r="C21" s="166" t="inlineStr">
        <is>
          <t>Não</t>
        </is>
      </c>
      <c r="D21" s="166" t="inlineStr">
        <is>
          <t>Sim</t>
        </is>
      </c>
      <c r="E21" s="166" t="n">
        <v>0</v>
      </c>
      <c r="F21" s="166" t="n">
        <v>3</v>
      </c>
      <c r="G21" s="166" t="n">
        <v>0</v>
      </c>
      <c r="H21" s="183" t="inlineStr">
        <is>
          <t>Emanuel Ndalo 942394973/ Sr. Brito 929249131</t>
        </is>
      </c>
      <c r="I21" s="168" t="n"/>
    </row>
    <row r="22">
      <c r="A22" s="473" t="n"/>
      <c r="B22" s="184" t="inlineStr">
        <is>
          <t>ROSALINA LUBANGO</t>
        </is>
      </c>
      <c r="C22" s="170" t="inlineStr">
        <is>
          <t>Não</t>
        </is>
      </c>
      <c r="D22" s="232" t="n">
        <v>0</v>
      </c>
      <c r="E22" s="170" t="n">
        <v>0</v>
      </c>
      <c r="F22" s="170" t="n">
        <v>0</v>
      </c>
      <c r="G22" s="232" t="n">
        <v>0</v>
      </c>
      <c r="H22" s="185" t="inlineStr">
        <is>
          <t>Fernando Quintino - 923 015 088</t>
        </is>
      </c>
      <c r="I22" s="168" t="n"/>
    </row>
    <row r="23">
      <c r="A23" s="474" t="n"/>
      <c r="B23" s="165" t="inlineStr">
        <is>
          <t>SOTRANS</t>
        </is>
      </c>
      <c r="C23" s="166" t="inlineStr">
        <is>
          <t>Sim</t>
        </is>
      </c>
      <c r="D23" s="166" t="inlineStr">
        <is>
          <t>Sim</t>
        </is>
      </c>
      <c r="E23" s="166" t="n">
        <v>9</v>
      </c>
      <c r="F23" s="166" t="n">
        <v>1</v>
      </c>
      <c r="G23" s="166" t="n">
        <v>0</v>
      </c>
      <c r="H23" s="182" t="inlineStr">
        <is>
          <t>João - 937 919 181</t>
        </is>
      </c>
      <c r="I23" s="168" t="n"/>
    </row>
    <row r="24">
      <c r="A24" s="476" t="inlineStr">
        <is>
          <t>Departamento:</t>
        </is>
      </c>
      <c r="B24" s="478" t="inlineStr">
        <is>
          <t>Operações</t>
        </is>
      </c>
      <c r="C24" s="479" t="n"/>
      <c r="D24" s="480" t="n"/>
      <c r="E24" s="480" t="n"/>
      <c r="F24" s="480" t="n"/>
      <c r="G24" s="480" t="n"/>
      <c r="I24" s="186" t="n"/>
    </row>
    <row r="25">
      <c r="A25" s="477" t="n"/>
      <c r="B25" s="474" t="n"/>
      <c r="C25" s="481" t="n"/>
    </row>
    <row r="27">
      <c r="B27" s="186" t="n"/>
    </row>
    <row r="28">
      <c r="B28" s="469" t="inlineStr">
        <is>
          <t>OBS: Dados do dia 03/05/2023 extraidos no dia 04/06/2023</t>
        </is>
      </c>
    </row>
    <row r="31">
      <c r="D31" s="486" t="n"/>
    </row>
    <row r="34">
      <c r="D34" s="486" t="n"/>
    </row>
    <row r="35">
      <c r="D35" s="187" t="n"/>
    </row>
    <row r="36">
      <c r="D36" s="187" t="n"/>
    </row>
    <row r="37">
      <c r="D37" s="187" t="n"/>
    </row>
    <row r="50">
      <c r="I50" s="168" t="inlineStr">
        <is>
          <t>Sr. Hermenegildo contactado via telefone/Situação da coleta/12:55</t>
        </is>
      </c>
    </row>
    <row r="51">
      <c r="I51" s="168" t="inlineStr">
        <is>
          <t>Sr. Augusto contactado via telefone/Situação da coleta/14:01</t>
        </is>
      </c>
    </row>
    <row r="52">
      <c r="I52" s="168" t="inlineStr">
        <is>
          <t xml:space="preserve">Operadora contactada via telefone/prestação de contas/13:15 </t>
        </is>
      </c>
    </row>
    <row r="53">
      <c r="I53" s="168" t="inlineStr">
        <is>
          <t xml:space="preserve">Operadora contactada via telefone/prestação de contas/13:23 </t>
        </is>
      </c>
    </row>
    <row r="54">
      <c r="I54" s="168" t="inlineStr">
        <is>
          <t xml:space="preserve">Operadora contactada via telefone/prestação de contas/14:05 </t>
        </is>
      </c>
    </row>
  </sheetData>
  <mergeCells count="7">
    <mergeCell ref="B28:G28"/>
    <mergeCell ref="C5:G6"/>
    <mergeCell ref="A9:A17"/>
    <mergeCell ref="A19:A23"/>
    <mergeCell ref="A24:A25"/>
    <mergeCell ref="B24:B25"/>
    <mergeCell ref="C24:G25"/>
  </mergeCells>
  <pageMargins left="0.7" right="0.7" top="0.75" bottom="0.75" header="0.3" footer="0.3"/>
  <pageSetup orientation="portrait" paperSize="9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93"/>
  <sheetViews>
    <sheetView topLeftCell="A10" zoomScale="60" zoomScaleNormal="60" workbookViewId="0">
      <selection activeCell="A75" sqref="A75:D80"/>
    </sheetView>
  </sheetViews>
  <sheetFormatPr baseColWidth="8" defaultRowHeight="15"/>
  <cols>
    <col width="71.140625" bestFit="1" customWidth="1" min="1" max="1"/>
    <col width="35.28515625" bestFit="1" customWidth="1" min="2" max="2"/>
    <col width="45.140625" bestFit="1" customWidth="1" min="3" max="3"/>
    <col width="16.140625" bestFit="1" customWidth="1" min="4" max="4"/>
    <col width="23.42578125" bestFit="1" customWidth="1" min="5" max="5"/>
    <col width="19.140625" bestFit="1" customWidth="1" min="6" max="7"/>
    <col width="3.140625" customWidth="1" min="15" max="15"/>
    <col width="28.42578125" customWidth="1" min="16" max="16"/>
    <col width="5.42578125" bestFit="1" customWidth="1" min="17" max="17"/>
  </cols>
  <sheetData>
    <row r="1">
      <c r="A1" s="64" t="inlineStr">
        <is>
          <t>Rótulos de Linha</t>
        </is>
      </c>
      <c r="B1" t="inlineStr">
        <is>
          <t>Soma de Domª PREVISTO</t>
        </is>
      </c>
      <c r="C1" t="inlineStr">
        <is>
          <t>Soma de Domª REALIZADA</t>
        </is>
      </c>
      <c r="D1" t="inlineStr">
        <is>
          <t>Soma de Domª DIFERENÇA</t>
        </is>
      </c>
    </row>
    <row r="2">
      <c r="A2" s="65" t="inlineStr">
        <is>
          <t>COOPERATIVA</t>
        </is>
      </c>
      <c r="B2" s="101" t="n">
        <v>6</v>
      </c>
      <c r="C2" s="101" t="n">
        <v>0</v>
      </c>
      <c r="D2" s="101" t="n">
        <v>-6</v>
      </c>
    </row>
    <row r="3">
      <c r="A3" s="65" t="inlineStr">
        <is>
          <t>PAUFIL</t>
        </is>
      </c>
      <c r="B3" s="101" t="n">
        <v>4</v>
      </c>
      <c r="C3" s="101" t="n">
        <v>0</v>
      </c>
      <c r="D3" s="101" t="n">
        <v>-4</v>
      </c>
    </row>
    <row r="4">
      <c r="A4" s="65" t="inlineStr">
        <is>
          <t>ROSALINA LUBANGO</t>
        </is>
      </c>
      <c r="B4" s="101" t="n">
        <v>0</v>
      </c>
      <c r="C4" s="101" t="n">
        <v>2</v>
      </c>
      <c r="D4" s="101" t="n">
        <v>2</v>
      </c>
    </row>
    <row r="5">
      <c r="A5" s="65" t="inlineStr">
        <is>
          <t>SOTRANS</t>
        </is>
      </c>
      <c r="B5" s="101" t="n">
        <v>0</v>
      </c>
      <c r="C5" s="101" t="n">
        <v>2</v>
      </c>
      <c r="D5" s="101" t="n">
        <v>2</v>
      </c>
    </row>
    <row r="6">
      <c r="A6" s="65" t="inlineStr">
        <is>
          <t>JOBITA</t>
        </is>
      </c>
      <c r="B6" s="101" t="n">
        <v>4</v>
      </c>
      <c r="C6" s="101" t="n">
        <v>2</v>
      </c>
      <c r="D6" s="101" t="n">
        <v>-2</v>
      </c>
    </row>
    <row r="7">
      <c r="A7" s="65" t="inlineStr">
        <is>
          <t>Total Geral</t>
        </is>
      </c>
      <c r="B7" s="101" t="n">
        <v>14</v>
      </c>
      <c r="C7" s="101" t="n">
        <v>6</v>
      </c>
      <c r="D7" s="101" t="n">
        <v>-8</v>
      </c>
    </row>
    <row r="8">
      <c r="D8" s="101" t="n"/>
    </row>
    <row r="21" ht="15.75" customHeight="1" thickBot="1">
      <c r="A21" s="70" t="inlineStr">
        <is>
          <t>Operadoras</t>
        </is>
      </c>
      <c r="B21" s="373" t="inlineStr">
        <is>
          <t>AUTOCARROS PREVISTOS</t>
        </is>
      </c>
      <c r="C21" s="374" t="inlineStr">
        <is>
          <t>AUTOCARROS DISPONIBILIZADOS</t>
        </is>
      </c>
      <c r="D21" s="375" t="inlineStr">
        <is>
          <t>DIFERENÇA</t>
        </is>
      </c>
      <c r="E21" t="inlineStr">
        <is>
          <t>Percentagem</t>
        </is>
      </c>
    </row>
    <row r="22" ht="16.5" customHeight="1" thickBot="1" thickTop="1">
      <c r="A22" s="74">
        <f>A2</f>
        <v/>
      </c>
      <c r="B22" s="69">
        <f>B2</f>
        <v/>
      </c>
      <c r="C22" s="69">
        <f>C2</f>
        <v/>
      </c>
      <c r="D22" s="69">
        <f>C22-B22</f>
        <v/>
      </c>
      <c r="E22" s="100">
        <f>C22/B22</f>
        <v/>
      </c>
      <c r="O22" s="85" t="n"/>
      <c r="P22" t="inlineStr">
        <is>
          <t>Autocarros Previstos</t>
        </is>
      </c>
      <c r="Q22">
        <f>B27</f>
        <v/>
      </c>
    </row>
    <row r="23" ht="16.5" customHeight="1" thickBot="1" thickTop="1">
      <c r="A23" s="74">
        <f>A3</f>
        <v/>
      </c>
      <c r="B23" s="69">
        <f>B3</f>
        <v/>
      </c>
      <c r="C23" s="69">
        <f>C3</f>
        <v/>
      </c>
      <c r="D23" s="69">
        <f>C23-B23</f>
        <v/>
      </c>
      <c r="E23" s="100">
        <f>C23/B23</f>
        <v/>
      </c>
      <c r="O23" s="84" t="n"/>
      <c r="P23" t="inlineStr">
        <is>
          <t>Autocarros Disponibilizados</t>
        </is>
      </c>
      <c r="Q23">
        <f>C27</f>
        <v/>
      </c>
    </row>
    <row r="24" ht="16.5" customHeight="1" thickBot="1" thickTop="1">
      <c r="A24" s="74">
        <f>A4</f>
        <v/>
      </c>
      <c r="B24" s="69">
        <f>B4</f>
        <v/>
      </c>
      <c r="C24" s="69">
        <f>C4</f>
        <v/>
      </c>
      <c r="D24" s="69">
        <f>C24-B24</f>
        <v/>
      </c>
      <c r="E24" s="100">
        <f>C24/B24</f>
        <v/>
      </c>
      <c r="O24" s="86" t="n"/>
      <c r="P24" t="inlineStr">
        <is>
          <t>Diferença</t>
        </is>
      </c>
      <c r="Q24">
        <f>-D27</f>
        <v/>
      </c>
    </row>
    <row r="25" ht="15.75" customHeight="1" thickTop="1">
      <c r="A25" s="74">
        <f>A5</f>
        <v/>
      </c>
      <c r="B25" s="69">
        <f>B5</f>
        <v/>
      </c>
      <c r="C25" s="69">
        <f>C5</f>
        <v/>
      </c>
      <c r="D25" s="69">
        <f>C25-B25</f>
        <v/>
      </c>
      <c r="E25" s="100">
        <f>C25/B25</f>
        <v/>
      </c>
    </row>
    <row r="26">
      <c r="A26" s="74">
        <f>A6</f>
        <v/>
      </c>
      <c r="B26" s="69">
        <f>B6</f>
        <v/>
      </c>
      <c r="C26" s="69">
        <f>C6</f>
        <v/>
      </c>
      <c r="D26" s="69">
        <f>C26-B26</f>
        <v/>
      </c>
      <c r="E26" s="100">
        <f>C26/B26</f>
        <v/>
      </c>
      <c r="Q26" s="98">
        <f>Q23/Q22</f>
        <v/>
      </c>
    </row>
    <row r="27">
      <c r="A27" s="79" t="inlineStr">
        <is>
          <t>TOTAL</t>
        </is>
      </c>
      <c r="B27" s="80">
        <f>SUM(B22:B26)</f>
        <v/>
      </c>
      <c r="C27" s="80">
        <f>SUM(C22:C26)</f>
        <v/>
      </c>
      <c r="D27" s="80">
        <f>SUM(D22:D26)</f>
        <v/>
      </c>
      <c r="E27" s="100">
        <f>C27/B27</f>
        <v/>
      </c>
    </row>
    <row r="28">
      <c r="E28" s="100" t="n"/>
    </row>
    <row r="29" ht="15.75" customHeight="1" thickBot="1">
      <c r="E29" s="100" t="n"/>
    </row>
    <row r="30" ht="16.5" customHeight="1" thickBot="1" thickTop="1">
      <c r="D30" s="98">
        <f>C27/B27</f>
        <v/>
      </c>
      <c r="E30" s="100" t="n"/>
      <c r="S30" s="85" t="n"/>
    </row>
    <row r="31" ht="15.75" customHeight="1" thickTop="1"/>
    <row r="32">
      <c r="C32" t="inlineStr">
        <is>
          <t xml:space="preserve">   </t>
        </is>
      </c>
    </row>
    <row r="46">
      <c r="A46" s="64" t="inlineStr">
        <is>
          <t>Rótulos de Linha</t>
        </is>
      </c>
      <c r="B46" t="inlineStr">
        <is>
          <t>AUTOCARROS PREVISTOS</t>
        </is>
      </c>
      <c r="C46" t="inlineStr">
        <is>
          <t>AUTOCARROS DISPONIBILIZADOS</t>
        </is>
      </c>
      <c r="D46" t="inlineStr">
        <is>
          <t>DIFERENÇA</t>
        </is>
      </c>
    </row>
    <row r="47">
      <c r="A47" s="65" t="inlineStr">
        <is>
          <t>JOBITA</t>
        </is>
      </c>
      <c r="B47" s="101" t="n">
        <v>4</v>
      </c>
      <c r="C47" s="101" t="n">
        <v>2</v>
      </c>
      <c r="D47" s="101" t="n">
        <v>-2</v>
      </c>
    </row>
    <row r="48">
      <c r="A48" s="240" t="n">
        <v>16001</v>
      </c>
      <c r="B48" s="101" t="n">
        <v>0</v>
      </c>
      <c r="C48" s="101" t="n">
        <v>0</v>
      </c>
      <c r="D48" s="101" t="n">
        <v>0</v>
      </c>
      <c r="E48" s="100">
        <f>C48/B48</f>
        <v/>
      </c>
    </row>
    <row r="49">
      <c r="A49" s="241" t="inlineStr">
        <is>
          <t>ESTÁDIO TUNDAVALA X ESTATUA DA LIBERDADE</t>
        </is>
      </c>
      <c r="B49" s="101" t="n">
        <v>0</v>
      </c>
      <c r="C49" s="101" t="n">
        <v>0</v>
      </c>
      <c r="D49" s="101" t="n">
        <v>0</v>
      </c>
    </row>
    <row r="50">
      <c r="A50" s="240" t="n">
        <v>16002</v>
      </c>
      <c r="B50" s="101" t="n">
        <v>2</v>
      </c>
      <c r="C50" s="101" t="n">
        <v>0</v>
      </c>
      <c r="D50" s="101" t="n">
        <v>-2</v>
      </c>
      <c r="E50" s="100">
        <f>C50/B50</f>
        <v/>
      </c>
    </row>
    <row r="51">
      <c r="A51" s="241" t="inlineStr">
        <is>
          <t>ESTATUA DA LIBERDADE X MUTUNDO</t>
        </is>
      </c>
      <c r="B51" s="101" t="n">
        <v>2</v>
      </c>
      <c r="C51" s="101" t="n">
        <v>0</v>
      </c>
      <c r="D51" s="101" t="n">
        <v>-2</v>
      </c>
    </row>
    <row r="52">
      <c r="A52" s="240" t="n">
        <v>16003</v>
      </c>
      <c r="B52" s="101" t="n">
        <v>2</v>
      </c>
      <c r="C52" s="101" t="n">
        <v>2</v>
      </c>
      <c r="D52" s="101" t="n">
        <v>0</v>
      </c>
      <c r="E52" s="100">
        <f>C52/B52</f>
        <v/>
      </c>
    </row>
    <row r="53">
      <c r="A53" s="241" t="inlineStr">
        <is>
          <t>ESTATUA DA LIBERDADE X CENTRALIDADE DA QUILEMBA</t>
        </is>
      </c>
      <c r="B53" s="101" t="n">
        <v>2</v>
      </c>
      <c r="C53" s="101" t="n">
        <v>2</v>
      </c>
      <c r="D53" s="101" t="n">
        <v>0</v>
      </c>
    </row>
    <row r="54">
      <c r="A54" s="240" t="n">
        <v>16004</v>
      </c>
      <c r="B54" s="101" t="n">
        <v>0</v>
      </c>
      <c r="C54" s="101" t="n">
        <v>0</v>
      </c>
      <c r="D54" s="101" t="n">
        <v>0</v>
      </c>
      <c r="E54" s="100">
        <f>C54/B54</f>
        <v/>
      </c>
    </row>
    <row r="55">
      <c r="A55" s="241" t="inlineStr">
        <is>
          <t>TCHIOCO / VERDINHA X MUTUNDO</t>
        </is>
      </c>
      <c r="B55" s="101" t="n">
        <v>0</v>
      </c>
      <c r="C55" s="101" t="n">
        <v>0</v>
      </c>
      <c r="D55" s="101" t="n">
        <v>0</v>
      </c>
    </row>
    <row r="56">
      <c r="A56" s="240" t="n">
        <v>16007</v>
      </c>
      <c r="B56" s="101" t="n">
        <v>0</v>
      </c>
      <c r="C56" s="101" t="n">
        <v>0</v>
      </c>
      <c r="D56" s="101" t="n">
        <v>0</v>
      </c>
      <c r="E56" s="100">
        <f>C56/B56</f>
        <v/>
      </c>
    </row>
    <row r="57">
      <c r="A57" s="241" t="inlineStr">
        <is>
          <t>TCHIOCO X MUTUNDO (VIA EYWA)</t>
        </is>
      </c>
      <c r="B57" s="101" t="n">
        <v>0</v>
      </c>
      <c r="C57" s="101" t="n">
        <v>0</v>
      </c>
      <c r="D57" s="101" t="n">
        <v>0</v>
      </c>
    </row>
    <row r="58">
      <c r="A58" s="65" t="inlineStr">
        <is>
          <t>Total Geral</t>
        </is>
      </c>
      <c r="B58" s="101" t="n">
        <v>4</v>
      </c>
      <c r="C58" s="101" t="n">
        <v>2</v>
      </c>
      <c r="D58" s="101" t="n">
        <v>-2</v>
      </c>
      <c r="E58" s="100">
        <f>C58/B58</f>
        <v/>
      </c>
    </row>
    <row r="74" ht="45" customHeight="1">
      <c r="A74" s="449" t="inlineStr">
        <is>
          <t>SEQ.</t>
        </is>
      </c>
      <c r="B74" s="450" t="inlineStr">
        <is>
          <t>LINHA</t>
        </is>
      </c>
      <c r="C74" s="451" t="inlineStr">
        <is>
          <t>DESCRIÇÃO</t>
        </is>
      </c>
      <c r="D74" s="450" t="inlineStr">
        <is>
          <t>AUTOCARROS DISPONIBILIZADOS</t>
        </is>
      </c>
    </row>
    <row r="75">
      <c r="A75" s="440" t="n">
        <v>1</v>
      </c>
      <c r="B75" s="377">
        <f>A48</f>
        <v/>
      </c>
      <c r="C75" s="376">
        <f>A49</f>
        <v/>
      </c>
      <c r="D75" s="445">
        <f>E48</f>
        <v/>
      </c>
    </row>
    <row r="76">
      <c r="A76" s="442" t="n">
        <v>2</v>
      </c>
      <c r="B76" s="380">
        <f>A50</f>
        <v/>
      </c>
      <c r="C76" s="443">
        <f>A51</f>
        <v/>
      </c>
      <c r="D76" s="446">
        <f>E50</f>
        <v/>
      </c>
    </row>
    <row r="77">
      <c r="A77" s="440" t="n">
        <v>3</v>
      </c>
      <c r="B77" s="377">
        <f>A52</f>
        <v/>
      </c>
      <c r="C77" s="376">
        <f>A53</f>
        <v/>
      </c>
      <c r="D77" s="445">
        <f>E50</f>
        <v/>
      </c>
    </row>
    <row r="78">
      <c r="A78" s="442" t="n">
        <v>4</v>
      </c>
      <c r="B78" s="380">
        <f>A54</f>
        <v/>
      </c>
      <c r="C78" s="443">
        <f>A55</f>
        <v/>
      </c>
      <c r="D78" s="446">
        <f>E52</f>
        <v/>
      </c>
    </row>
    <row r="79">
      <c r="A79" s="440" t="n">
        <v>5</v>
      </c>
      <c r="B79" s="377">
        <f>A56</f>
        <v/>
      </c>
      <c r="C79" s="376">
        <f>A57</f>
        <v/>
      </c>
      <c r="D79" s="445">
        <f>E54</f>
        <v/>
      </c>
    </row>
    <row r="80">
      <c r="A80" s="442" t="n">
        <v>6</v>
      </c>
      <c r="B80" s="380">
        <f>A56</f>
        <v/>
      </c>
      <c r="C80" s="443">
        <f>A59</f>
        <v/>
      </c>
      <c r="D80" s="446">
        <f>E56</f>
        <v/>
      </c>
    </row>
    <row r="81">
      <c r="A81" s="440" t="n">
        <v>7</v>
      </c>
      <c r="B81" s="377">
        <f>A58</f>
        <v/>
      </c>
      <c r="C81" s="376">
        <f>A34</f>
        <v/>
      </c>
      <c r="D81" s="445">
        <f>E58</f>
        <v/>
      </c>
    </row>
    <row r="82">
      <c r="A82" s="442" t="n">
        <v>8</v>
      </c>
      <c r="B82" s="380">
        <f>A60</f>
        <v/>
      </c>
      <c r="C82" s="443">
        <f>A36</f>
        <v/>
      </c>
      <c r="D82" s="446">
        <f>E35</f>
        <v/>
      </c>
    </row>
    <row r="83">
      <c r="A83" s="440" t="n">
        <v>9</v>
      </c>
      <c r="B83" s="377">
        <f>A37</f>
        <v/>
      </c>
      <c r="C83" s="376">
        <f>A38</f>
        <v/>
      </c>
      <c r="D83" s="445">
        <f>E37</f>
        <v/>
      </c>
    </row>
    <row r="84">
      <c r="A84" s="442" t="n">
        <v>10</v>
      </c>
      <c r="B84" s="380">
        <f>A39</f>
        <v/>
      </c>
      <c r="C84" s="443">
        <f>A40</f>
        <v/>
      </c>
      <c r="D84" s="446">
        <f>E39</f>
        <v/>
      </c>
    </row>
    <row r="85">
      <c r="A85" s="440" t="n">
        <v>11</v>
      </c>
      <c r="B85" s="377">
        <f>A41</f>
        <v/>
      </c>
      <c r="C85" s="376">
        <f>A42</f>
        <v/>
      </c>
      <c r="D85" s="445">
        <f>E41</f>
        <v/>
      </c>
    </row>
    <row r="86">
      <c r="A86" s="442" t="n">
        <v>12</v>
      </c>
      <c r="B86" s="380">
        <f>A43</f>
        <v/>
      </c>
      <c r="C86" s="443">
        <f>A44</f>
        <v/>
      </c>
      <c r="D86" s="446">
        <f>E43</f>
        <v/>
      </c>
    </row>
    <row r="87">
      <c r="A87" s="440" t="n">
        <v>13</v>
      </c>
      <c r="B87" s="377">
        <f>A45</f>
        <v/>
      </c>
      <c r="C87" s="376">
        <f>A46</f>
        <v/>
      </c>
      <c r="D87" s="445">
        <f>E45</f>
        <v/>
      </c>
    </row>
    <row r="88">
      <c r="A88" s="442" t="n">
        <v>14</v>
      </c>
      <c r="B88" s="380">
        <f>A47</f>
        <v/>
      </c>
      <c r="C88" s="443">
        <f>A48</f>
        <v/>
      </c>
      <c r="D88" s="446">
        <f>E47</f>
        <v/>
      </c>
    </row>
    <row r="89">
      <c r="A89" s="440" t="n">
        <v>15</v>
      </c>
      <c r="B89" s="377">
        <f>A49</f>
        <v/>
      </c>
      <c r="C89" s="376">
        <f>A50</f>
        <v/>
      </c>
      <c r="D89" s="445">
        <f>E49</f>
        <v/>
      </c>
    </row>
    <row r="90">
      <c r="A90" s="442" t="n">
        <v>16</v>
      </c>
      <c r="B90" s="380">
        <f>A51</f>
        <v/>
      </c>
      <c r="C90" s="443">
        <f>A52</f>
        <v/>
      </c>
      <c r="D90" s="446">
        <f>E51</f>
        <v/>
      </c>
    </row>
    <row r="91">
      <c r="A91" s="440" t="n">
        <v>17</v>
      </c>
      <c r="B91" s="377">
        <f>A53</f>
        <v/>
      </c>
      <c r="C91" s="376">
        <f>A54</f>
        <v/>
      </c>
      <c r="D91" s="441">
        <f>E53</f>
        <v/>
      </c>
    </row>
    <row r="92">
      <c r="A92" s="442" t="n">
        <v>18</v>
      </c>
      <c r="B92" s="380">
        <f>A55</f>
        <v/>
      </c>
      <c r="C92" s="443">
        <f>A56</f>
        <v/>
      </c>
      <c r="D92" s="444">
        <f>E55</f>
        <v/>
      </c>
    </row>
    <row r="93">
      <c r="A93" s="440" t="n">
        <v>19</v>
      </c>
      <c r="B93" s="377">
        <f>A57</f>
        <v/>
      </c>
      <c r="C93" s="376">
        <f>A58</f>
        <v/>
      </c>
      <c r="D93" s="441">
        <f>E57</f>
        <v/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Y27"/>
  <sheetViews>
    <sheetView zoomScale="70" zoomScaleNormal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1" sqref="A1:XFD1048576"/>
    </sheetView>
  </sheetViews>
  <sheetFormatPr baseColWidth="8" defaultRowHeight="15"/>
  <cols>
    <col width="9.140625" bestFit="1" customWidth="1" min="1" max="1"/>
    <col width="23.5703125" bestFit="1" customWidth="1" min="2" max="2"/>
    <col width="66.42578125" bestFit="1" customWidth="1" min="3" max="3"/>
    <col width="37.5703125" bestFit="1" customWidth="1" min="4" max="4"/>
    <col width="21.42578125" bestFit="1" customWidth="1" min="5" max="5"/>
    <col width="22.5703125" customWidth="1" min="6" max="7"/>
    <col width="21.42578125" bestFit="1" customWidth="1" min="8" max="8"/>
    <col width="22.5703125" bestFit="1" customWidth="1" min="9" max="10"/>
    <col width="21.42578125" bestFit="1" customWidth="1" min="11" max="11"/>
    <col width="22.5703125" bestFit="1" customWidth="1" min="12" max="13"/>
    <col width="21.42578125" bestFit="1" customWidth="1" min="14" max="14"/>
    <col width="22.5703125" bestFit="1" customWidth="1" min="15" max="16"/>
    <col width="21.42578125" bestFit="1" customWidth="1" min="17" max="17"/>
    <col width="22.5703125" bestFit="1" customWidth="1" min="18" max="19"/>
    <col width="25.42578125" bestFit="1" customWidth="1" min="20" max="20"/>
    <col width="26.5703125" bestFit="1" customWidth="1" min="21" max="22"/>
    <col width="26" bestFit="1" customWidth="1" min="23" max="23"/>
    <col width="27.42578125" bestFit="1" customWidth="1" min="24" max="25"/>
  </cols>
  <sheetData>
    <row r="1">
      <c r="A1" s="496" t="inlineStr">
        <is>
          <t>LINHAS X EMPRESA OPERADORA</t>
        </is>
      </c>
      <c r="B1" s="497" t="n"/>
      <c r="C1" s="497" t="n"/>
      <c r="D1" s="498" t="n"/>
      <c r="E1" s="502" t="inlineStr">
        <is>
          <t>NÚMERO DE ViagensPOR DIA</t>
        </is>
      </c>
      <c r="F1" s="497" t="n"/>
      <c r="G1" s="497" t="n"/>
      <c r="H1" s="497" t="n"/>
      <c r="I1" s="497" t="n"/>
      <c r="J1" s="497" t="n"/>
      <c r="K1" s="497" t="n"/>
      <c r="L1" s="497" t="n"/>
      <c r="M1" s="497" t="n"/>
      <c r="N1" s="497" t="n"/>
      <c r="O1" s="497" t="n"/>
      <c r="P1" s="497" t="n"/>
      <c r="Q1" s="497" t="n"/>
      <c r="R1" s="497" t="n"/>
      <c r="S1" s="497" t="n"/>
      <c r="T1" s="497" t="n"/>
      <c r="U1" s="497" t="n"/>
      <c r="V1" s="497" t="n"/>
      <c r="W1" s="497" t="n"/>
      <c r="X1" s="497" t="n"/>
      <c r="Y1" s="498" t="n"/>
    </row>
    <row r="2" ht="15.75" customHeight="1" thickBot="1">
      <c r="A2" s="499" t="n"/>
      <c r="B2" s="500" t="n"/>
      <c r="C2" s="500" t="n"/>
      <c r="D2" s="501" t="n"/>
      <c r="E2" s="499" t="n"/>
      <c r="F2" s="500" t="n"/>
      <c r="G2" s="500" t="n"/>
      <c r="H2" s="500" t="n"/>
      <c r="I2" s="500" t="n"/>
      <c r="J2" s="500" t="n"/>
      <c r="K2" s="500" t="n"/>
      <c r="L2" s="500" t="n"/>
      <c r="M2" s="500" t="n"/>
      <c r="N2" s="500" t="n"/>
      <c r="O2" s="500" t="n"/>
      <c r="P2" s="500" t="n"/>
      <c r="Q2" s="500" t="n"/>
      <c r="R2" s="500" t="n"/>
      <c r="S2" s="500" t="n"/>
      <c r="T2" s="500" t="n"/>
      <c r="U2" s="500" t="n"/>
      <c r="V2" s="500" t="n"/>
      <c r="W2" s="500" t="n"/>
      <c r="X2" s="500" t="n"/>
      <c r="Y2" s="501" t="n"/>
    </row>
    <row r="3" ht="19.5" customHeight="1" thickBot="1">
      <c r="A3" s="63" t="inlineStr">
        <is>
          <t>SEQ.</t>
        </is>
      </c>
      <c r="B3" s="63" t="inlineStr">
        <is>
          <t>CÓDIGO LINHA</t>
        </is>
      </c>
      <c r="C3" s="63" t="inlineStr">
        <is>
          <t>NOME LINHA</t>
        </is>
      </c>
      <c r="D3" s="68" t="inlineStr">
        <is>
          <t>EMPRESA OPERADORA</t>
        </is>
      </c>
      <c r="E3" s="60" t="inlineStr">
        <is>
          <t>2ª PREVISTO</t>
        </is>
      </c>
      <c r="F3" s="61" t="inlineStr">
        <is>
          <t>2ª REALIZADA</t>
        </is>
      </c>
      <c r="G3" s="62" t="inlineStr">
        <is>
          <t>2ª DIFERENÇA</t>
        </is>
      </c>
      <c r="H3" s="60" t="inlineStr">
        <is>
          <t>3ª PREVISTO</t>
        </is>
      </c>
      <c r="I3" s="61" t="inlineStr">
        <is>
          <t>3ª REALIZADA</t>
        </is>
      </c>
      <c r="J3" s="62" t="inlineStr">
        <is>
          <t>3ª DIFERENÇA</t>
        </is>
      </c>
      <c r="K3" s="60" t="inlineStr">
        <is>
          <t>4ª PREVISTO</t>
        </is>
      </c>
      <c r="L3" s="61" t="inlineStr">
        <is>
          <t>4ª REALIZADA</t>
        </is>
      </c>
      <c r="M3" s="62" t="inlineStr">
        <is>
          <t>4ª DIFERENÇA</t>
        </is>
      </c>
      <c r="N3" s="60" t="inlineStr">
        <is>
          <t>5ª PREVISTO</t>
        </is>
      </c>
      <c r="O3" s="61" t="inlineStr">
        <is>
          <t>5ª REALIZADA</t>
        </is>
      </c>
      <c r="P3" s="62" t="inlineStr">
        <is>
          <t>5ª DIFERENÇA</t>
        </is>
      </c>
      <c r="Q3" s="60" t="inlineStr">
        <is>
          <t>6ª PREVISTO</t>
        </is>
      </c>
      <c r="R3" s="61" t="inlineStr">
        <is>
          <t>6ª REALIZADA</t>
        </is>
      </c>
      <c r="S3" s="62" t="inlineStr">
        <is>
          <t>6ª DIFERENÇA</t>
        </is>
      </c>
      <c r="T3" s="60" t="inlineStr">
        <is>
          <t>Sabª PREVISTO</t>
        </is>
      </c>
      <c r="U3" s="61" t="inlineStr">
        <is>
          <t>Sabª REALIZADA</t>
        </is>
      </c>
      <c r="V3" s="62" t="inlineStr">
        <is>
          <t>Sabª DIFERENÇA</t>
        </is>
      </c>
      <c r="W3" s="60" t="inlineStr">
        <is>
          <t>Domª PREVISTO</t>
        </is>
      </c>
      <c r="X3" s="61" t="inlineStr">
        <is>
          <t>Domª REALIZADA</t>
        </is>
      </c>
      <c r="Y3" s="62" t="inlineStr">
        <is>
          <t>Domª DIFERENÇA</t>
        </is>
      </c>
    </row>
    <row r="4" ht="15.75" customHeight="1">
      <c r="A4" s="53" t="n">
        <v>1</v>
      </c>
      <c r="B4" s="47" t="n">
        <v>16001</v>
      </c>
      <c r="C4" s="39" t="inlineStr">
        <is>
          <t>ESTÁDIO TUNDAVALA X ESTATUA DA LIBERDADE</t>
        </is>
      </c>
      <c r="D4" s="3" t="inlineStr">
        <is>
          <t>COOPERATIVA</t>
        </is>
      </c>
      <c r="E4" s="4" t="n">
        <v>28</v>
      </c>
      <c r="F4" s="5" t="n">
        <v>0</v>
      </c>
      <c r="G4" s="6">
        <f>F4-E4</f>
        <v/>
      </c>
      <c r="H4" s="4" t="n">
        <v>28</v>
      </c>
      <c r="I4" s="5" t="n"/>
      <c r="J4" s="6">
        <f>I4-H4</f>
        <v/>
      </c>
      <c r="K4" s="4" t="n">
        <v>28</v>
      </c>
      <c r="L4" s="5" t="n"/>
      <c r="M4" s="6">
        <f>L4-K4</f>
        <v/>
      </c>
      <c r="N4" s="4" t="n">
        <v>28</v>
      </c>
      <c r="O4" s="5" t="n">
        <v>0</v>
      </c>
      <c r="P4" s="6">
        <f>O4-N4</f>
        <v/>
      </c>
      <c r="Q4" s="4" t="n">
        <v>28</v>
      </c>
      <c r="R4" s="5" t="n"/>
      <c r="S4" s="6">
        <f>R4-Q4</f>
        <v/>
      </c>
      <c r="T4" s="4" t="n">
        <v>28</v>
      </c>
      <c r="U4" s="5" t="n">
        <v>0</v>
      </c>
      <c r="V4" s="6">
        <f>U4-T4</f>
        <v/>
      </c>
      <c r="W4" s="4" t="n">
        <v>28</v>
      </c>
      <c r="X4" s="5" t="n">
        <v>0</v>
      </c>
      <c r="Y4" s="6">
        <f>X4-W4</f>
        <v/>
      </c>
    </row>
    <row r="5" ht="15.75" customHeight="1">
      <c r="A5" s="54" t="n">
        <v>2</v>
      </c>
      <c r="B5" s="48" t="n">
        <v>16002</v>
      </c>
      <c r="C5" s="40" t="inlineStr">
        <is>
          <t>ESTATUA DA LIBERDADE X MUTUNDO</t>
        </is>
      </c>
      <c r="D5" s="28" t="inlineStr">
        <is>
          <t>COOPERATIVA</t>
        </is>
      </c>
      <c r="E5" s="29" t="n">
        <v>28</v>
      </c>
      <c r="F5" s="30" t="n">
        <v>0</v>
      </c>
      <c r="G5" s="31">
        <f>F5-E5</f>
        <v/>
      </c>
      <c r="H5" s="29" t="n">
        <v>28</v>
      </c>
      <c r="I5" s="30" t="n"/>
      <c r="J5" s="31">
        <f>I5-H5</f>
        <v/>
      </c>
      <c r="K5" s="29" t="n">
        <v>28</v>
      </c>
      <c r="L5" s="30" t="n"/>
      <c r="M5" s="31">
        <f>L5-K5</f>
        <v/>
      </c>
      <c r="N5" s="29" t="n">
        <v>28</v>
      </c>
      <c r="O5" s="30" t="n">
        <v>0</v>
      </c>
      <c r="P5" s="31">
        <f>O5-N5</f>
        <v/>
      </c>
      <c r="Q5" s="29" t="n">
        <v>28</v>
      </c>
      <c r="R5" s="30" t="n"/>
      <c r="S5" s="31">
        <f>R5-Q5</f>
        <v/>
      </c>
      <c r="T5" s="29" t="n">
        <v>28</v>
      </c>
      <c r="U5" s="30" t="n">
        <v>0</v>
      </c>
      <c r="V5" s="31">
        <f>U5-T5</f>
        <v/>
      </c>
      <c r="W5" s="29" t="n">
        <v>28</v>
      </c>
      <c r="X5" s="30" t="n">
        <v>0</v>
      </c>
      <c r="Y5" s="31">
        <f>X5-W5</f>
        <v/>
      </c>
    </row>
    <row r="6" ht="16.5" customHeight="1" thickBot="1">
      <c r="A6" s="56" t="n">
        <v>3</v>
      </c>
      <c r="B6" s="38" t="n">
        <v>16003</v>
      </c>
      <c r="C6" s="41" t="inlineStr">
        <is>
          <t>ESTATUA DA LIBERDADE X CENTRALIDADE DA QUILEMBA</t>
        </is>
      </c>
      <c r="D6" s="3" t="inlineStr">
        <is>
          <t>COOPERATIVA</t>
        </is>
      </c>
      <c r="E6" s="7" t="n">
        <v>28</v>
      </c>
      <c r="F6" s="8" t="n">
        <v>0</v>
      </c>
      <c r="G6" s="9">
        <f>F6-E6</f>
        <v/>
      </c>
      <c r="H6" s="7" t="n">
        <v>28</v>
      </c>
      <c r="I6" s="8" t="n"/>
      <c r="J6" s="9">
        <f>I6-H6</f>
        <v/>
      </c>
      <c r="K6" s="7" t="n">
        <v>28</v>
      </c>
      <c r="L6" s="8" t="n"/>
      <c r="M6" s="9">
        <f>L6-K6</f>
        <v/>
      </c>
      <c r="N6" s="7" t="n">
        <v>28</v>
      </c>
      <c r="O6" s="8" t="n">
        <v>0</v>
      </c>
      <c r="P6" s="9">
        <f>O6-N6</f>
        <v/>
      </c>
      <c r="Q6" s="7" t="n">
        <v>28</v>
      </c>
      <c r="R6" s="8" t="n"/>
      <c r="S6" s="9">
        <f>R6-Q6</f>
        <v/>
      </c>
      <c r="T6" s="7" t="n">
        <v>28</v>
      </c>
      <c r="U6" s="8" t="n">
        <v>0</v>
      </c>
      <c r="V6" s="9">
        <f>U6-T6</f>
        <v/>
      </c>
      <c r="W6" s="7" t="n">
        <v>28</v>
      </c>
      <c r="X6" s="8" t="n">
        <v>0</v>
      </c>
      <c r="Y6" s="9">
        <f>X6-W6</f>
        <v/>
      </c>
    </row>
    <row r="7" ht="15.75" customHeight="1">
      <c r="A7" s="57" t="n">
        <v>4</v>
      </c>
      <c r="B7" s="49" t="n">
        <v>16001</v>
      </c>
      <c r="C7" s="42" t="inlineStr">
        <is>
          <t>ESTÁDIO TUNDAVALA X ESTATUA DA LIBERDADE</t>
        </is>
      </c>
      <c r="D7" s="10" t="inlineStr">
        <is>
          <t>JOBITA</t>
        </is>
      </c>
      <c r="E7" s="11" t="n">
        <v>18</v>
      </c>
      <c r="F7" s="12" t="n">
        <v>0</v>
      </c>
      <c r="G7" s="13">
        <f>F7-E7</f>
        <v/>
      </c>
      <c r="H7" s="11" t="n">
        <v>0</v>
      </c>
      <c r="I7" s="12" t="n"/>
      <c r="J7" s="13">
        <f>I7-H7</f>
        <v/>
      </c>
      <c r="K7" s="11" t="n">
        <v>0</v>
      </c>
      <c r="L7" s="12" t="n"/>
      <c r="M7" s="13">
        <f>L7-K7</f>
        <v/>
      </c>
      <c r="N7" s="11" t="n">
        <v>0</v>
      </c>
      <c r="O7" s="12" t="n">
        <v>0</v>
      </c>
      <c r="P7" s="13">
        <f>O7-N7</f>
        <v/>
      </c>
      <c r="Q7" s="11" t="n">
        <v>0</v>
      </c>
      <c r="R7" s="12" t="n"/>
      <c r="S7" s="13">
        <f>R7-Q7</f>
        <v/>
      </c>
      <c r="T7" s="11" t="n">
        <v>0</v>
      </c>
      <c r="U7" s="12" t="n">
        <v>0</v>
      </c>
      <c r="V7" s="13">
        <f>U7-T7</f>
        <v/>
      </c>
      <c r="W7" s="12" t="n">
        <v>0</v>
      </c>
      <c r="X7" s="12" t="n">
        <v>0</v>
      </c>
      <c r="Y7" s="13">
        <f>X7-W7</f>
        <v/>
      </c>
    </row>
    <row r="8" ht="15.75" customHeight="1">
      <c r="A8" s="54" t="n">
        <v>5</v>
      </c>
      <c r="B8" s="48" t="n">
        <v>16002</v>
      </c>
      <c r="C8" s="40" t="inlineStr">
        <is>
          <t>ESTATUA DA LIBERDADE X MUTUNDO</t>
        </is>
      </c>
      <c r="D8" s="28" t="inlineStr">
        <is>
          <t>JOBITA</t>
        </is>
      </c>
      <c r="E8" s="29" t="n">
        <v>28</v>
      </c>
      <c r="F8" s="30" t="n">
        <v>0</v>
      </c>
      <c r="G8" s="31">
        <f>F8-E8</f>
        <v/>
      </c>
      <c r="H8" s="29" t="n">
        <v>28</v>
      </c>
      <c r="I8" s="30" t="n"/>
      <c r="J8" s="31">
        <f>I8-H8</f>
        <v/>
      </c>
      <c r="K8" s="29" t="n">
        <v>28</v>
      </c>
      <c r="L8" s="30" t="n"/>
      <c r="M8" s="31">
        <f>L8-K8</f>
        <v/>
      </c>
      <c r="N8" s="29" t="n">
        <v>28</v>
      </c>
      <c r="O8" s="30" t="n">
        <v>0</v>
      </c>
      <c r="P8" s="31">
        <f>O8-N8</f>
        <v/>
      </c>
      <c r="Q8" s="29" t="n">
        <v>28</v>
      </c>
      <c r="R8" s="30" t="n"/>
      <c r="S8" s="31">
        <f>R8-Q8</f>
        <v/>
      </c>
      <c r="T8" s="29" t="n">
        <v>28</v>
      </c>
      <c r="U8" s="30" t="n">
        <v>0</v>
      </c>
      <c r="V8" s="31">
        <f>U8-T8</f>
        <v/>
      </c>
      <c r="W8" s="30" t="n">
        <v>28</v>
      </c>
      <c r="X8" s="30" t="n">
        <v>0</v>
      </c>
      <c r="Y8" s="31">
        <f>X8-W8</f>
        <v/>
      </c>
    </row>
    <row r="9" ht="15.75" customHeight="1">
      <c r="A9" s="57" t="n">
        <v>6</v>
      </c>
      <c r="B9" s="50" t="n">
        <v>16003</v>
      </c>
      <c r="C9" s="43" t="inlineStr">
        <is>
          <t>ESTATUA DA LIBERDADE X CENTRALIDADE DA QUILEMBA</t>
        </is>
      </c>
      <c r="D9" s="14" t="inlineStr">
        <is>
          <t>JOBITA</t>
        </is>
      </c>
      <c r="E9" s="15" t="n">
        <v>28</v>
      </c>
      <c r="F9" s="16" t="n">
        <v>3</v>
      </c>
      <c r="G9" s="17">
        <f>F9-E9</f>
        <v/>
      </c>
      <c r="H9" s="15" t="n">
        <v>28</v>
      </c>
      <c r="I9" s="16" t="n"/>
      <c r="J9" s="17">
        <f>I9-H9</f>
        <v/>
      </c>
      <c r="K9" s="15" t="n">
        <v>28</v>
      </c>
      <c r="L9" s="16" t="n"/>
      <c r="M9" s="17">
        <f>L9-K9</f>
        <v/>
      </c>
      <c r="N9" s="15" t="n">
        <v>28</v>
      </c>
      <c r="O9" s="16" t="n">
        <v>0</v>
      </c>
      <c r="P9" s="17">
        <f>O9-N9</f>
        <v/>
      </c>
      <c r="Q9" s="15" t="n">
        <v>28</v>
      </c>
      <c r="R9" s="16" t="n"/>
      <c r="S9" s="17">
        <f>R9-Q9</f>
        <v/>
      </c>
      <c r="T9" s="15" t="n">
        <v>28</v>
      </c>
      <c r="U9" s="16" t="n">
        <v>3</v>
      </c>
      <c r="V9" s="17">
        <f>U9-T9</f>
        <v/>
      </c>
      <c r="W9" s="16" t="n">
        <v>28</v>
      </c>
      <c r="X9" s="16" t="n">
        <v>3</v>
      </c>
      <c r="Y9" s="17">
        <f>X9-W9</f>
        <v/>
      </c>
    </row>
    <row r="10" ht="15.75" customHeight="1">
      <c r="A10" s="54" t="n">
        <v>7</v>
      </c>
      <c r="B10" s="48" t="n">
        <v>16004</v>
      </c>
      <c r="C10" s="40" t="inlineStr">
        <is>
          <t>TCHIOCO / VERDINHA X MUTUNDO</t>
        </is>
      </c>
      <c r="D10" s="28" t="inlineStr">
        <is>
          <t>JOBITA</t>
        </is>
      </c>
      <c r="E10" s="29" t="n">
        <v>36</v>
      </c>
      <c r="F10" s="30" t="n">
        <v>0</v>
      </c>
      <c r="G10" s="31">
        <f>F10-E10</f>
        <v/>
      </c>
      <c r="H10" s="29" t="n">
        <v>36</v>
      </c>
      <c r="I10" s="30" t="n"/>
      <c r="J10" s="31">
        <f>I10-H10</f>
        <v/>
      </c>
      <c r="K10" s="29" t="n">
        <v>36</v>
      </c>
      <c r="L10" s="30" t="n"/>
      <c r="M10" s="31">
        <f>L10-K10</f>
        <v/>
      </c>
      <c r="N10" s="29" t="n">
        <v>36</v>
      </c>
      <c r="O10" s="30" t="n">
        <v>0</v>
      </c>
      <c r="P10" s="31">
        <f>O10-N10</f>
        <v/>
      </c>
      <c r="Q10" s="29" t="n">
        <v>36</v>
      </c>
      <c r="R10" s="30" t="n"/>
      <c r="S10" s="31">
        <f>R10-Q10</f>
        <v/>
      </c>
      <c r="T10" s="29" t="n">
        <v>36</v>
      </c>
      <c r="U10" s="30" t="n">
        <v>1</v>
      </c>
      <c r="V10" s="31">
        <f>U10-T10</f>
        <v/>
      </c>
      <c r="W10" s="30" t="n">
        <v>0</v>
      </c>
      <c r="X10" s="30" t="n">
        <v>0</v>
      </c>
      <c r="Y10" s="31">
        <f>X10-W10</f>
        <v/>
      </c>
    </row>
    <row r="11" ht="15.75" customHeight="1">
      <c r="A11" s="58" t="n">
        <v>8</v>
      </c>
      <c r="B11" s="67" t="n">
        <v>16007</v>
      </c>
      <c r="C11" s="44" t="inlineStr">
        <is>
          <t>TCHIOCO X MUTUNDO (VIA EYWA)</t>
        </is>
      </c>
      <c r="D11" s="88" t="inlineStr">
        <is>
          <t>JOBITA</t>
        </is>
      </c>
      <c r="E11" s="18" t="n">
        <v>54</v>
      </c>
      <c r="F11" s="19" t="n">
        <v>0</v>
      </c>
      <c r="G11" s="20">
        <f>F11-E11</f>
        <v/>
      </c>
      <c r="H11" s="18" t="n">
        <v>54</v>
      </c>
      <c r="I11" s="19" t="n"/>
      <c r="J11" s="20">
        <f>I11-H11</f>
        <v/>
      </c>
      <c r="K11" s="18" t="n">
        <v>54</v>
      </c>
      <c r="L11" s="19" t="n"/>
      <c r="M11" s="20">
        <f>L11-K11</f>
        <v/>
      </c>
      <c r="N11" s="18" t="n">
        <v>54</v>
      </c>
      <c r="O11" s="19" t="n">
        <v>8</v>
      </c>
      <c r="P11" s="20">
        <f>O11-N11</f>
        <v/>
      </c>
      <c r="Q11" s="18" t="n">
        <v>54</v>
      </c>
      <c r="R11" s="19" t="n"/>
      <c r="S11" s="20">
        <f>R11-Q11</f>
        <v/>
      </c>
      <c r="T11" s="18" t="n">
        <v>54</v>
      </c>
      <c r="U11" s="19" t="n">
        <v>24</v>
      </c>
      <c r="V11" s="20">
        <f>U11-T11</f>
        <v/>
      </c>
      <c r="W11" s="19" t="n">
        <v>0</v>
      </c>
      <c r="X11" s="19" t="n">
        <v>0</v>
      </c>
      <c r="Y11" s="20">
        <f>X11-W11</f>
        <v/>
      </c>
    </row>
    <row r="12" ht="15.75" customHeight="1">
      <c r="A12" s="55" t="n">
        <v>9</v>
      </c>
      <c r="B12" s="38" t="n">
        <v>16001</v>
      </c>
      <c r="C12" s="41" t="inlineStr">
        <is>
          <t>ESTÁDIO TUNDAVALA X ESTATUA DA LIBERDADE</t>
        </is>
      </c>
      <c r="D12" s="3" t="inlineStr">
        <is>
          <t>PAUFIL</t>
        </is>
      </c>
      <c r="E12" s="7" t="n">
        <v>18</v>
      </c>
      <c r="F12" s="8" t="n">
        <v>0</v>
      </c>
      <c r="G12" s="9">
        <f>F12-E12</f>
        <v/>
      </c>
      <c r="H12" s="7" t="n">
        <v>18</v>
      </c>
      <c r="I12" s="8" t="n"/>
      <c r="J12" s="9">
        <f>I12-H12</f>
        <v/>
      </c>
      <c r="K12" s="7" t="n">
        <v>18</v>
      </c>
      <c r="L12" s="8" t="n"/>
      <c r="M12" s="9" t="n">
        <v>-18</v>
      </c>
      <c r="N12" s="7" t="n">
        <v>18</v>
      </c>
      <c r="O12" s="8" t="n">
        <v>0</v>
      </c>
      <c r="P12" s="9" t="n">
        <v>-18</v>
      </c>
      <c r="Q12" s="7" t="n">
        <v>18</v>
      </c>
      <c r="R12" s="8" t="n"/>
      <c r="S12" s="9" t="n">
        <v>-18</v>
      </c>
      <c r="T12" s="7" t="n">
        <v>18</v>
      </c>
      <c r="U12" s="8" t="n">
        <v>0</v>
      </c>
      <c r="V12" s="9" t="n">
        <v>-18</v>
      </c>
      <c r="W12" s="8" t="n">
        <v>0</v>
      </c>
      <c r="X12" s="8" t="n">
        <v>0</v>
      </c>
      <c r="Y12" s="9" t="n">
        <v>-18</v>
      </c>
    </row>
    <row r="13" ht="15.75" customHeight="1">
      <c r="A13" s="54" t="n">
        <v>10</v>
      </c>
      <c r="B13" s="48" t="n">
        <v>16002</v>
      </c>
      <c r="C13" s="40" t="inlineStr">
        <is>
          <t>ESTATUA DA LIBERDADE X MUTUNDO</t>
        </is>
      </c>
      <c r="D13" s="28" t="inlineStr">
        <is>
          <t>PAUFIL</t>
        </is>
      </c>
      <c r="E13" s="29" t="n">
        <v>28</v>
      </c>
      <c r="F13" s="30" t="n">
        <v>0</v>
      </c>
      <c r="G13" s="31">
        <f>F13-E13</f>
        <v/>
      </c>
      <c r="H13" s="29" t="n">
        <v>28</v>
      </c>
      <c r="I13" s="30" t="n"/>
      <c r="J13" s="31">
        <f>I13-H13</f>
        <v/>
      </c>
      <c r="K13" s="29" t="n">
        <v>28</v>
      </c>
      <c r="L13" s="30" t="n"/>
      <c r="M13" s="31" t="n">
        <v>-26</v>
      </c>
      <c r="N13" s="29" t="n">
        <v>28</v>
      </c>
      <c r="O13" s="30" t="n">
        <v>0</v>
      </c>
      <c r="P13" s="31" t="n">
        <v>-26</v>
      </c>
      <c r="Q13" s="29" t="n">
        <v>28</v>
      </c>
      <c r="R13" s="30" t="n"/>
      <c r="S13" s="31" t="n">
        <v>-26</v>
      </c>
      <c r="T13" s="29" t="n">
        <v>28</v>
      </c>
      <c r="U13" s="30" t="n">
        <v>0</v>
      </c>
      <c r="V13" s="31" t="n">
        <v>-26</v>
      </c>
      <c r="W13" s="30" t="n">
        <v>28</v>
      </c>
      <c r="X13" s="30" t="n">
        <v>0</v>
      </c>
      <c r="Y13" s="31" t="n">
        <v>-26</v>
      </c>
    </row>
    <row r="14" ht="15.75" customHeight="1">
      <c r="A14" s="55" t="n">
        <v>11</v>
      </c>
      <c r="B14" s="38" t="n">
        <v>16003</v>
      </c>
      <c r="C14" s="41" t="inlineStr">
        <is>
          <t>ESTATUA DA LIBERDADE X CENTRALIDADE DA QUILEMBA</t>
        </is>
      </c>
      <c r="D14" s="3" t="inlineStr">
        <is>
          <t>PAUFIL</t>
        </is>
      </c>
      <c r="E14" s="7" t="n">
        <v>28</v>
      </c>
      <c r="F14" s="8" t="n">
        <v>0</v>
      </c>
      <c r="G14" s="9">
        <f>F14-E14</f>
        <v/>
      </c>
      <c r="H14" s="7" t="n">
        <v>28</v>
      </c>
      <c r="I14" s="8" t="n"/>
      <c r="J14" s="9">
        <f>I14-H14</f>
        <v/>
      </c>
      <c r="K14" s="7" t="n">
        <v>28</v>
      </c>
      <c r="L14" s="8" t="n"/>
      <c r="M14" s="9" t="n">
        <v>-20</v>
      </c>
      <c r="N14" s="7" t="n">
        <v>28</v>
      </c>
      <c r="O14" s="8" t="n">
        <v>0</v>
      </c>
      <c r="P14" s="9" t="n">
        <v>-20</v>
      </c>
      <c r="Q14" s="7" t="n">
        <v>28</v>
      </c>
      <c r="R14" s="8" t="n"/>
      <c r="S14" s="9" t="n">
        <v>-20</v>
      </c>
      <c r="T14" s="7" t="n">
        <v>28</v>
      </c>
      <c r="U14" s="8" t="n">
        <v>0</v>
      </c>
      <c r="V14" s="9" t="n">
        <v>-20</v>
      </c>
      <c r="W14" s="8" t="n">
        <v>28</v>
      </c>
      <c r="X14" s="8" t="n">
        <v>0</v>
      </c>
      <c r="Y14" s="9" t="n">
        <v>-20</v>
      </c>
    </row>
    <row r="15" ht="15.75" customHeight="1">
      <c r="A15" s="54" t="n">
        <v>12</v>
      </c>
      <c r="B15" s="48" t="n">
        <v>16004</v>
      </c>
      <c r="C15" s="40" t="inlineStr">
        <is>
          <t>TCHIOCO / VERDINHA X MUTUNDO</t>
        </is>
      </c>
      <c r="D15" s="28" t="inlineStr">
        <is>
          <t>PAUFIL</t>
        </is>
      </c>
      <c r="E15" s="29" t="n">
        <v>18</v>
      </c>
      <c r="F15" s="30" t="n">
        <v>0</v>
      </c>
      <c r="G15" s="31">
        <f>F15-E15</f>
        <v/>
      </c>
      <c r="H15" s="29" t="n">
        <v>18</v>
      </c>
      <c r="I15" s="30" t="n"/>
      <c r="J15" s="31">
        <f>I15-H15</f>
        <v/>
      </c>
      <c r="K15" s="29" t="n">
        <v>18</v>
      </c>
      <c r="L15" s="30" t="n"/>
      <c r="M15" s="31" t="n">
        <v>-18</v>
      </c>
      <c r="N15" s="29" t="n">
        <v>18</v>
      </c>
      <c r="O15" s="30" t="n">
        <v>0</v>
      </c>
      <c r="P15" s="31" t="n">
        <v>-18</v>
      </c>
      <c r="Q15" s="29" t="n">
        <v>18</v>
      </c>
      <c r="R15" s="30" t="n"/>
      <c r="S15" s="31" t="n">
        <v>-18</v>
      </c>
      <c r="T15" s="29" t="n">
        <v>18</v>
      </c>
      <c r="U15" s="30" t="n">
        <v>0</v>
      </c>
      <c r="V15" s="31" t="n">
        <v>-18</v>
      </c>
      <c r="W15" s="30" t="n">
        <v>0</v>
      </c>
      <c r="X15" s="30" t="n">
        <v>0</v>
      </c>
      <c r="Y15" s="31" t="n">
        <v>-18</v>
      </c>
    </row>
    <row r="16" ht="15.75" customHeight="1">
      <c r="A16" s="55" t="n">
        <v>13</v>
      </c>
      <c r="B16" s="38" t="n">
        <v>16006</v>
      </c>
      <c r="C16" s="41" t="inlineStr">
        <is>
          <t>PRAÇA NOVA X MUTUNDO</t>
        </is>
      </c>
      <c r="D16" s="3" t="inlineStr">
        <is>
          <t>PAUFIL</t>
        </is>
      </c>
      <c r="E16" s="7" t="n">
        <v>14</v>
      </c>
      <c r="F16" s="8" t="n">
        <v>0</v>
      </c>
      <c r="G16" s="9">
        <f>F16-E16</f>
        <v/>
      </c>
      <c r="H16" s="7" t="n">
        <v>14</v>
      </c>
      <c r="I16" s="8" t="n"/>
      <c r="J16" s="9">
        <f>I16-H16</f>
        <v/>
      </c>
      <c r="K16" s="7" t="n">
        <v>14</v>
      </c>
      <c r="L16" s="8" t="n"/>
      <c r="M16" s="9" t="n">
        <v>-14</v>
      </c>
      <c r="N16" s="7" t="n">
        <v>14</v>
      </c>
      <c r="O16" s="8" t="n">
        <v>0</v>
      </c>
      <c r="P16" s="9" t="n">
        <v>-14</v>
      </c>
      <c r="Q16" s="7" t="n">
        <v>14</v>
      </c>
      <c r="R16" s="8" t="n"/>
      <c r="S16" s="9" t="n">
        <v>-14</v>
      </c>
      <c r="T16" s="7" t="n">
        <v>14</v>
      </c>
      <c r="U16" s="8" t="n">
        <v>0</v>
      </c>
      <c r="V16" s="9" t="n">
        <v>-14</v>
      </c>
      <c r="W16" s="8" t="n">
        <v>0</v>
      </c>
      <c r="X16" s="8" t="n">
        <v>0</v>
      </c>
      <c r="Y16" s="9" t="n">
        <v>-14</v>
      </c>
    </row>
    <row r="17" ht="16.5" customHeight="1" thickBot="1">
      <c r="A17" s="54" t="n">
        <v>14</v>
      </c>
      <c r="B17" s="48" t="n">
        <v>16007</v>
      </c>
      <c r="C17" s="40" t="inlineStr">
        <is>
          <t>TCHIOCO X MUTUNDO (VIA EYWA)</t>
        </is>
      </c>
      <c r="D17" s="28" t="inlineStr">
        <is>
          <t>PAUFIL</t>
        </is>
      </c>
      <c r="E17" s="33" t="n">
        <v>54</v>
      </c>
      <c r="F17" s="34" t="n">
        <v>0</v>
      </c>
      <c r="G17" s="35">
        <f>F17-E17</f>
        <v/>
      </c>
      <c r="H17" s="33" t="n">
        <v>54</v>
      </c>
      <c r="I17" s="34" t="n"/>
      <c r="J17" s="35">
        <f>I17-H17</f>
        <v/>
      </c>
      <c r="K17" s="33" t="n">
        <v>54</v>
      </c>
      <c r="L17" s="34" t="n"/>
      <c r="M17" s="35" t="n">
        <v>-45</v>
      </c>
      <c r="N17" s="33" t="n">
        <v>54</v>
      </c>
      <c r="O17" s="34" t="n">
        <v>0</v>
      </c>
      <c r="P17" s="35" t="n">
        <v>-45</v>
      </c>
      <c r="Q17" s="33" t="n">
        <v>54</v>
      </c>
      <c r="R17" s="34" t="n"/>
      <c r="S17" s="35" t="n">
        <v>-45</v>
      </c>
      <c r="T17" s="33" t="n">
        <v>54</v>
      </c>
      <c r="U17" s="34" t="n">
        <v>0</v>
      </c>
      <c r="V17" s="35" t="n">
        <v>-45</v>
      </c>
      <c r="W17" s="34" t="n">
        <v>0</v>
      </c>
      <c r="X17" s="34" t="n">
        <v>0</v>
      </c>
      <c r="Y17" s="35" t="n">
        <v>-45</v>
      </c>
    </row>
    <row r="18" ht="15.75" customHeight="1">
      <c r="A18" s="57" t="n">
        <v>15</v>
      </c>
      <c r="B18" s="49" t="n">
        <v>16003</v>
      </c>
      <c r="C18" s="42" t="inlineStr">
        <is>
          <t>ESTATUA DA LIBERDADE X CENTRALIDADE DA QUILEMBA</t>
        </is>
      </c>
      <c r="D18" s="10" t="inlineStr">
        <is>
          <t>ROSALINA LUBANGO</t>
        </is>
      </c>
      <c r="E18" s="15" t="n">
        <v>28</v>
      </c>
      <c r="F18" s="16" t="n">
        <v>4</v>
      </c>
      <c r="G18" s="17">
        <f>F18-E18</f>
        <v/>
      </c>
      <c r="H18" s="15" t="n">
        <v>28</v>
      </c>
      <c r="I18" s="16" t="n"/>
      <c r="J18" s="17">
        <f>I18-H18</f>
        <v/>
      </c>
      <c r="K18" s="15" t="n">
        <v>28</v>
      </c>
      <c r="L18" s="16" t="n"/>
      <c r="M18" s="17">
        <f>L18-K18</f>
        <v/>
      </c>
      <c r="N18" s="15" t="n">
        <v>28</v>
      </c>
      <c r="O18" s="16" t="n">
        <v>6</v>
      </c>
      <c r="P18" s="17">
        <f>O18-N18</f>
        <v/>
      </c>
      <c r="Q18" s="15" t="n">
        <v>28</v>
      </c>
      <c r="R18" s="16" t="n"/>
      <c r="S18" s="17">
        <f>R18-Q18</f>
        <v/>
      </c>
      <c r="T18" s="15" t="n">
        <v>28</v>
      </c>
      <c r="U18" s="16" t="n">
        <v>0</v>
      </c>
      <c r="V18" s="17">
        <f>U18-T18</f>
        <v/>
      </c>
      <c r="W18" s="16" t="n">
        <v>0</v>
      </c>
      <c r="X18" s="16" t="n">
        <v>4</v>
      </c>
      <c r="Y18" s="17">
        <f>X18-W18</f>
        <v/>
      </c>
    </row>
    <row r="19" ht="15.75" customHeight="1">
      <c r="A19" s="54" t="n">
        <v>16</v>
      </c>
      <c r="B19" s="48" t="n">
        <v>16007</v>
      </c>
      <c r="C19" s="40" t="inlineStr">
        <is>
          <t>TCHIOCO X MUTUNDO (VIA EYWA)</t>
        </is>
      </c>
      <c r="D19" s="28" t="inlineStr">
        <is>
          <t>ROSALINA LUBANGO</t>
        </is>
      </c>
      <c r="E19" s="29" t="n">
        <v>18</v>
      </c>
      <c r="F19" s="30" t="n">
        <v>0</v>
      </c>
      <c r="G19" s="31">
        <f>F19-E19</f>
        <v/>
      </c>
      <c r="H19" s="29" t="n">
        <v>18</v>
      </c>
      <c r="I19" s="30" t="n"/>
      <c r="J19" s="31">
        <f>I19-H19</f>
        <v/>
      </c>
      <c r="K19" s="29" t="n">
        <v>18</v>
      </c>
      <c r="L19" s="30" t="n"/>
      <c r="M19" s="31">
        <f>L19-K19</f>
        <v/>
      </c>
      <c r="N19" s="29" t="n">
        <v>18</v>
      </c>
      <c r="O19" s="30" t="n">
        <v>18</v>
      </c>
      <c r="P19" s="31">
        <f>O19-N19</f>
        <v/>
      </c>
      <c r="Q19" s="29" t="n">
        <v>18</v>
      </c>
      <c r="R19" s="30" t="n"/>
      <c r="S19" s="31">
        <f>R19-Q19</f>
        <v/>
      </c>
      <c r="T19" s="29" t="n">
        <v>18</v>
      </c>
      <c r="U19" s="30" t="n">
        <v>0</v>
      </c>
      <c r="V19" s="31">
        <f>U19-T19</f>
        <v/>
      </c>
      <c r="W19" s="30" t="n">
        <v>0</v>
      </c>
      <c r="X19" s="30" t="n">
        <v>0</v>
      </c>
      <c r="Y19" s="31">
        <f>X19-W19</f>
        <v/>
      </c>
    </row>
    <row r="20" ht="15.75" customHeight="1">
      <c r="A20" s="57" t="n">
        <v>17</v>
      </c>
      <c r="B20" s="50" t="n">
        <v>16008</v>
      </c>
      <c r="C20" s="43" t="inlineStr">
        <is>
          <t>LUBANGO X HUMPATA</t>
        </is>
      </c>
      <c r="D20" s="14" t="inlineStr">
        <is>
          <t>ROSALINA LUBANGO</t>
        </is>
      </c>
      <c r="E20" s="15" t="n">
        <v>0</v>
      </c>
      <c r="F20" s="16" t="n">
        <v>0</v>
      </c>
      <c r="G20" s="17">
        <f>F20-E20</f>
        <v/>
      </c>
      <c r="H20" s="15" t="n">
        <v>0</v>
      </c>
      <c r="I20" s="16" t="n"/>
      <c r="J20" s="17">
        <f>I20-H20</f>
        <v/>
      </c>
      <c r="K20" s="15" t="n">
        <v>0</v>
      </c>
      <c r="L20" s="16" t="n"/>
      <c r="M20" s="17">
        <f>L20-K20</f>
        <v/>
      </c>
      <c r="N20" s="15" t="n">
        <v>0</v>
      </c>
      <c r="O20" s="16" t="n">
        <v>12</v>
      </c>
      <c r="P20" s="17">
        <f>O20-N20</f>
        <v/>
      </c>
      <c r="Q20" s="15" t="n">
        <v>0</v>
      </c>
      <c r="R20" s="16" t="n"/>
      <c r="S20" s="17">
        <f>R20-Q20</f>
        <v/>
      </c>
      <c r="T20" s="15" t="n">
        <v>0</v>
      </c>
      <c r="U20" s="16" t="n">
        <v>0</v>
      </c>
      <c r="V20" s="17">
        <f>U20-T20</f>
        <v/>
      </c>
      <c r="W20" s="16" t="n">
        <v>0</v>
      </c>
      <c r="X20" s="16" t="n">
        <v>0</v>
      </c>
      <c r="Y20" s="17">
        <f>X20-W20</f>
        <v/>
      </c>
    </row>
    <row r="21" ht="16.5" customHeight="1" thickBot="1">
      <c r="A21" s="189" t="n">
        <v>18</v>
      </c>
      <c r="B21" s="190" t="inlineStr">
        <is>
          <t>16002</t>
        </is>
      </c>
      <c r="C21" s="191" t="inlineStr">
        <is>
          <t>ESTATUA DA LIBERDADE X MUTUNDO</t>
        </is>
      </c>
      <c r="D21" s="192" t="inlineStr">
        <is>
          <t>ROSALINA LUBANGO</t>
        </is>
      </c>
      <c r="E21" s="193" t="n">
        <v>56</v>
      </c>
      <c r="F21" s="194" t="n">
        <v>0</v>
      </c>
      <c r="G21" s="195">
        <f>F21-E21</f>
        <v/>
      </c>
      <c r="H21" s="193" t="n">
        <v>56</v>
      </c>
      <c r="I21" s="194" t="n"/>
      <c r="J21" s="195">
        <f>I21-H21</f>
        <v/>
      </c>
      <c r="K21" s="193" t="n">
        <v>56</v>
      </c>
      <c r="L21" s="194" t="n"/>
      <c r="M21" s="195">
        <f>L21-K21</f>
        <v/>
      </c>
      <c r="N21" s="193" t="n">
        <v>56</v>
      </c>
      <c r="O21" s="194" t="n">
        <v>0</v>
      </c>
      <c r="P21" s="195">
        <f>O21-N21</f>
        <v/>
      </c>
      <c r="Q21" s="193" t="n">
        <v>56</v>
      </c>
      <c r="R21" s="194" t="n"/>
      <c r="S21" s="195">
        <f>R21-Q21</f>
        <v/>
      </c>
      <c r="T21" s="193" t="n">
        <v>56</v>
      </c>
      <c r="U21" s="194" t="n">
        <v>0</v>
      </c>
      <c r="V21" s="195">
        <f>U21-T21</f>
        <v/>
      </c>
      <c r="W21" s="194" t="n">
        <v>0</v>
      </c>
      <c r="X21" s="194" t="n">
        <v>0</v>
      </c>
      <c r="Y21" s="195">
        <f>X21-W21</f>
        <v/>
      </c>
    </row>
    <row r="22" ht="15.75" customHeight="1">
      <c r="A22" s="55" t="n">
        <v>19</v>
      </c>
      <c r="B22" s="38" t="n">
        <v>16003</v>
      </c>
      <c r="C22" s="41" t="inlineStr">
        <is>
          <t>ESTATUA DA LIBERDADE X CENTRALIDADE DA QUILEMBA</t>
        </is>
      </c>
      <c r="D22" s="3" t="inlineStr">
        <is>
          <t>SOTRANS</t>
        </is>
      </c>
      <c r="E22" s="7" t="n">
        <v>28</v>
      </c>
      <c r="F22" s="8" t="n">
        <v>1</v>
      </c>
      <c r="G22" s="9">
        <f>F22-E22</f>
        <v/>
      </c>
      <c r="H22" s="7" t="n">
        <v>28</v>
      </c>
      <c r="I22" s="8" t="n"/>
      <c r="J22" s="9">
        <f>I22-H22</f>
        <v/>
      </c>
      <c r="K22" s="7" t="n">
        <v>28</v>
      </c>
      <c r="L22" s="8" t="n"/>
      <c r="M22" s="9">
        <f>L22-K22</f>
        <v/>
      </c>
      <c r="N22" s="7" t="n">
        <v>28</v>
      </c>
      <c r="O22" s="8" t="n">
        <v>6</v>
      </c>
      <c r="P22" s="9">
        <f>O22-N22</f>
        <v/>
      </c>
      <c r="Q22" s="7" t="n">
        <v>28</v>
      </c>
      <c r="R22" s="8" t="n"/>
      <c r="S22" s="9">
        <f>R22-Q22</f>
        <v/>
      </c>
      <c r="T22" s="7" t="n">
        <v>28</v>
      </c>
      <c r="U22" s="8" t="n">
        <v>6</v>
      </c>
      <c r="V22" s="9">
        <f>U22-T22</f>
        <v/>
      </c>
      <c r="W22" s="8" t="n">
        <v>0</v>
      </c>
      <c r="X22" s="8" t="n">
        <v>3</v>
      </c>
      <c r="Y22" s="9">
        <f>X22-W22</f>
        <v/>
      </c>
    </row>
    <row r="23" ht="15.75" customHeight="1">
      <c r="A23" s="54" t="n">
        <v>20</v>
      </c>
      <c r="B23" s="48" t="inlineStr">
        <is>
          <t>16002</t>
        </is>
      </c>
      <c r="C23" s="40" t="inlineStr">
        <is>
          <t>ESTATUA DA LIBERDADE X MUTUNDO</t>
        </is>
      </c>
      <c r="D23" s="28" t="inlineStr">
        <is>
          <t>SOTRANS</t>
        </is>
      </c>
      <c r="E23" s="29" t="n">
        <v>0</v>
      </c>
      <c r="F23" s="30" t="n">
        <v>0</v>
      </c>
      <c r="G23" s="31">
        <f>F23-E23</f>
        <v/>
      </c>
      <c r="H23" s="29" t="n">
        <v>0</v>
      </c>
      <c r="I23" s="30" t="n"/>
      <c r="J23" s="31">
        <f>I23-H23</f>
        <v/>
      </c>
      <c r="K23" s="29" t="n">
        <v>0</v>
      </c>
      <c r="L23" s="30" t="n"/>
      <c r="M23" s="31">
        <f>L23-K23</f>
        <v/>
      </c>
      <c r="N23" s="29" t="n">
        <v>0</v>
      </c>
      <c r="O23" s="30" t="n">
        <v>12</v>
      </c>
      <c r="P23" s="31">
        <f>O23-N23</f>
        <v/>
      </c>
      <c r="Q23" s="29" t="n">
        <v>0</v>
      </c>
      <c r="R23" s="30" t="n"/>
      <c r="S23" s="31">
        <f>R23-Q23</f>
        <v/>
      </c>
      <c r="T23" s="29" t="n">
        <v>0</v>
      </c>
      <c r="U23" s="30" t="n">
        <v>3</v>
      </c>
      <c r="V23" s="31">
        <f>U23-T23</f>
        <v/>
      </c>
      <c r="W23" s="30" t="n">
        <v>0</v>
      </c>
      <c r="X23" s="30" t="n">
        <v>0</v>
      </c>
      <c r="Y23" s="31">
        <f>X23-W23</f>
        <v/>
      </c>
    </row>
    <row r="24" ht="15.75" customHeight="1">
      <c r="A24" s="55" t="n">
        <v>21</v>
      </c>
      <c r="B24" s="38" t="n">
        <v>16007</v>
      </c>
      <c r="C24" s="41" t="inlineStr">
        <is>
          <t>TCHIOCO X MUTUNDO (VIA EYWA)</t>
        </is>
      </c>
      <c r="D24" s="3" t="inlineStr">
        <is>
          <t>SOTRANS</t>
        </is>
      </c>
      <c r="E24" s="7" t="n">
        <v>36</v>
      </c>
      <c r="F24" s="8" t="n">
        <v>1</v>
      </c>
      <c r="G24" s="9">
        <f>F24-E24</f>
        <v/>
      </c>
      <c r="H24" s="7" t="n">
        <v>36</v>
      </c>
      <c r="I24" s="8" t="n"/>
      <c r="J24" s="9">
        <f>I24-H24</f>
        <v/>
      </c>
      <c r="K24" s="7" t="n">
        <v>36</v>
      </c>
      <c r="L24" s="8" t="n"/>
      <c r="M24" s="9">
        <f>L24-K24</f>
        <v/>
      </c>
      <c r="N24" s="7" t="n">
        <v>36</v>
      </c>
      <c r="O24" s="8" t="n">
        <v>0</v>
      </c>
      <c r="P24" s="9">
        <f>O24-N24</f>
        <v/>
      </c>
      <c r="Q24" s="7" t="n">
        <v>36</v>
      </c>
      <c r="R24" s="8" t="n"/>
      <c r="S24" s="9">
        <f>R24-Q24</f>
        <v/>
      </c>
      <c r="T24" s="7" t="n">
        <v>36</v>
      </c>
      <c r="U24" s="8" t="n">
        <v>9</v>
      </c>
      <c r="V24" s="9">
        <f>U24-T24</f>
        <v/>
      </c>
      <c r="W24" s="8" t="n">
        <v>0</v>
      </c>
      <c r="X24" s="8" t="n">
        <v>17</v>
      </c>
      <c r="Y24" s="9">
        <f>X24-W24</f>
        <v/>
      </c>
    </row>
    <row r="25" ht="15.75" customHeight="1">
      <c r="A25" s="54" t="n">
        <v>23</v>
      </c>
      <c r="B25" s="48" t="n">
        <v>16009</v>
      </c>
      <c r="C25" s="40" t="inlineStr">
        <is>
          <t>LUBANGO X CHIBIA</t>
        </is>
      </c>
      <c r="D25" s="28" t="inlineStr">
        <is>
          <t>SOTRANS</t>
        </is>
      </c>
      <c r="E25" s="29" t="n">
        <v>28</v>
      </c>
      <c r="F25" s="30" t="n">
        <v>0</v>
      </c>
      <c r="G25" s="31">
        <f>F25-E25</f>
        <v/>
      </c>
      <c r="H25" s="29" t="n">
        <v>28</v>
      </c>
      <c r="I25" s="30" t="n"/>
      <c r="J25" s="31">
        <f>I25-H25</f>
        <v/>
      </c>
      <c r="K25" s="29" t="n">
        <v>28</v>
      </c>
      <c r="L25" s="30" t="n"/>
      <c r="M25" s="31">
        <f>L25-K25</f>
        <v/>
      </c>
      <c r="N25" s="29" t="n">
        <v>28</v>
      </c>
      <c r="O25" s="30" t="n">
        <v>20</v>
      </c>
      <c r="P25" s="31">
        <f>O25-N25</f>
        <v/>
      </c>
      <c r="Q25" s="29" t="n">
        <v>28</v>
      </c>
      <c r="R25" s="30" t="n"/>
      <c r="S25" s="31">
        <f>R25-Q25</f>
        <v/>
      </c>
      <c r="T25" s="29" t="n">
        <v>28</v>
      </c>
      <c r="U25" s="30" t="n">
        <v>22</v>
      </c>
      <c r="V25" s="31">
        <f>U25-T25</f>
        <v/>
      </c>
      <c r="W25" s="30" t="n">
        <v>0</v>
      </c>
      <c r="X25" s="30" t="n">
        <v>0</v>
      </c>
      <c r="Y25" s="31">
        <f>X25-W25</f>
        <v/>
      </c>
    </row>
    <row r="26" ht="15.75" customHeight="1">
      <c r="A26" s="8" t="n">
        <v>24</v>
      </c>
      <c r="B26" s="38" t="n">
        <v>16005</v>
      </c>
      <c r="C26" s="3" t="inlineStr">
        <is>
          <t>ESTATUA DA LIBERDADE X PRAÇA NOVA</t>
        </is>
      </c>
      <c r="D26" s="3" t="inlineStr">
        <is>
          <t>SOTRANS</t>
        </is>
      </c>
      <c r="E26" s="8" t="n">
        <v>0</v>
      </c>
      <c r="F26" s="8" t="n">
        <v>0</v>
      </c>
      <c r="G26" s="8">
        <f>F26-E26</f>
        <v/>
      </c>
      <c r="H26" s="8" t="n">
        <v>0</v>
      </c>
      <c r="I26" s="8" t="n"/>
      <c r="J26" s="8">
        <f>I26-H26</f>
        <v/>
      </c>
      <c r="K26" s="8" t="n">
        <v>0</v>
      </c>
      <c r="L26" s="8" t="n"/>
      <c r="M26" s="8">
        <f>L26-K26</f>
        <v/>
      </c>
      <c r="N26" s="8" t="n">
        <v>0</v>
      </c>
      <c r="O26" s="8" t="n">
        <v>1</v>
      </c>
      <c r="P26" s="8">
        <f>O26-N26</f>
        <v/>
      </c>
      <c r="Q26" s="8" t="n">
        <v>0</v>
      </c>
      <c r="R26" s="8" t="n"/>
      <c r="S26" s="8">
        <f>R26-Q26</f>
        <v/>
      </c>
      <c r="T26" s="8" t="n">
        <v>0</v>
      </c>
      <c r="U26" s="8" t="n">
        <v>1</v>
      </c>
      <c r="V26" s="8">
        <f>U26-T26</f>
        <v/>
      </c>
      <c r="W26" s="8" t="n">
        <v>0</v>
      </c>
      <c r="X26" s="8" t="n">
        <v>0</v>
      </c>
      <c r="Y26" s="8">
        <f>X26-W26</f>
        <v/>
      </c>
    </row>
    <row r="27" ht="16.5" customHeight="1" thickBot="1">
      <c r="A27" s="281" t="n">
        <v>25</v>
      </c>
      <c r="B27" s="282" t="inlineStr">
        <is>
          <t>16004</t>
        </is>
      </c>
      <c r="C27" s="226" t="inlineStr">
        <is>
          <t>TCHIOCO / VERDINHA X MUTUNDO</t>
        </is>
      </c>
      <c r="D27" s="283" t="inlineStr">
        <is>
          <t>SOTRANS</t>
        </is>
      </c>
      <c r="E27" s="228" t="n">
        <v>0</v>
      </c>
      <c r="F27" s="228" t="n">
        <v>0</v>
      </c>
      <c r="G27" s="228">
        <f>F27-E27</f>
        <v/>
      </c>
      <c r="H27" s="225" t="n">
        <v>0</v>
      </c>
      <c r="I27" s="225" t="n"/>
      <c r="J27" s="225">
        <f>I27-H27</f>
        <v/>
      </c>
      <c r="K27" s="281" t="n">
        <v>0</v>
      </c>
      <c r="L27" s="228" t="n"/>
      <c r="M27" s="224" t="n"/>
      <c r="N27" s="224" t="n"/>
      <c r="O27" s="228" t="n">
        <v>1</v>
      </c>
      <c r="P27" s="224" t="n"/>
      <c r="Q27" s="228" t="n">
        <v>0</v>
      </c>
      <c r="R27" s="228" t="n"/>
      <c r="S27" s="35">
        <f>R27-Q27</f>
        <v/>
      </c>
      <c r="T27" s="224" t="n"/>
      <c r="U27" s="228" t="n">
        <v>1</v>
      </c>
      <c r="V27" s="224" t="n"/>
      <c r="W27" s="228" t="n">
        <v>0</v>
      </c>
      <c r="X27" s="228" t="n">
        <v>0</v>
      </c>
      <c r="Y27" s="228">
        <f>X27-W27</f>
        <v/>
      </c>
    </row>
  </sheetData>
  <mergeCells count="2">
    <mergeCell ref="A1:D2"/>
    <mergeCell ref="E1:Y2"/>
  </mergeCells>
  <conditionalFormatting sqref="G4:G26 J4:J26 M4:M26 P4:P26 V4:V26 Y4:Y26 S4:S27">
    <cfRule type="expression" priority="1" dxfId="1">
      <formula>G4&gt;0</formula>
    </cfRule>
    <cfRule type="expression" priority="2" dxfId="0">
      <formula>G4&lt;0</formula>
    </cfRule>
  </conditionalFormatting>
  <pageMargins left="0.7" right="0.7" top="0.75" bottom="0.75" header="0.3" footer="0.3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93"/>
  <sheetViews>
    <sheetView zoomScale="60" zoomScaleNormal="60" workbookViewId="0">
      <selection activeCell="I85" sqref="I85"/>
    </sheetView>
  </sheetViews>
  <sheetFormatPr baseColWidth="8" defaultRowHeight="15"/>
  <cols>
    <col width="71.140625" bestFit="1" customWidth="1" min="1" max="1"/>
    <col width="26.7109375" bestFit="1" customWidth="1" min="2" max="2"/>
    <col width="30.42578125" bestFit="1" customWidth="1" min="3" max="3"/>
    <col width="16.140625" bestFit="1" customWidth="1" min="4" max="4"/>
    <col width="17.140625" customWidth="1" min="5" max="5"/>
    <col width="3.42578125" customWidth="1" min="19" max="19"/>
    <col width="28.140625" customWidth="1" min="20" max="20"/>
    <col width="16" customWidth="1" min="21" max="21"/>
  </cols>
  <sheetData>
    <row r="1">
      <c r="A1" s="64" t="inlineStr">
        <is>
          <t>Rótulos de Linha</t>
        </is>
      </c>
      <c r="B1" t="inlineStr">
        <is>
          <t>Soma de Domª PREVISTO</t>
        </is>
      </c>
      <c r="C1" t="inlineStr">
        <is>
          <t>Soma de Domª REALIZADA</t>
        </is>
      </c>
      <c r="D1" t="inlineStr">
        <is>
          <t>Soma de Domª DIFERENÇA</t>
        </is>
      </c>
    </row>
    <row r="2">
      <c r="A2" s="65" t="inlineStr">
        <is>
          <t>COOPERATIVA</t>
        </is>
      </c>
      <c r="B2" t="n">
        <v>84</v>
      </c>
      <c r="C2" t="n">
        <v>0</v>
      </c>
      <c r="D2" t="n">
        <v>-84</v>
      </c>
    </row>
    <row r="3">
      <c r="A3" s="65" t="inlineStr">
        <is>
          <t>PAUFIL</t>
        </is>
      </c>
      <c r="B3" t="n">
        <v>56</v>
      </c>
      <c r="C3" t="n">
        <v>0</v>
      </c>
      <c r="D3" t="n">
        <v>-141</v>
      </c>
    </row>
    <row r="4">
      <c r="A4" s="65" t="inlineStr">
        <is>
          <t>ROSALINA LUBANGO</t>
        </is>
      </c>
      <c r="B4" t="n">
        <v>0</v>
      </c>
      <c r="C4" t="n">
        <v>4</v>
      </c>
      <c r="D4" t="n">
        <v>4</v>
      </c>
    </row>
    <row r="5">
      <c r="A5" s="65" t="inlineStr">
        <is>
          <t>SOTRANS</t>
        </is>
      </c>
      <c r="B5" t="n">
        <v>0</v>
      </c>
      <c r="C5" t="n">
        <v>20</v>
      </c>
      <c r="D5" t="n">
        <v>20</v>
      </c>
    </row>
    <row r="6">
      <c r="A6" s="65" t="inlineStr">
        <is>
          <t>JOBITA</t>
        </is>
      </c>
      <c r="B6" t="n">
        <v>56</v>
      </c>
      <c r="C6" t="n">
        <v>3</v>
      </c>
      <c r="D6" t="n">
        <v>-53</v>
      </c>
    </row>
    <row r="7">
      <c r="A7" s="65" t="inlineStr">
        <is>
          <t>Total Geral</t>
        </is>
      </c>
      <c r="B7" t="n">
        <v>196</v>
      </c>
      <c r="C7" t="n">
        <v>27</v>
      </c>
      <c r="D7" t="n">
        <v>-254</v>
      </c>
    </row>
    <row r="20">
      <c r="B20" s="81" t="inlineStr">
        <is>
          <t>VIAGENS PREVISTA</t>
        </is>
      </c>
      <c r="C20" s="72" t="inlineStr">
        <is>
          <t>VIAGENS REALIZADAS</t>
        </is>
      </c>
      <c r="D20" s="73" t="inlineStr">
        <is>
          <t>DIFERENÇA</t>
        </is>
      </c>
      <c r="E20" t="inlineStr">
        <is>
          <t>Percentagem</t>
        </is>
      </c>
    </row>
    <row r="21" ht="15.75" customHeight="1" thickBot="1">
      <c r="A21">
        <f>A2</f>
        <v/>
      </c>
      <c r="B21" s="69">
        <f>B2</f>
        <v/>
      </c>
      <c r="C21" s="69">
        <f>C2</f>
        <v/>
      </c>
      <c r="D21" s="69">
        <f>C21-B21</f>
        <v/>
      </c>
      <c r="E21" s="98">
        <f>C21/B21</f>
        <v/>
      </c>
    </row>
    <row r="22" ht="16.5" customHeight="1" thickBot="1" thickTop="1">
      <c r="A22">
        <f>A3</f>
        <v/>
      </c>
      <c r="B22" s="69">
        <f>B3</f>
        <v/>
      </c>
      <c r="C22" s="69">
        <f>C3</f>
        <v/>
      </c>
      <c r="D22" s="69">
        <f>C22-B22</f>
        <v/>
      </c>
      <c r="E22" s="98">
        <f>C22/B22</f>
        <v/>
      </c>
      <c r="S22" s="87" t="n"/>
      <c r="T22" t="inlineStr">
        <is>
          <t>Viagens Previstas</t>
        </is>
      </c>
      <c r="U22">
        <f>B26</f>
        <v/>
      </c>
    </row>
    <row r="23" ht="16.5" customHeight="1" thickBot="1" thickTop="1">
      <c r="A23" s="76">
        <f>A4</f>
        <v/>
      </c>
      <c r="B23" s="69">
        <f>B4</f>
        <v/>
      </c>
      <c r="C23" s="69">
        <f>C4</f>
        <v/>
      </c>
      <c r="D23" s="69">
        <f>C23-B23</f>
        <v/>
      </c>
      <c r="E23" s="98">
        <f>C23/B23</f>
        <v/>
      </c>
      <c r="S23" s="84" t="n"/>
      <c r="T23" t="inlineStr">
        <is>
          <t>Viagens Realizadas</t>
        </is>
      </c>
      <c r="U23">
        <f>C26</f>
        <v/>
      </c>
    </row>
    <row r="24" ht="16.5" customHeight="1" thickBot="1" thickTop="1">
      <c r="A24" s="76">
        <f>A5</f>
        <v/>
      </c>
      <c r="B24" s="69">
        <f>B5</f>
        <v/>
      </c>
      <c r="C24" s="69">
        <f>C5</f>
        <v/>
      </c>
      <c r="D24" s="69">
        <f>C24-B24</f>
        <v/>
      </c>
      <c r="E24" s="98">
        <f>C24/B24</f>
        <v/>
      </c>
      <c r="S24" s="86" t="n"/>
      <c r="T24" t="inlineStr">
        <is>
          <t>Diferença</t>
        </is>
      </c>
      <c r="U24">
        <f>-D26</f>
        <v/>
      </c>
    </row>
    <row r="25" ht="15.75" customHeight="1" thickTop="1">
      <c r="A25" s="76">
        <f>A6</f>
        <v/>
      </c>
      <c r="B25" s="69">
        <f>B6</f>
        <v/>
      </c>
      <c r="C25" s="69">
        <f>C6</f>
        <v/>
      </c>
      <c r="D25" s="69">
        <f>C25-B25</f>
        <v/>
      </c>
      <c r="E25" s="98">
        <f>C25/B25</f>
        <v/>
      </c>
    </row>
    <row r="26">
      <c r="A26" s="77" t="inlineStr">
        <is>
          <t xml:space="preserve">TOTAL </t>
        </is>
      </c>
      <c r="B26" s="78">
        <f>SUM(B21:B25)</f>
        <v/>
      </c>
      <c r="C26" s="78">
        <f>SUM(C21:C25)</f>
        <v/>
      </c>
      <c r="D26" s="78">
        <f>SUM(D21:D25)</f>
        <v/>
      </c>
      <c r="E26" s="98">
        <f>C26/B26</f>
        <v/>
      </c>
      <c r="U26" s="98">
        <f>U23/U22</f>
        <v/>
      </c>
    </row>
    <row r="46">
      <c r="A46" s="64" t="inlineStr">
        <is>
          <t>Rótulos de Linha</t>
        </is>
      </c>
      <c r="B46" t="inlineStr">
        <is>
          <t>VIAGENS PREVISTA</t>
        </is>
      </c>
      <c r="C46" t="inlineStr">
        <is>
          <t>VIAGENS REALIZADAS</t>
        </is>
      </c>
      <c r="D46" t="inlineStr">
        <is>
          <t>DIFERENÇA</t>
        </is>
      </c>
    </row>
    <row r="47">
      <c r="A47" s="65" t="inlineStr">
        <is>
          <t>JOBITA</t>
        </is>
      </c>
      <c r="B47" t="n">
        <v>56</v>
      </c>
      <c r="C47" t="n">
        <v>3</v>
      </c>
      <c r="D47" t="n">
        <v>-53</v>
      </c>
    </row>
    <row r="48">
      <c r="A48" s="240" t="n">
        <v>16001</v>
      </c>
      <c r="B48" t="n">
        <v>0</v>
      </c>
      <c r="C48" t="n">
        <v>0</v>
      </c>
      <c r="D48" t="n">
        <v>0</v>
      </c>
      <c r="E48" s="98">
        <f>C48/B48</f>
        <v/>
      </c>
    </row>
    <row r="49">
      <c r="A49" s="241" t="inlineStr">
        <is>
          <t>ESTÁDIO TUNDAVALA X ESTATUA DA LIBERDADE</t>
        </is>
      </c>
      <c r="B49" t="n">
        <v>0</v>
      </c>
      <c r="C49" t="n">
        <v>0</v>
      </c>
      <c r="D49" t="n">
        <v>0</v>
      </c>
    </row>
    <row r="50">
      <c r="A50" s="240" t="n">
        <v>16002</v>
      </c>
      <c r="B50" t="n">
        <v>28</v>
      </c>
      <c r="C50" t="n">
        <v>0</v>
      </c>
      <c r="D50" t="n">
        <v>-28</v>
      </c>
      <c r="E50" s="98">
        <f>C50/B50</f>
        <v/>
      </c>
    </row>
    <row r="51">
      <c r="A51" s="241" t="inlineStr">
        <is>
          <t>ESTATUA DA LIBERDADE X MUTUNDO</t>
        </is>
      </c>
      <c r="B51" t="n">
        <v>28</v>
      </c>
      <c r="C51" t="n">
        <v>0</v>
      </c>
      <c r="D51" t="n">
        <v>-28</v>
      </c>
    </row>
    <row r="52">
      <c r="A52" s="240" t="n">
        <v>16003</v>
      </c>
      <c r="B52" t="n">
        <v>28</v>
      </c>
      <c r="C52" t="n">
        <v>3</v>
      </c>
      <c r="D52" t="n">
        <v>-25</v>
      </c>
      <c r="E52" s="98">
        <f>C52/B52</f>
        <v/>
      </c>
    </row>
    <row r="53">
      <c r="A53" s="241" t="inlineStr">
        <is>
          <t>ESTATUA DA LIBERDADE X CENTRALIDADE DA QUILEMBA</t>
        </is>
      </c>
      <c r="B53" t="n">
        <v>28</v>
      </c>
      <c r="C53" t="n">
        <v>3</v>
      </c>
      <c r="D53" t="n">
        <v>-25</v>
      </c>
    </row>
    <row r="54">
      <c r="A54" s="240" t="n">
        <v>16004</v>
      </c>
      <c r="B54" t="n">
        <v>0</v>
      </c>
      <c r="C54" t="n">
        <v>0</v>
      </c>
      <c r="D54" t="n">
        <v>0</v>
      </c>
      <c r="E54" s="98">
        <f>C54/B54</f>
        <v/>
      </c>
    </row>
    <row r="55">
      <c r="A55" s="241" t="inlineStr">
        <is>
          <t>TCHIOCO / VERDINHA X MUTUNDO</t>
        </is>
      </c>
      <c r="B55" t="n">
        <v>0</v>
      </c>
      <c r="C55" t="n">
        <v>0</v>
      </c>
      <c r="D55" t="n">
        <v>0</v>
      </c>
    </row>
    <row r="56">
      <c r="A56" s="240" t="n">
        <v>16007</v>
      </c>
      <c r="B56" t="n">
        <v>0</v>
      </c>
      <c r="C56" t="n">
        <v>0</v>
      </c>
      <c r="D56" t="n">
        <v>0</v>
      </c>
      <c r="E56" s="98">
        <f>C56/B56</f>
        <v/>
      </c>
    </row>
    <row r="57">
      <c r="A57" s="241" t="inlineStr">
        <is>
          <t>TCHIOCO X MUTUNDO (VIA EYWA)</t>
        </is>
      </c>
      <c r="B57" t="n">
        <v>0</v>
      </c>
      <c r="C57" t="n">
        <v>0</v>
      </c>
      <c r="D57" t="n">
        <v>0</v>
      </c>
    </row>
    <row r="58">
      <c r="A58" s="65" t="inlineStr">
        <is>
          <t>Total Geral</t>
        </is>
      </c>
      <c r="B58" t="n">
        <v>56</v>
      </c>
      <c r="C58" t="n">
        <v>3</v>
      </c>
      <c r="D58" t="n">
        <v>-53</v>
      </c>
      <c r="E58" s="98">
        <f>C58/B58</f>
        <v/>
      </c>
    </row>
    <row r="74" ht="45" customHeight="1">
      <c r="A74" s="449" t="inlineStr">
        <is>
          <t>SEQ.</t>
        </is>
      </c>
      <c r="B74" s="450" t="inlineStr">
        <is>
          <t>LINHA</t>
        </is>
      </c>
      <c r="C74" s="451" t="inlineStr">
        <is>
          <t>DESCRIÇÃO</t>
        </is>
      </c>
      <c r="D74" s="450" t="inlineStr">
        <is>
          <t>AUTOCARROS DISPONIBILIZADOS</t>
        </is>
      </c>
    </row>
    <row r="75">
      <c r="A75" s="440" t="n">
        <v>1</v>
      </c>
      <c r="B75" s="377">
        <f>A48</f>
        <v/>
      </c>
      <c r="C75" s="376">
        <f>A49</f>
        <v/>
      </c>
      <c r="D75" s="445">
        <f>E48</f>
        <v/>
      </c>
    </row>
    <row r="76">
      <c r="A76" s="442" t="n">
        <v>2</v>
      </c>
      <c r="B76" s="380">
        <f>A50</f>
        <v/>
      </c>
      <c r="C76" s="443">
        <f>A51</f>
        <v/>
      </c>
      <c r="D76" s="446">
        <f>E50</f>
        <v/>
      </c>
    </row>
    <row r="77">
      <c r="A77" s="440" t="n">
        <v>3</v>
      </c>
      <c r="B77" s="377">
        <f>A52</f>
        <v/>
      </c>
      <c r="C77" s="376">
        <f>A53</f>
        <v/>
      </c>
      <c r="D77" s="445">
        <f>E50</f>
        <v/>
      </c>
    </row>
    <row r="78">
      <c r="A78" s="442" t="n">
        <v>4</v>
      </c>
      <c r="B78" s="380">
        <f>A54</f>
        <v/>
      </c>
      <c r="C78" s="443">
        <f>A55</f>
        <v/>
      </c>
      <c r="D78" s="446">
        <f>E52</f>
        <v/>
      </c>
    </row>
    <row r="79">
      <c r="A79" s="440" t="n">
        <v>5</v>
      </c>
      <c r="B79" s="377">
        <f>A56</f>
        <v/>
      </c>
      <c r="C79" s="376">
        <f>A57</f>
        <v/>
      </c>
      <c r="D79" s="445">
        <f>E54</f>
        <v/>
      </c>
    </row>
    <row r="80">
      <c r="A80" s="442" t="n">
        <v>6</v>
      </c>
      <c r="B80" s="380">
        <f>A56</f>
        <v/>
      </c>
      <c r="C80" s="443">
        <f>A59</f>
        <v/>
      </c>
      <c r="D80" s="446">
        <f>E56</f>
        <v/>
      </c>
    </row>
    <row r="81">
      <c r="A81" s="440" t="n">
        <v>7</v>
      </c>
      <c r="B81" s="377">
        <f>A58</f>
        <v/>
      </c>
      <c r="C81" s="376">
        <f>A34</f>
        <v/>
      </c>
      <c r="D81" s="445">
        <f>E58</f>
        <v/>
      </c>
    </row>
    <row r="82">
      <c r="A82" s="442" t="n">
        <v>8</v>
      </c>
      <c r="B82" s="380">
        <f>A60</f>
        <v/>
      </c>
      <c r="C82" s="443">
        <f>A36</f>
        <v/>
      </c>
      <c r="D82" s="446">
        <f>E35</f>
        <v/>
      </c>
    </row>
    <row r="83">
      <c r="A83" s="440" t="n">
        <v>9</v>
      </c>
      <c r="B83" s="377">
        <f>A37</f>
        <v/>
      </c>
      <c r="C83" s="376">
        <f>A38</f>
        <v/>
      </c>
      <c r="D83" s="445">
        <f>E37</f>
        <v/>
      </c>
    </row>
    <row r="84">
      <c r="A84" s="442" t="n">
        <v>10</v>
      </c>
      <c r="B84" s="380">
        <f>A39</f>
        <v/>
      </c>
      <c r="C84" s="443">
        <f>A40</f>
        <v/>
      </c>
      <c r="D84" s="446">
        <f>E39</f>
        <v/>
      </c>
    </row>
    <row r="85">
      <c r="A85" s="440" t="n">
        <v>11</v>
      </c>
      <c r="B85" s="377">
        <f>A41</f>
        <v/>
      </c>
      <c r="C85" s="376">
        <f>A42</f>
        <v/>
      </c>
      <c r="D85" s="445">
        <f>E41</f>
        <v/>
      </c>
    </row>
    <row r="86">
      <c r="A86" s="442" t="n">
        <v>12</v>
      </c>
      <c r="B86" s="380">
        <f>A43</f>
        <v/>
      </c>
      <c r="C86" s="443">
        <f>A44</f>
        <v/>
      </c>
      <c r="D86" s="446">
        <f>E43</f>
        <v/>
      </c>
    </row>
    <row r="87">
      <c r="A87" s="440" t="n">
        <v>13</v>
      </c>
      <c r="B87" s="377">
        <f>A45</f>
        <v/>
      </c>
      <c r="C87" s="376">
        <f>A46</f>
        <v/>
      </c>
      <c r="D87" s="445">
        <f>E45</f>
        <v/>
      </c>
    </row>
    <row r="88">
      <c r="A88" s="442" t="n">
        <v>14</v>
      </c>
      <c r="B88" s="380">
        <f>A47</f>
        <v/>
      </c>
      <c r="C88" s="443">
        <f>A48</f>
        <v/>
      </c>
      <c r="D88" s="446">
        <f>E47</f>
        <v/>
      </c>
    </row>
    <row r="89">
      <c r="A89" s="440" t="n">
        <v>15</v>
      </c>
      <c r="B89" s="377">
        <f>A49</f>
        <v/>
      </c>
      <c r="C89" s="376">
        <f>A50</f>
        <v/>
      </c>
      <c r="D89" s="445">
        <f>E49</f>
        <v/>
      </c>
    </row>
    <row r="90">
      <c r="A90" s="442" t="n">
        <v>16</v>
      </c>
      <c r="B90" s="380">
        <f>A51</f>
        <v/>
      </c>
      <c r="C90" s="443">
        <f>A52</f>
        <v/>
      </c>
      <c r="D90" s="446">
        <f>E51</f>
        <v/>
      </c>
    </row>
    <row r="91">
      <c r="A91" s="440" t="n">
        <v>17</v>
      </c>
      <c r="B91" s="377">
        <f>A53</f>
        <v/>
      </c>
      <c r="C91" s="376">
        <f>A54</f>
        <v/>
      </c>
      <c r="D91" s="441">
        <f>E53</f>
        <v/>
      </c>
    </row>
    <row r="92">
      <c r="A92" s="442" t="n">
        <v>18</v>
      </c>
      <c r="B92" s="380">
        <f>A55</f>
        <v/>
      </c>
      <c r="C92" s="443">
        <f>A56</f>
        <v/>
      </c>
      <c r="D92" s="444">
        <f>E55</f>
        <v/>
      </c>
    </row>
    <row r="93">
      <c r="A93" s="440" t="n">
        <v>19</v>
      </c>
      <c r="B93" s="377">
        <f>A57</f>
        <v/>
      </c>
      <c r="C93" s="376">
        <f>A58</f>
        <v/>
      </c>
      <c r="D93" s="441">
        <f>E57</f>
        <v/>
      </c>
    </row>
  </sheetData>
  <pageMargins left="0.7" right="0.7" top="0.75" bottom="0.75" header="0.3" footer="0.3"/>
  <pageSetup orientation="portrait" paperSize="9"/>
  <drawing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A180"/>
  <sheetViews>
    <sheetView topLeftCell="O1" zoomScale="70" zoomScaleNormal="70" workbookViewId="0">
      <selection activeCell="O1" sqref="O1"/>
    </sheetView>
  </sheetViews>
  <sheetFormatPr baseColWidth="8" defaultColWidth="9.140625" defaultRowHeight="12"/>
  <cols>
    <col width="5.5703125" customWidth="1" style="264" min="1" max="1"/>
    <col width="7.28515625" customWidth="1" style="264" min="2" max="2"/>
    <col width="34.5703125" customWidth="1" style="264" min="3" max="3"/>
    <col width="18.85546875" customWidth="1" style="264" min="4" max="4"/>
    <col width="11.5703125" customWidth="1" style="273" min="5" max="7"/>
    <col width="12.85546875" customWidth="1" style="273" min="8" max="8"/>
    <col width="10.5703125" customWidth="1" style="273" min="9" max="9"/>
    <col width="13.5703125" customWidth="1" style="273" min="10" max="10"/>
    <col width="14.7109375" customWidth="1" style="273" min="11" max="11"/>
    <col width="11.42578125" customWidth="1" style="273" min="12" max="12"/>
    <col width="9.85546875" customWidth="1" style="273" min="13" max="13"/>
    <col width="21.42578125" customWidth="1" style="273" min="14" max="15"/>
    <col width="7.140625" bestFit="1" customWidth="1" style="273" min="16" max="16"/>
    <col width="21.42578125" customWidth="1" style="273" min="17" max="25"/>
    <col width="9.140625" customWidth="1" style="262" min="26" max="26"/>
    <col width="9.140625" customWidth="1" style="264" min="27" max="28"/>
    <col width="9.140625" customWidth="1" style="264" min="29" max="16384"/>
  </cols>
  <sheetData>
    <row r="1" ht="18.75" customHeight="1">
      <c r="A1" s="503" t="inlineStr">
        <is>
          <t>LINHAS X EMPRESA OPERADORA</t>
        </is>
      </c>
      <c r="B1" s="497" t="n"/>
      <c r="C1" s="497" t="n"/>
      <c r="D1" s="498" t="n"/>
      <c r="E1" s="504" t="inlineStr">
        <is>
          <t>MÉDIA DO IPK</t>
        </is>
      </c>
      <c r="F1" s="497" t="n"/>
      <c r="G1" s="497" t="n"/>
      <c r="H1" s="504" t="inlineStr">
        <is>
          <t>MÉDIA DO IPK</t>
        </is>
      </c>
      <c r="I1" s="497" t="n"/>
      <c r="J1" s="497" t="n"/>
      <c r="K1" s="348" t="n"/>
      <c r="L1" s="348" t="n"/>
      <c r="M1" s="348" t="n"/>
      <c r="N1" s="348" t="n"/>
      <c r="O1" s="348" t="n"/>
      <c r="P1" s="348" t="n"/>
      <c r="Q1" s="348" t="n"/>
      <c r="R1" s="348" t="n"/>
      <c r="S1" s="348" t="n"/>
      <c r="T1" s="348" t="n"/>
      <c r="U1" s="348" t="n"/>
      <c r="V1" s="348" t="n"/>
      <c r="W1" s="348" t="n"/>
      <c r="X1" s="348" t="n"/>
      <c r="Y1" s="349" t="n"/>
      <c r="Z1" s="299" t="n"/>
      <c r="AA1" s="350" t="n"/>
      <c r="AB1" s="350" t="n"/>
      <c r="AC1" s="350" t="n"/>
      <c r="AG1" s="350" t="n"/>
      <c r="AH1" s="350" t="n"/>
      <c r="AI1" s="350" t="n"/>
      <c r="AJ1" s="350" t="n"/>
      <c r="AK1" s="350" t="n"/>
      <c r="AL1" s="350" t="n"/>
      <c r="AM1" s="350" t="n"/>
      <c r="AN1" s="350" t="n"/>
      <c r="AO1" s="350" t="n"/>
      <c r="AP1" s="350" t="n"/>
      <c r="AQ1" s="350" t="n"/>
      <c r="AR1" s="350" t="n"/>
      <c r="AS1" s="350" t="n"/>
      <c r="AT1" s="350" t="n"/>
      <c r="AU1" s="350" t="n"/>
      <c r="AV1" s="350" t="n"/>
      <c r="AW1" s="350" t="n"/>
      <c r="AX1" s="350" t="n"/>
      <c r="AY1" s="350" t="n"/>
      <c r="AZ1" s="350" t="n"/>
      <c r="BA1" s="350" t="n"/>
    </row>
    <row r="2" ht="7.5" customHeight="1" thickBot="1">
      <c r="A2" s="499" t="n"/>
      <c r="B2" s="500" t="n"/>
      <c r="C2" s="500" t="n"/>
      <c r="D2" s="501" t="n"/>
      <c r="E2" s="499" t="n"/>
      <c r="F2" s="500" t="n"/>
      <c r="G2" s="500" t="n"/>
      <c r="H2" s="499" t="n"/>
      <c r="I2" s="500" t="n"/>
      <c r="J2" s="500" t="n"/>
      <c r="K2" s="351" t="n"/>
      <c r="L2" s="351" t="n"/>
      <c r="M2" s="351" t="n"/>
      <c r="N2" s="351" t="n"/>
      <c r="O2" s="351" t="n"/>
      <c r="P2" s="351" t="n"/>
      <c r="Q2" s="351" t="n"/>
      <c r="R2" s="351" t="n"/>
      <c r="S2" s="351" t="n"/>
      <c r="T2" s="351" t="n"/>
      <c r="U2" s="351" t="n"/>
      <c r="V2" s="351" t="n"/>
      <c r="W2" s="351" t="n"/>
      <c r="X2" s="351" t="n"/>
      <c r="Y2" s="352" t="n"/>
      <c r="Z2" s="299" t="n"/>
      <c r="AA2" s="350" t="n"/>
      <c r="AB2" s="350" t="n"/>
      <c r="AC2" s="350" t="n"/>
      <c r="AG2" s="350" t="n"/>
      <c r="AH2" s="350" t="n"/>
      <c r="AI2" s="350" t="n"/>
      <c r="AJ2" s="350" t="n"/>
      <c r="AK2" s="350" t="n"/>
      <c r="AL2" s="350" t="n"/>
      <c r="AM2" s="350" t="n"/>
      <c r="AN2" s="350" t="n"/>
      <c r="AO2" s="350" t="n"/>
      <c r="AP2" s="350" t="n"/>
      <c r="AQ2" s="350" t="n"/>
      <c r="AR2" s="350" t="n"/>
      <c r="AS2" s="350" t="n"/>
      <c r="AT2" s="350" t="n"/>
      <c r="AU2" s="350" t="n"/>
      <c r="AV2" s="350" t="n"/>
      <c r="AW2" s="350" t="n"/>
      <c r="AX2" s="350" t="n"/>
      <c r="AY2" s="350" t="n"/>
      <c r="AZ2" s="350" t="n"/>
      <c r="BA2" s="350" t="n"/>
    </row>
    <row r="3" ht="36.75" customFormat="1" customHeight="1" s="257" thickBot="1">
      <c r="A3" s="287" t="inlineStr">
        <is>
          <t>SEQ.</t>
        </is>
      </c>
      <c r="B3" s="287" t="inlineStr">
        <is>
          <t>CÓDIGO LINHA</t>
        </is>
      </c>
      <c r="C3" s="287" t="inlineStr">
        <is>
          <t>NOME LINHA</t>
        </is>
      </c>
      <c r="D3" s="287" t="inlineStr">
        <is>
          <t>EMPRESA OPERADORA</t>
        </is>
      </c>
      <c r="E3" s="288" t="inlineStr">
        <is>
          <t>Nº DE VALIDAÇÕES - 2ª F</t>
        </is>
      </c>
      <c r="F3" s="288" t="inlineStr">
        <is>
          <t>KM PERCORRIDA - 2ª F</t>
        </is>
      </c>
      <c r="G3" s="288" t="inlineStr">
        <is>
          <t>IPK - 2ª F</t>
        </is>
      </c>
      <c r="H3" s="288" t="inlineStr">
        <is>
          <t>Nº DE VALIDAÇÕES -3ª F</t>
        </is>
      </c>
      <c r="I3" s="288" t="inlineStr">
        <is>
          <t>KM PERCORRIDA -3ª F</t>
        </is>
      </c>
      <c r="J3" s="288" t="inlineStr">
        <is>
          <t xml:space="preserve">
IPK -3ª F</t>
        </is>
      </c>
      <c r="K3" s="288" t="inlineStr">
        <is>
          <t>Nº DE VALIDAÇÕES -4ª F</t>
        </is>
      </c>
      <c r="L3" s="288" t="inlineStr">
        <is>
          <t>KM PERCORRIDA -4ª F</t>
        </is>
      </c>
      <c r="M3" s="288" t="inlineStr">
        <is>
          <t xml:space="preserve">
IPK -4ª F</t>
        </is>
      </c>
      <c r="N3" s="288" t="inlineStr">
        <is>
          <t>Nº DE VALIDAÇÕES -5ª F</t>
        </is>
      </c>
      <c r="O3" s="288" t="inlineStr">
        <is>
          <t>KM PERCORRIDA -5ª F</t>
        </is>
      </c>
      <c r="P3" s="288" t="inlineStr">
        <is>
          <t xml:space="preserve">
IPK -5ª F</t>
        </is>
      </c>
      <c r="Q3" s="288" t="inlineStr">
        <is>
          <t>VIAGENS 
PREVISTAS -6ª F</t>
        </is>
      </c>
      <c r="R3" s="288" t="inlineStr">
        <is>
          <t>VIAGENS 
REALIZADAS -6ª F</t>
        </is>
      </c>
      <c r="S3" s="288" t="inlineStr">
        <is>
          <t xml:space="preserve">
IPK -6ª F</t>
        </is>
      </c>
      <c r="T3" s="288" t="inlineStr">
        <is>
          <t>VIAGENS 
PREVISTAS -SAB</t>
        </is>
      </c>
      <c r="U3" s="288" t="inlineStr">
        <is>
          <t>VIAGENS 
REALIZADAS -SAB</t>
        </is>
      </c>
      <c r="V3" s="288" t="inlineStr">
        <is>
          <t xml:space="preserve">
IPK -SAB</t>
        </is>
      </c>
      <c r="W3" s="288" t="inlineStr">
        <is>
          <t>VIAGENS 
PREVISTAS -DOM</t>
        </is>
      </c>
      <c r="X3" s="288" t="inlineStr">
        <is>
          <t>VIAGENS 
REALIZADAS -DOM</t>
        </is>
      </c>
      <c r="Y3" s="288" t="inlineStr">
        <is>
          <t xml:space="preserve">
IPK -DOM</t>
        </is>
      </c>
      <c r="Z3" s="27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</row>
    <row r="4" ht="15.75" customFormat="1" customHeight="1" s="261">
      <c r="A4" s="289" t="n">
        <v>1</v>
      </c>
      <c r="B4" s="290" t="inlineStr">
        <is>
          <t>008</t>
        </is>
      </c>
      <c r="C4" s="291" t="inlineStr">
        <is>
          <t>GAMEK X MUTAMBA</t>
        </is>
      </c>
      <c r="D4" s="291" t="inlineStr">
        <is>
          <t>ANGOAUSTRAL</t>
        </is>
      </c>
      <c r="E4" s="293" t="n"/>
      <c r="F4" s="294" t="n"/>
      <c r="G4" s="295" t="n"/>
      <c r="H4" s="293" t="n"/>
      <c r="I4" s="294" t="n"/>
      <c r="J4" s="295" t="n"/>
      <c r="K4" s="293" t="n"/>
      <c r="L4" s="294" t="n"/>
      <c r="M4" s="295" t="n"/>
      <c r="N4" s="293" t="n"/>
      <c r="O4" s="294" t="n"/>
      <c r="P4" s="295" t="n"/>
      <c r="Q4" s="102" t="n"/>
      <c r="R4" s="396" t="n"/>
      <c r="S4" s="397" t="n"/>
      <c r="T4" s="265" t="n"/>
      <c r="U4" s="294" t="n"/>
      <c r="V4" s="295" t="n"/>
      <c r="W4" s="294" t="n"/>
      <c r="X4" s="294" t="n"/>
      <c r="Y4" s="295" t="n"/>
      <c r="Z4" s="299" t="n"/>
      <c r="AA4" s="292" t="n"/>
      <c r="AB4" s="292" t="n"/>
      <c r="AC4" s="292" t="n"/>
      <c r="AD4" s="102" t="n">
        <v>100</v>
      </c>
      <c r="AE4" s="396" t="n">
        <v>16</v>
      </c>
      <c r="AF4" s="397" t="n">
        <v>-84</v>
      </c>
      <c r="AG4" s="292" t="n"/>
      <c r="AH4" s="292" t="n"/>
      <c r="AI4" s="292" t="n"/>
      <c r="AJ4" s="292" t="n"/>
      <c r="AK4" s="292" t="n"/>
      <c r="AL4" s="292" t="n"/>
      <c r="AM4" s="292" t="n"/>
      <c r="AN4" s="292" t="n"/>
      <c r="AO4" s="292" t="n"/>
      <c r="AP4" s="292" t="n"/>
      <c r="AQ4" s="292" t="n"/>
      <c r="AR4" s="292" t="n"/>
      <c r="AS4" s="292" t="n"/>
      <c r="AT4" s="292" t="n"/>
      <c r="AU4" s="292" t="n"/>
      <c r="AV4" s="292" t="n"/>
      <c r="AW4" s="292" t="n"/>
      <c r="AX4" s="292" t="n"/>
      <c r="AY4" s="292" t="n"/>
      <c r="AZ4" s="292" t="n"/>
      <c r="BA4" s="292">
        <f>UPPER(C4)</f>
        <v/>
      </c>
    </row>
    <row r="5" ht="15.75" customFormat="1" customHeight="1" s="262">
      <c r="A5" s="296" t="n">
        <v>2</v>
      </c>
      <c r="B5" s="297" t="inlineStr">
        <is>
          <t>016</t>
        </is>
      </c>
      <c r="C5" s="298" t="inlineStr">
        <is>
          <t>GAMEK X SÃO PAULO</t>
        </is>
      </c>
      <c r="D5" s="299" t="inlineStr">
        <is>
          <t>ANGOAUSTRAL</t>
        </is>
      </c>
      <c r="E5" s="300" t="n"/>
      <c r="F5" s="301" t="n"/>
      <c r="G5" s="302" t="n"/>
      <c r="H5" s="300" t="n"/>
      <c r="I5" s="301" t="n"/>
      <c r="J5" s="302" t="n"/>
      <c r="K5" s="300" t="n"/>
      <c r="L5" s="301" t="n"/>
      <c r="M5" s="302" t="n"/>
      <c r="N5" s="300" t="n"/>
      <c r="O5" s="301" t="n"/>
      <c r="P5" s="302" t="n"/>
      <c r="Q5" s="103" t="n"/>
      <c r="R5" s="398" t="n"/>
      <c r="S5" s="399" t="n"/>
      <c r="T5" s="266" t="n"/>
      <c r="U5" s="301" t="n"/>
      <c r="V5" s="302" t="n"/>
      <c r="W5" s="301" t="n"/>
      <c r="X5" s="301" t="n"/>
      <c r="Y5" s="302" t="n"/>
      <c r="Z5" s="299" t="n"/>
      <c r="AA5" s="299" t="n"/>
      <c r="AB5" s="299" t="n"/>
      <c r="AC5" s="299" t="n"/>
      <c r="AD5" s="103" t="n">
        <v>96</v>
      </c>
      <c r="AE5" s="398" t="n">
        <v>10</v>
      </c>
      <c r="AF5" s="399" t="n">
        <v>-86</v>
      </c>
      <c r="AG5" s="299" t="n"/>
      <c r="AH5" s="299" t="n"/>
      <c r="AI5" s="299" t="n"/>
      <c r="AJ5" s="299" t="n"/>
      <c r="AK5" s="299" t="n"/>
      <c r="AL5" s="299" t="n"/>
      <c r="AM5" s="299" t="n"/>
      <c r="AN5" s="299" t="n"/>
      <c r="AO5" s="299" t="n"/>
      <c r="AP5" s="299" t="n"/>
      <c r="AQ5" s="299" t="n"/>
      <c r="AR5" s="299" t="n"/>
      <c r="AS5" s="299" t="n"/>
      <c r="AT5" s="299" t="n"/>
      <c r="AU5" s="299" t="n"/>
      <c r="AV5" s="299" t="n"/>
      <c r="AW5" s="299" t="n"/>
      <c r="AX5" s="299" t="n"/>
      <c r="AY5" s="299" t="n"/>
      <c r="AZ5" s="299" t="n"/>
      <c r="BA5" s="292">
        <f>UPPER(C5)</f>
        <v/>
      </c>
    </row>
    <row r="6" ht="15.75" customFormat="1" customHeight="1" s="261">
      <c r="A6" s="303" t="n">
        <v>3</v>
      </c>
      <c r="B6" s="304" t="inlineStr">
        <is>
          <t>019</t>
        </is>
      </c>
      <c r="C6" s="305" t="inlineStr">
        <is>
          <t>CACUACO X SÃO PAULO</t>
        </is>
      </c>
      <c r="D6" s="292" t="inlineStr">
        <is>
          <t>ANGOAUSTRAL</t>
        </is>
      </c>
      <c r="E6" s="306" t="n"/>
      <c r="F6" s="307" t="n"/>
      <c r="G6" s="308" t="n"/>
      <c r="H6" s="306" t="n"/>
      <c r="I6" s="307" t="n"/>
      <c r="J6" s="308" t="n"/>
      <c r="K6" s="306" t="n"/>
      <c r="L6" s="307" t="n"/>
      <c r="M6" s="308" t="n"/>
      <c r="N6" s="306" t="n"/>
      <c r="O6" s="307" t="n"/>
      <c r="P6" s="308" t="n"/>
      <c r="Q6" s="104" t="n"/>
      <c r="R6" s="400" t="n"/>
      <c r="S6" s="403" t="n"/>
      <c r="T6" s="267" t="n"/>
      <c r="U6" s="307" t="n"/>
      <c r="V6" s="308" t="n"/>
      <c r="W6" s="307" t="n"/>
      <c r="X6" s="307" t="n"/>
      <c r="Y6" s="308" t="n"/>
      <c r="Z6" s="299" t="n"/>
      <c r="AA6" s="292" t="n"/>
      <c r="AB6" s="292" t="n"/>
      <c r="AC6" s="292" t="n"/>
      <c r="AD6" s="104" t="n">
        <v>296</v>
      </c>
      <c r="AE6" s="400" t="n">
        <v>266</v>
      </c>
      <c r="AF6" s="403" t="n">
        <v>-30</v>
      </c>
      <c r="AG6" s="292" t="n"/>
      <c r="AH6" s="292" t="n"/>
      <c r="AI6" s="292" t="n"/>
      <c r="AJ6" s="292" t="n"/>
      <c r="AK6" s="292" t="n"/>
      <c r="AL6" s="292" t="n"/>
      <c r="AM6" s="292" t="n"/>
      <c r="AN6" s="292" t="n"/>
      <c r="AO6" s="292" t="n"/>
      <c r="AP6" s="292" t="n"/>
      <c r="AQ6" s="292" t="n"/>
      <c r="AR6" s="292" t="n"/>
      <c r="AS6" s="292" t="n"/>
      <c r="AT6" s="292" t="n"/>
      <c r="AU6" s="292" t="n"/>
      <c r="AV6" s="292" t="n"/>
      <c r="AW6" s="292" t="n"/>
      <c r="AX6" s="292" t="n"/>
      <c r="AY6" s="292" t="n"/>
      <c r="AZ6" s="292" t="n"/>
      <c r="BA6" s="292">
        <f>UPPER(C6)</f>
        <v/>
      </c>
    </row>
    <row r="7" ht="15.75" customFormat="1" customHeight="1" s="262">
      <c r="A7" s="296" t="n">
        <v>4</v>
      </c>
      <c r="B7" s="297" t="inlineStr">
        <is>
          <t>028</t>
        </is>
      </c>
      <c r="C7" s="298" t="inlineStr">
        <is>
          <t>CACUACO X FUNDA</t>
        </is>
      </c>
      <c r="D7" s="299" t="inlineStr">
        <is>
          <t>ANGOAUSTRAL</t>
        </is>
      </c>
      <c r="E7" s="300" t="n"/>
      <c r="F7" s="301" t="n"/>
      <c r="G7" s="302" t="n"/>
      <c r="H7" s="300" t="n"/>
      <c r="I7" s="301" t="n"/>
      <c r="J7" s="302" t="n"/>
      <c r="K7" s="300" t="n"/>
      <c r="L7" s="301" t="n"/>
      <c r="M7" s="302" t="n"/>
      <c r="N7" s="300" t="n"/>
      <c r="O7" s="301" t="n"/>
      <c r="P7" s="302" t="n"/>
      <c r="Q7" s="103" t="n"/>
      <c r="R7" s="398" t="n"/>
      <c r="S7" s="399" t="n"/>
      <c r="T7" s="266" t="n"/>
      <c r="U7" s="301" t="n"/>
      <c r="V7" s="302" t="n"/>
      <c r="W7" s="301" t="n"/>
      <c r="X7" s="301" t="n"/>
      <c r="Y7" s="302" t="n"/>
      <c r="Z7" s="299" t="n"/>
      <c r="AA7" s="299" t="n"/>
      <c r="AB7" s="299" t="n"/>
      <c r="AC7" s="299" t="n"/>
      <c r="AD7" s="103" t="n">
        <v>44</v>
      </c>
      <c r="AE7" s="398" t="n">
        <v>11</v>
      </c>
      <c r="AF7" s="399" t="n">
        <v>-33</v>
      </c>
      <c r="AG7" s="299" t="n"/>
      <c r="AH7" s="299" t="n"/>
      <c r="AI7" s="299" t="n"/>
      <c r="AJ7" s="299" t="n"/>
      <c r="AK7" s="299" t="n"/>
      <c r="AL7" s="299" t="n"/>
      <c r="AM7" s="299" t="n"/>
      <c r="AN7" s="299" t="n"/>
      <c r="AO7" s="299" t="n"/>
      <c r="AP7" s="299" t="n"/>
      <c r="AQ7" s="299" t="n"/>
      <c r="AR7" s="299" t="n"/>
      <c r="AS7" s="299" t="n"/>
      <c r="AT7" s="299" t="n"/>
      <c r="AU7" s="299" t="n"/>
      <c r="AV7" s="299" t="n"/>
      <c r="AW7" s="299" t="n"/>
      <c r="AX7" s="299" t="n"/>
      <c r="AY7" s="299" t="n"/>
      <c r="AZ7" s="299" t="n"/>
      <c r="BA7" s="292">
        <f>UPPER(C7)</f>
        <v/>
      </c>
    </row>
    <row r="8" ht="15.75" customFormat="1" customHeight="1" s="261">
      <c r="A8" s="303" t="n">
        <v>5</v>
      </c>
      <c r="B8" s="304" t="inlineStr">
        <is>
          <t>030</t>
        </is>
      </c>
      <c r="C8" s="305" t="inlineStr">
        <is>
          <t>CACUACO X PANGUILA</t>
        </is>
      </c>
      <c r="D8" s="292" t="inlineStr">
        <is>
          <t>ANGOAUSTRAL</t>
        </is>
      </c>
      <c r="E8" s="306" t="n"/>
      <c r="F8" s="307" t="n"/>
      <c r="G8" s="308" t="n"/>
      <c r="H8" s="306" t="n"/>
      <c r="I8" s="307" t="n"/>
      <c r="J8" s="308" t="n"/>
      <c r="K8" s="306" t="n"/>
      <c r="L8" s="307" t="n"/>
      <c r="M8" s="308" t="n"/>
      <c r="N8" s="306" t="n"/>
      <c r="O8" s="307" t="n"/>
      <c r="P8" s="308" t="n"/>
      <c r="Q8" s="104" t="n"/>
      <c r="R8" s="400" t="n"/>
      <c r="S8" s="403" t="n"/>
      <c r="T8" s="267" t="n"/>
      <c r="U8" s="307" t="n"/>
      <c r="V8" s="308" t="n"/>
      <c r="W8" s="307" t="n"/>
      <c r="X8" s="307" t="n"/>
      <c r="Y8" s="308" t="n"/>
      <c r="Z8" s="299" t="n"/>
      <c r="AA8" s="292" t="n"/>
      <c r="AB8" s="292" t="n"/>
      <c r="AC8" s="292" t="n"/>
      <c r="AD8" s="104" t="n">
        <v>64</v>
      </c>
      <c r="AE8" s="400" t="n">
        <v>0</v>
      </c>
      <c r="AF8" s="403" t="n">
        <v>-64</v>
      </c>
      <c r="AG8" s="292" t="n"/>
      <c r="AH8" s="292" t="n"/>
      <c r="AI8" s="292" t="n"/>
      <c r="AJ8" s="292" t="n"/>
      <c r="AK8" s="292" t="n"/>
      <c r="AL8" s="292" t="n"/>
      <c r="AM8" s="292" t="n"/>
      <c r="AN8" s="292" t="n"/>
      <c r="AO8" s="292" t="n"/>
      <c r="AP8" s="292" t="n"/>
      <c r="AQ8" s="292" t="n"/>
      <c r="AR8" s="292" t="n"/>
      <c r="AS8" s="292" t="n"/>
      <c r="AT8" s="292" t="n"/>
      <c r="AU8" s="292" t="n"/>
      <c r="AV8" s="292" t="n"/>
      <c r="AW8" s="292" t="n"/>
      <c r="AX8" s="292" t="n"/>
      <c r="AY8" s="292" t="n"/>
      <c r="AZ8" s="292" t="n"/>
      <c r="BA8" s="292">
        <f>UPPER(C8)</f>
        <v/>
      </c>
    </row>
    <row r="9" ht="15.75" customFormat="1" customHeight="1" s="262">
      <c r="A9" s="296" t="n">
        <v>6</v>
      </c>
      <c r="B9" s="297" t="inlineStr">
        <is>
          <t>054</t>
        </is>
      </c>
      <c r="C9" s="298" t="inlineStr">
        <is>
          <t>CACUACO X SEQUELE</t>
        </is>
      </c>
      <c r="D9" s="299" t="inlineStr">
        <is>
          <t>ANGOAUSTRAL</t>
        </is>
      </c>
      <c r="E9" s="300" t="n"/>
      <c r="F9" s="301" t="n"/>
      <c r="G9" s="302" t="n"/>
      <c r="H9" s="300" t="n"/>
      <c r="I9" s="301" t="n"/>
      <c r="J9" s="302" t="n"/>
      <c r="K9" s="300" t="n"/>
      <c r="L9" s="301" t="n"/>
      <c r="M9" s="302" t="n"/>
      <c r="N9" s="300" t="n"/>
      <c r="O9" s="301" t="n"/>
      <c r="P9" s="302" t="n"/>
      <c r="Q9" s="103" t="n"/>
      <c r="R9" s="398" t="n"/>
      <c r="S9" s="399" t="n"/>
      <c r="T9" s="266" t="n"/>
      <c r="U9" s="301" t="n"/>
      <c r="V9" s="302" t="n"/>
      <c r="W9" s="301" t="n"/>
      <c r="X9" s="301" t="n"/>
      <c r="Y9" s="302" t="n"/>
      <c r="Z9" s="299" t="n"/>
      <c r="AA9" s="299" t="n"/>
      <c r="AB9" s="299" t="n"/>
      <c r="AC9" s="299" t="n"/>
      <c r="AD9" s="103" t="n">
        <v>144</v>
      </c>
      <c r="AE9" s="398" t="n">
        <v>75</v>
      </c>
      <c r="AF9" s="399" t="n">
        <v>-69</v>
      </c>
      <c r="AG9" s="299" t="n"/>
      <c r="AH9" s="299" t="n"/>
      <c r="AI9" s="299" t="n"/>
      <c r="AJ9" s="299" t="n"/>
      <c r="AK9" s="299" t="n"/>
      <c r="AL9" s="299" t="n"/>
      <c r="AM9" s="299" t="n"/>
      <c r="AN9" s="299" t="n"/>
      <c r="AO9" s="299" t="n"/>
      <c r="AP9" s="299" t="n"/>
      <c r="AQ9" s="299" t="n"/>
      <c r="AR9" s="299" t="n"/>
      <c r="AS9" s="299" t="n"/>
      <c r="AT9" s="299" t="n"/>
      <c r="AU9" s="299" t="n"/>
      <c r="AV9" s="299" t="n"/>
      <c r="AW9" s="299" t="n"/>
      <c r="AX9" s="299" t="n"/>
      <c r="AY9" s="299" t="n"/>
      <c r="AZ9" s="299" t="n"/>
      <c r="BA9" s="292">
        <f>UPPER(C9)</f>
        <v/>
      </c>
    </row>
    <row r="10" ht="15.75" customFormat="1" customHeight="1" s="261">
      <c r="A10" s="303" t="n">
        <v>7</v>
      </c>
      <c r="B10" s="304" t="inlineStr">
        <is>
          <t>018A</t>
        </is>
      </c>
      <c r="C10" s="305" t="inlineStr">
        <is>
          <t>CACUACO X PORTO</t>
        </is>
      </c>
      <c r="D10" s="292" t="inlineStr">
        <is>
          <t>ANGOAUSTRAL</t>
        </is>
      </c>
      <c r="E10" s="306" t="n"/>
      <c r="F10" s="307" t="n"/>
      <c r="G10" s="308" t="n"/>
      <c r="H10" s="306" t="n"/>
      <c r="I10" s="307" t="n"/>
      <c r="J10" s="308" t="n"/>
      <c r="K10" s="306" t="n"/>
      <c r="L10" s="307" t="n"/>
      <c r="M10" s="308" t="n"/>
      <c r="N10" s="306" t="n"/>
      <c r="O10" s="307" t="n"/>
      <c r="P10" s="308" t="n"/>
      <c r="Q10" s="104" t="n"/>
      <c r="R10" s="400" t="n"/>
      <c r="S10" s="403" t="n"/>
      <c r="T10" s="267" t="n"/>
      <c r="U10" s="307" t="n"/>
      <c r="V10" s="308" t="n"/>
      <c r="W10" s="307" t="n"/>
      <c r="X10" s="307" t="n"/>
      <c r="Y10" s="308" t="n"/>
      <c r="Z10" s="299" t="n"/>
      <c r="AA10" s="292" t="n"/>
      <c r="AB10" s="292" t="n"/>
      <c r="AC10" s="292" t="n"/>
      <c r="AD10" s="104" t="n">
        <v>228</v>
      </c>
      <c r="AE10" s="400" t="n">
        <v>23</v>
      </c>
      <c r="AF10" s="403" t="n">
        <v>-205</v>
      </c>
      <c r="AG10" s="292" t="n"/>
      <c r="AH10" s="292" t="n"/>
      <c r="AI10" s="292" t="n"/>
      <c r="AJ10" s="292" t="n"/>
      <c r="AK10" s="292" t="n"/>
      <c r="AL10" s="292" t="n"/>
      <c r="AM10" s="292" t="n"/>
      <c r="AN10" s="292" t="n"/>
      <c r="AO10" s="292" t="n"/>
      <c r="AP10" s="292" t="n"/>
      <c r="AQ10" s="292" t="n"/>
      <c r="AR10" s="292" t="n"/>
      <c r="AS10" s="292" t="n"/>
      <c r="AT10" s="292" t="n"/>
      <c r="AU10" s="292" t="n"/>
      <c r="AV10" s="292" t="n"/>
      <c r="AW10" s="292" t="n"/>
      <c r="AX10" s="292" t="n"/>
      <c r="AY10" s="292" t="n"/>
      <c r="AZ10" s="292" t="n"/>
      <c r="BA10" s="292">
        <f>UPPER(C10)</f>
        <v/>
      </c>
    </row>
    <row r="11" ht="15.75" customFormat="1" customHeight="1" s="262">
      <c r="A11" s="296" t="n">
        <v>8</v>
      </c>
      <c r="B11" s="297" t="inlineStr">
        <is>
          <t>401</t>
        </is>
      </c>
      <c r="C11" s="298" t="inlineStr">
        <is>
          <t>CACUACO X PORTO (EXPRESSO)</t>
        </is>
      </c>
      <c r="D11" s="299" t="inlineStr">
        <is>
          <t>ANGOAUSTRAL</t>
        </is>
      </c>
      <c r="E11" s="300" t="n"/>
      <c r="F11" s="301" t="n"/>
      <c r="G11" s="302" t="n"/>
      <c r="H11" s="300" t="n"/>
      <c r="I11" s="301" t="n"/>
      <c r="J11" s="302" t="n"/>
      <c r="K11" s="300" t="n"/>
      <c r="L11" s="301" t="n"/>
      <c r="M11" s="302" t="n"/>
      <c r="N11" s="300" t="n"/>
      <c r="O11" s="301" t="n"/>
      <c r="P11" s="302" t="n"/>
      <c r="Q11" s="103" t="n"/>
      <c r="R11" s="398" t="n"/>
      <c r="S11" s="399" t="n"/>
      <c r="T11" s="266" t="n"/>
      <c r="U11" s="301" t="n"/>
      <c r="V11" s="302" t="n"/>
      <c r="W11" s="301" t="n"/>
      <c r="X11" s="301" t="n"/>
      <c r="Y11" s="302" t="n"/>
      <c r="Z11" s="299" t="n"/>
      <c r="AA11" s="299" t="n"/>
      <c r="AB11" s="299" t="n"/>
      <c r="AC11" s="299" t="n"/>
      <c r="AD11" s="103" t="n">
        <v>64</v>
      </c>
      <c r="AE11" s="398" t="n">
        <v>45</v>
      </c>
      <c r="AF11" s="399" t="n">
        <v>-19</v>
      </c>
      <c r="AG11" s="299" t="n"/>
      <c r="AH11" s="299" t="n"/>
      <c r="AI11" s="299" t="n"/>
      <c r="AJ11" s="299" t="n"/>
      <c r="AK11" s="299" t="n"/>
      <c r="AL11" s="299" t="n"/>
      <c r="AM11" s="299" t="n"/>
      <c r="AN11" s="299" t="n"/>
      <c r="AO11" s="299" t="n"/>
      <c r="AP11" s="299" t="n"/>
      <c r="AQ11" s="299" t="n"/>
      <c r="AR11" s="299" t="n"/>
      <c r="AS11" s="299" t="n"/>
      <c r="AT11" s="299" t="n"/>
      <c r="AU11" s="299" t="n"/>
      <c r="AV11" s="299" t="n"/>
      <c r="AW11" s="353">
        <f>2/60</f>
        <v/>
      </c>
      <c r="AX11" s="299" t="n"/>
      <c r="AY11" s="299" t="n"/>
      <c r="AZ11" s="299" t="n"/>
      <c r="BA11" s="292">
        <f>UPPER(C11)</f>
        <v/>
      </c>
    </row>
    <row r="12" ht="15.75" customFormat="1" customHeight="1" s="261">
      <c r="A12" s="303" t="n">
        <v>9</v>
      </c>
      <c r="B12" s="304" t="inlineStr">
        <is>
          <t>05103</t>
        </is>
      </c>
      <c r="C12" s="305" t="inlineStr">
        <is>
          <t>VILA DO GAMEK X PALANCA</t>
        </is>
      </c>
      <c r="D12" s="292" t="inlineStr">
        <is>
          <t>ANGOAUSTRAL</t>
        </is>
      </c>
      <c r="E12" s="306" t="n"/>
      <c r="F12" s="307" t="n"/>
      <c r="G12" s="308" t="n"/>
      <c r="H12" s="306" t="n"/>
      <c r="I12" s="307" t="n"/>
      <c r="J12" s="308" t="n"/>
      <c r="K12" s="306" t="n"/>
      <c r="L12" s="307" t="n"/>
      <c r="M12" s="308" t="n"/>
      <c r="N12" s="306" t="n"/>
      <c r="O12" s="307" t="n"/>
      <c r="P12" s="308" t="n"/>
      <c r="Q12" s="104" t="n"/>
      <c r="R12" s="400" t="n"/>
      <c r="S12" s="403" t="n"/>
      <c r="T12" s="267" t="n"/>
      <c r="U12" s="307" t="n"/>
      <c r="V12" s="308" t="n"/>
      <c r="W12" s="307" t="n"/>
      <c r="X12" s="307" t="n"/>
      <c r="Y12" s="308" t="n"/>
      <c r="Z12" s="299" t="n"/>
      <c r="AA12" s="292" t="n"/>
      <c r="AB12" s="292" t="n"/>
      <c r="AC12" s="292" t="n"/>
      <c r="AD12" s="104" t="n">
        <v>100</v>
      </c>
      <c r="AE12" s="400" t="n">
        <v>56</v>
      </c>
      <c r="AF12" s="403" t="n">
        <v>-44</v>
      </c>
      <c r="AG12" s="292" t="n"/>
      <c r="AH12" s="292" t="n"/>
      <c r="AI12" s="292" t="n"/>
      <c r="AJ12" s="292" t="n"/>
      <c r="AK12" s="292" t="n"/>
      <c r="AL12" s="292" t="n"/>
      <c r="AM12" s="292" t="n"/>
      <c r="AN12" s="292" t="n"/>
      <c r="AO12" s="292" t="n"/>
      <c r="AP12" s="292" t="n"/>
      <c r="AQ12" s="292" t="n"/>
      <c r="AR12" s="292" t="n"/>
      <c r="AS12" s="292" t="n"/>
      <c r="AT12" s="292" t="n"/>
      <c r="AU12" s="292" t="n"/>
      <c r="AV12" s="292" t="n"/>
      <c r="AW12" s="292" t="n"/>
      <c r="AX12" s="292" t="n"/>
      <c r="AY12" s="292" t="n"/>
      <c r="AZ12" s="292" t="n"/>
      <c r="BA12" s="292">
        <f>UPPER(C12)</f>
        <v/>
      </c>
    </row>
    <row r="13" ht="15.75" customFormat="1" customHeight="1" s="262">
      <c r="A13" s="296" t="n">
        <v>10</v>
      </c>
      <c r="B13" s="297" t="inlineStr">
        <is>
          <t>05502</t>
        </is>
      </c>
      <c r="C13" s="298" t="inlineStr">
        <is>
          <t>ASA BRANCA X LARGO DAS ESCOLAS</t>
        </is>
      </c>
      <c r="D13" s="299" t="inlineStr">
        <is>
          <t>ANGOAUSTRAL</t>
        </is>
      </c>
      <c r="E13" s="300" t="n"/>
      <c r="F13" s="301" t="n"/>
      <c r="G13" s="302" t="n"/>
      <c r="H13" s="300" t="n"/>
      <c r="I13" s="301" t="n"/>
      <c r="J13" s="302" t="n"/>
      <c r="K13" s="300" t="n"/>
      <c r="L13" s="301" t="n"/>
      <c r="M13" s="302" t="n"/>
      <c r="N13" s="300" t="n"/>
      <c r="O13" s="301" t="n"/>
      <c r="P13" s="302" t="n"/>
      <c r="Q13" s="103" t="n"/>
      <c r="R13" s="398" t="n"/>
      <c r="S13" s="399" t="n"/>
      <c r="T13" s="266" t="n"/>
      <c r="U13" s="301" t="n"/>
      <c r="V13" s="302" t="n"/>
      <c r="W13" s="301" t="n"/>
      <c r="X13" s="301" t="n"/>
      <c r="Y13" s="302" t="n"/>
      <c r="Z13" s="299" t="n"/>
      <c r="AA13" s="299" t="n"/>
      <c r="AB13" s="299" t="n"/>
      <c r="AC13" s="299" t="n"/>
      <c r="AD13" s="103" t="n">
        <v>110</v>
      </c>
      <c r="AE13" s="398" t="n">
        <v>0</v>
      </c>
      <c r="AF13" s="399" t="n">
        <v>-110</v>
      </c>
      <c r="AG13" s="299" t="n"/>
      <c r="AH13" s="299" t="n"/>
      <c r="AI13" s="299" t="n"/>
      <c r="AJ13" s="299" t="n"/>
      <c r="AK13" s="299" t="n"/>
      <c r="AL13" s="299" t="n"/>
      <c r="AM13" s="299" t="n"/>
      <c r="AN13" s="299" t="n"/>
      <c r="AO13" s="299" t="n"/>
      <c r="AP13" s="299" t="n"/>
      <c r="AQ13" s="299" t="n"/>
      <c r="AR13" s="299" t="n"/>
      <c r="AS13" s="299" t="n"/>
      <c r="AT13" s="299" t="n"/>
      <c r="AU13" s="299" t="n"/>
      <c r="AV13" s="299" t="n"/>
      <c r="AW13" s="299" t="n"/>
      <c r="AX13" s="299" t="n"/>
      <c r="AY13" s="299" t="n"/>
      <c r="AZ13" s="299" t="n"/>
      <c r="BA13" s="292">
        <f>UPPER(C13)</f>
        <v/>
      </c>
    </row>
    <row r="14" ht="15.75" customFormat="1" customHeight="1" s="261">
      <c r="A14" s="303" t="n">
        <v>11</v>
      </c>
      <c r="B14" s="304" t="inlineStr">
        <is>
          <t>05418</t>
        </is>
      </c>
      <c r="C14" s="305" t="inlineStr">
        <is>
          <t>CACUACO X SEQUELE (EXPRESSO)</t>
        </is>
      </c>
      <c r="D14" s="292" t="inlineStr">
        <is>
          <t>ANGOAUSTRAL</t>
        </is>
      </c>
      <c r="E14" s="306" t="n"/>
      <c r="F14" s="307" t="n"/>
      <c r="G14" s="308" t="n"/>
      <c r="H14" s="306" t="n"/>
      <c r="I14" s="307" t="n"/>
      <c r="J14" s="308" t="n"/>
      <c r="K14" s="306" t="n"/>
      <c r="L14" s="307" t="n"/>
      <c r="M14" s="308" t="n"/>
      <c r="N14" s="306" t="n"/>
      <c r="O14" s="307" t="n"/>
      <c r="P14" s="308" t="n"/>
      <c r="Q14" s="104" t="n"/>
      <c r="R14" s="400" t="n"/>
      <c r="S14" s="403" t="n"/>
      <c r="T14" s="267" t="n"/>
      <c r="U14" s="307" t="n"/>
      <c r="V14" s="308" t="n"/>
      <c r="W14" s="307" t="n"/>
      <c r="X14" s="307" t="n"/>
      <c r="Y14" s="308" t="n"/>
      <c r="Z14" s="299" t="n"/>
      <c r="AA14" s="292" t="n"/>
      <c r="AB14" s="292" t="n"/>
      <c r="AC14" s="292" t="n"/>
      <c r="AD14" s="104" t="n">
        <v>54</v>
      </c>
      <c r="AE14" s="400" t="n">
        <v>53</v>
      </c>
      <c r="AF14" s="403" t="n">
        <v>-1</v>
      </c>
      <c r="AG14" s="292" t="n"/>
      <c r="AH14" s="292" t="n"/>
      <c r="AI14" s="292" t="n"/>
      <c r="AJ14" s="292" t="n"/>
      <c r="AK14" s="292" t="n"/>
      <c r="AL14" s="292" t="n"/>
      <c r="AM14" s="292" t="n"/>
      <c r="AN14" s="292" t="n"/>
      <c r="AO14" s="292" t="n"/>
      <c r="AP14" s="292" t="n"/>
      <c r="AQ14" s="292" t="n"/>
      <c r="AR14" s="292" t="n"/>
      <c r="AS14" s="292" t="n"/>
      <c r="AT14" s="292" t="n"/>
      <c r="AU14" s="292" t="n"/>
      <c r="AV14" s="292" t="n"/>
      <c r="AW14" s="292" t="n"/>
      <c r="AX14" s="292" t="n"/>
      <c r="AY14" s="292" t="n"/>
      <c r="AZ14" s="292" t="n"/>
      <c r="BA14" s="292">
        <f>UPPER(C14)</f>
        <v/>
      </c>
    </row>
    <row r="15" ht="15.75" customFormat="1" customHeight="1" s="262">
      <c r="A15" s="296" t="n">
        <v>12</v>
      </c>
      <c r="B15" s="297" t="inlineStr">
        <is>
          <t>05501</t>
        </is>
      </c>
      <c r="C15" s="298" t="inlineStr">
        <is>
          <t>CEMITÉRIO 14 (KIKOLO) X LARGO DAS ESCOLAS</t>
        </is>
      </c>
      <c r="D15" s="299" t="inlineStr">
        <is>
          <t>ANGOAUSTRAL</t>
        </is>
      </c>
      <c r="E15" s="300" t="n"/>
      <c r="F15" s="301" t="n"/>
      <c r="G15" s="302" t="n"/>
      <c r="H15" s="300" t="n"/>
      <c r="I15" s="301" t="n"/>
      <c r="J15" s="302" t="n"/>
      <c r="K15" s="300" t="n"/>
      <c r="L15" s="301" t="n"/>
      <c r="M15" s="302" t="n"/>
      <c r="N15" s="300" t="n"/>
      <c r="O15" s="301" t="n"/>
      <c r="P15" s="302" t="n"/>
      <c r="Q15" s="103" t="n"/>
      <c r="R15" s="398" t="n"/>
      <c r="S15" s="399" t="n"/>
      <c r="T15" s="266" t="n"/>
      <c r="U15" s="301" t="n"/>
      <c r="V15" s="302" t="n"/>
      <c r="W15" s="301" t="n"/>
      <c r="X15" s="301" t="n"/>
      <c r="Y15" s="302" t="n"/>
      <c r="Z15" s="299" t="n"/>
      <c r="AA15" s="299" t="n"/>
      <c r="AB15" s="299" t="n"/>
      <c r="AC15" s="299" t="n"/>
      <c r="AD15" s="103" t="n">
        <v>62</v>
      </c>
      <c r="AE15" s="398" t="n">
        <v>0</v>
      </c>
      <c r="AF15" s="399" t="n">
        <v>-62</v>
      </c>
      <c r="AG15" s="299" t="n"/>
      <c r="AH15" s="299" t="n"/>
      <c r="AI15" s="299" t="n"/>
      <c r="AJ15" s="299" t="n"/>
      <c r="AK15" s="299" t="n"/>
      <c r="AL15" s="299" t="n"/>
      <c r="AM15" s="299" t="n"/>
      <c r="AN15" s="299" t="n"/>
      <c r="AO15" s="299" t="n"/>
      <c r="AP15" s="299" t="n"/>
      <c r="AQ15" s="299" t="n"/>
      <c r="AR15" s="299" t="n"/>
      <c r="AS15" s="299" t="n"/>
      <c r="AT15" s="299" t="n"/>
      <c r="AU15" s="299" t="n"/>
      <c r="AV15" s="299" t="n"/>
      <c r="AW15" s="354">
        <f>2/64</f>
        <v/>
      </c>
      <c r="AX15" s="299" t="n"/>
      <c r="AY15" s="299" t="n"/>
      <c r="AZ15" s="299" t="n"/>
      <c r="BA15" s="292">
        <f>UPPER(C15)</f>
        <v/>
      </c>
    </row>
    <row r="16" ht="16.5" customFormat="1" customHeight="1" s="261" thickBot="1">
      <c r="A16" s="309" t="n">
        <v>13</v>
      </c>
      <c r="B16" s="304" t="inlineStr">
        <is>
          <t>05618</t>
        </is>
      </c>
      <c r="C16" s="305" t="inlineStr">
        <is>
          <t>CAPALANGA X HOSPITAL MILITAR</t>
        </is>
      </c>
      <c r="D16" s="292" t="inlineStr">
        <is>
          <t>ANGOAUSTRAL</t>
        </is>
      </c>
      <c r="E16" s="306" t="n"/>
      <c r="F16" s="307" t="n"/>
      <c r="G16" s="308" t="n"/>
      <c r="H16" s="306" t="n"/>
      <c r="I16" s="307" t="n"/>
      <c r="J16" s="308" t="n"/>
      <c r="K16" s="306" t="n"/>
      <c r="L16" s="307" t="n"/>
      <c r="M16" s="308" t="n"/>
      <c r="N16" s="306" t="n"/>
      <c r="O16" s="307" t="n"/>
      <c r="P16" s="308" t="n"/>
      <c r="Q16" s="104" t="n"/>
      <c r="R16" s="400" t="n"/>
      <c r="S16" s="403" t="n"/>
      <c r="T16" s="267" t="n"/>
      <c r="U16" s="307" t="n"/>
      <c r="V16" s="308" t="n"/>
      <c r="W16" s="307" t="n"/>
      <c r="X16" s="307" t="n"/>
      <c r="Y16" s="308" t="n"/>
      <c r="Z16" s="299" t="n"/>
      <c r="AA16" s="292" t="n"/>
      <c r="AB16" s="292" t="n"/>
      <c r="AC16" s="292" t="n"/>
      <c r="AD16" s="104" t="n">
        <v>156</v>
      </c>
      <c r="AE16" s="400" t="n">
        <v>11</v>
      </c>
      <c r="AF16" s="403" t="n">
        <v>-145</v>
      </c>
      <c r="AG16" s="292" t="n"/>
      <c r="AH16" s="292" t="n"/>
      <c r="AI16" s="292" t="n"/>
      <c r="AJ16" s="292" t="n"/>
      <c r="AK16" s="292" t="n"/>
      <c r="AL16" s="292" t="n"/>
      <c r="AM16" s="292" t="n"/>
      <c r="AN16" s="292" t="n"/>
      <c r="AO16" s="292" t="n"/>
      <c r="AP16" s="292" t="n"/>
      <c r="AQ16" s="292" t="n"/>
      <c r="AR16" s="292" t="n"/>
      <c r="AS16" s="292" t="n"/>
      <c r="AT16" s="292" t="n"/>
      <c r="AU16" s="292" t="n"/>
      <c r="AV16" s="292" t="n"/>
      <c r="AW16" s="292" t="n"/>
      <c r="AX16" s="292" t="n"/>
      <c r="AY16" s="292" t="n"/>
      <c r="AZ16" s="292" t="n"/>
      <c r="BA16" s="292">
        <f>UPPER(C16)</f>
        <v/>
      </c>
    </row>
    <row r="17" ht="15.75" customFormat="1" customHeight="1" s="263">
      <c r="A17" s="310" t="n">
        <v>14</v>
      </c>
      <c r="B17" s="311" t="n">
        <v>612</v>
      </c>
      <c r="C17" s="312" t="inlineStr">
        <is>
          <t>ZANGO 0 X CACUACO (EXPRESSO)</t>
        </is>
      </c>
      <c r="D17" s="313" t="inlineStr">
        <is>
          <t>ANGO-REAL</t>
        </is>
      </c>
      <c r="E17" s="314" t="n"/>
      <c r="F17" s="315" t="n"/>
      <c r="G17" s="316" t="n"/>
      <c r="H17" s="314" t="n"/>
      <c r="I17" s="315" t="n"/>
      <c r="J17" s="316" t="n"/>
      <c r="K17" s="314" t="n"/>
      <c r="L17" s="315" t="n"/>
      <c r="M17" s="316" t="n"/>
      <c r="N17" s="314" t="n"/>
      <c r="O17" s="315" t="n"/>
      <c r="P17" s="316" t="n"/>
      <c r="Q17" s="105" t="n"/>
      <c r="R17" s="405" t="n"/>
      <c r="S17" s="424" t="n"/>
      <c r="T17" s="268" t="n"/>
      <c r="U17" s="315" t="n"/>
      <c r="V17" s="316" t="n"/>
      <c r="W17" s="268" t="n"/>
      <c r="X17" s="315" t="n"/>
      <c r="Y17" s="316" t="n"/>
      <c r="Z17" s="299" t="n"/>
      <c r="AA17" s="319" t="n"/>
      <c r="AB17" s="319" t="n"/>
      <c r="AC17" s="319" t="n"/>
      <c r="AD17" s="105" t="n">
        <v>84</v>
      </c>
      <c r="AE17" s="405" t="n">
        <v>88</v>
      </c>
      <c r="AF17" s="424" t="n">
        <v>4</v>
      </c>
      <c r="AG17" s="319" t="n"/>
      <c r="AH17" s="319" t="n"/>
      <c r="AI17" s="319" t="n"/>
      <c r="AJ17" s="319" t="n"/>
      <c r="AK17" s="319" t="n"/>
      <c r="AL17" s="319" t="n"/>
      <c r="AM17" s="319" t="n"/>
      <c r="AN17" s="319" t="n"/>
      <c r="AO17" s="319" t="n"/>
      <c r="AP17" s="319" t="n"/>
      <c r="AQ17" s="319" t="n"/>
      <c r="AR17" s="319" t="n"/>
      <c r="AS17" s="319" t="n"/>
      <c r="AT17" s="319" t="n"/>
      <c r="AU17" s="319" t="n"/>
      <c r="AV17" s="319" t="n"/>
      <c r="AW17" s="319" t="n"/>
      <c r="AX17" s="319" t="n"/>
      <c r="AY17" s="319" t="n"/>
      <c r="AZ17" s="319" t="n"/>
      <c r="BA17" s="292">
        <f>UPPER(C17)</f>
        <v/>
      </c>
    </row>
    <row r="18" ht="15.75" customFormat="1" customHeight="1" s="262">
      <c r="A18" s="296" t="n">
        <v>15</v>
      </c>
      <c r="B18" s="297" t="n">
        <v>616</v>
      </c>
      <c r="C18" s="298" t="inlineStr">
        <is>
          <t>ZANGO 0 X BENFICA (EXPRESSO)</t>
        </is>
      </c>
      <c r="D18" s="299" t="inlineStr">
        <is>
          <t>ANGO-REAL</t>
        </is>
      </c>
      <c r="E18" s="300" t="n"/>
      <c r="F18" s="301" t="n"/>
      <c r="G18" s="302" t="n"/>
      <c r="H18" s="300" t="n"/>
      <c r="I18" s="301" t="n"/>
      <c r="J18" s="302" t="n"/>
      <c r="K18" s="300" t="n"/>
      <c r="L18" s="301" t="n"/>
      <c r="M18" s="302" t="n"/>
      <c r="N18" s="300" t="n"/>
      <c r="O18" s="301" t="n"/>
      <c r="P18" s="302" t="n"/>
      <c r="Q18" s="103" t="n"/>
      <c r="R18" s="398" t="n"/>
      <c r="S18" s="399" t="n"/>
      <c r="T18" s="266" t="n"/>
      <c r="U18" s="301" t="n"/>
      <c r="V18" s="302" t="n"/>
      <c r="W18" s="266" t="n"/>
      <c r="X18" s="301" t="n"/>
      <c r="Y18" s="302" t="n"/>
      <c r="Z18" s="299" t="n"/>
      <c r="AA18" s="299" t="n"/>
      <c r="AB18" s="299" t="n"/>
      <c r="AC18" s="299" t="n"/>
      <c r="AD18" s="103" t="n">
        <v>108</v>
      </c>
      <c r="AE18" s="398" t="n">
        <v>63</v>
      </c>
      <c r="AF18" s="399" t="n">
        <v>-45</v>
      </c>
      <c r="AG18" s="299" t="n"/>
      <c r="AH18" s="299" t="n"/>
      <c r="AI18" s="299" t="n"/>
      <c r="AJ18" s="299" t="n"/>
      <c r="AK18" s="299" t="n"/>
      <c r="AL18" s="299" t="n"/>
      <c r="AM18" s="299" t="n"/>
      <c r="AN18" s="299" t="n"/>
      <c r="AO18" s="299" t="n"/>
      <c r="AP18" s="299" t="n"/>
      <c r="AQ18" s="299" t="n"/>
      <c r="AR18" s="299" t="n"/>
      <c r="AS18" s="299" t="n"/>
      <c r="AT18" s="299" t="n"/>
      <c r="AU18" s="299" t="n"/>
      <c r="AV18" s="299" t="n"/>
      <c r="AW18" s="299" t="n"/>
      <c r="AX18" s="299" t="n"/>
      <c r="AY18" s="299" t="n"/>
      <c r="AZ18" s="299" t="n"/>
      <c r="BA18" s="292">
        <f>UPPER(C18)</f>
        <v/>
      </c>
    </row>
    <row r="19" ht="15.75" customFormat="1" customHeight="1" s="263">
      <c r="A19" s="310" t="n">
        <v>16</v>
      </c>
      <c r="B19" s="317" t="inlineStr">
        <is>
          <t>AR01</t>
        </is>
      </c>
      <c r="C19" s="318" t="inlineStr">
        <is>
          <t>VILA DE VIANA X ZANGO 1</t>
        </is>
      </c>
      <c r="D19" s="319" t="inlineStr">
        <is>
          <t>ANGO-REAL</t>
        </is>
      </c>
      <c r="E19" s="320" t="n"/>
      <c r="F19" s="321" t="n"/>
      <c r="G19" s="322" t="n"/>
      <c r="H19" s="320" t="n"/>
      <c r="I19" s="321" t="n"/>
      <c r="J19" s="322" t="n"/>
      <c r="K19" s="320" t="n"/>
      <c r="L19" s="321" t="n"/>
      <c r="M19" s="322" t="n"/>
      <c r="N19" s="320" t="n"/>
      <c r="O19" s="321" t="n"/>
      <c r="P19" s="322" t="n"/>
      <c r="Q19" s="106" t="n"/>
      <c r="R19" s="407" t="n"/>
      <c r="S19" s="408" t="n"/>
      <c r="T19" s="269" t="n"/>
      <c r="U19" s="321" t="n"/>
      <c r="V19" s="322" t="n"/>
      <c r="W19" s="269" t="n"/>
      <c r="X19" s="321" t="n"/>
      <c r="Y19" s="322" t="n"/>
      <c r="Z19" s="299" t="n"/>
      <c r="AA19" s="319" t="n"/>
      <c r="AB19" s="319" t="n"/>
      <c r="AC19" s="319" t="n"/>
      <c r="AD19" s="106" t="n">
        <v>192</v>
      </c>
      <c r="AE19" s="407" t="n">
        <v>229</v>
      </c>
      <c r="AF19" s="408" t="n">
        <v>37</v>
      </c>
      <c r="AG19" s="319" t="n"/>
      <c r="AH19" s="319" t="n"/>
      <c r="AI19" s="319" t="n"/>
      <c r="AJ19" s="319" t="n"/>
      <c r="AK19" s="319" t="n"/>
      <c r="AL19" s="319" t="n"/>
      <c r="AM19" s="319" t="n"/>
      <c r="AN19" s="319" t="n"/>
      <c r="AO19" s="319" t="n"/>
      <c r="AP19" s="319" t="n"/>
      <c r="AQ19" s="319" t="n"/>
      <c r="AR19" s="319" t="n"/>
      <c r="AS19" s="319" t="n"/>
      <c r="AT19" s="319" t="n"/>
      <c r="AU19" s="319" t="n"/>
      <c r="AV19" s="319" t="n"/>
      <c r="AW19" s="319" t="n"/>
      <c r="AX19" s="319" t="n"/>
      <c r="AY19" s="319" t="n"/>
      <c r="AZ19" s="319" t="n"/>
      <c r="BA19" s="292">
        <f>UPPER(C19)</f>
        <v/>
      </c>
    </row>
    <row r="20" ht="15.75" customFormat="1" customHeight="1" s="262">
      <c r="A20" s="296" t="n">
        <v>17</v>
      </c>
      <c r="B20" s="297" t="inlineStr">
        <is>
          <t>AR02</t>
        </is>
      </c>
      <c r="C20" s="298" t="inlineStr">
        <is>
          <t>VILA DE VIANA X PRIMEIRO DE MAIO</t>
        </is>
      </c>
      <c r="D20" s="299" t="inlineStr">
        <is>
          <t>ANGO-REAL</t>
        </is>
      </c>
      <c r="E20" s="300" t="n"/>
      <c r="F20" s="301" t="n"/>
      <c r="G20" s="302" t="n"/>
      <c r="H20" s="300" t="n"/>
      <c r="I20" s="301" t="n"/>
      <c r="J20" s="302" t="n"/>
      <c r="K20" s="300" t="n"/>
      <c r="L20" s="301" t="n"/>
      <c r="M20" s="302" t="n"/>
      <c r="N20" s="300" t="n"/>
      <c r="O20" s="301" t="n"/>
      <c r="P20" s="302" t="n"/>
      <c r="Q20" s="103" t="n"/>
      <c r="R20" s="398" t="n"/>
      <c r="S20" s="399" t="n"/>
      <c r="T20" s="266" t="n"/>
      <c r="U20" s="301" t="n"/>
      <c r="V20" s="302" t="n"/>
      <c r="W20" s="266" t="n"/>
      <c r="X20" s="301" t="n"/>
      <c r="Y20" s="302" t="n"/>
      <c r="Z20" s="299" t="n"/>
      <c r="AA20" s="299" t="n"/>
      <c r="AB20" s="299" t="n"/>
      <c r="AC20" s="299" t="n"/>
      <c r="AD20" s="103" t="n">
        <v>180</v>
      </c>
      <c r="AE20" s="398" t="n">
        <v>109</v>
      </c>
      <c r="AF20" s="399" t="n">
        <v>-71</v>
      </c>
      <c r="AG20" s="299" t="n"/>
      <c r="AH20" s="299" t="n"/>
      <c r="AI20" s="299" t="n"/>
      <c r="AJ20" s="299" t="n"/>
      <c r="AK20" s="299" t="n"/>
      <c r="AL20" s="299" t="n"/>
      <c r="AM20" s="299" t="n"/>
      <c r="AN20" s="299" t="n"/>
      <c r="AO20" s="299" t="n"/>
      <c r="AP20" s="299" t="n"/>
      <c r="AQ20" s="299" t="n"/>
      <c r="AR20" s="299" t="n"/>
      <c r="AS20" s="299" t="n"/>
      <c r="AT20" s="299" t="n"/>
      <c r="AU20" s="299" t="n"/>
      <c r="AV20" s="299" t="n"/>
      <c r="AW20" s="299" t="n"/>
      <c r="AX20" s="299" t="n"/>
      <c r="AY20" s="299" t="n"/>
      <c r="AZ20" s="299" t="n"/>
      <c r="BA20" s="292">
        <f>UPPER(C20)</f>
        <v/>
      </c>
    </row>
    <row r="21" ht="15.75" customFormat="1" customHeight="1" s="263">
      <c r="A21" s="310" t="n">
        <v>18</v>
      </c>
      <c r="B21" s="317" t="inlineStr">
        <is>
          <t>AR03</t>
        </is>
      </c>
      <c r="C21" s="318" t="inlineStr">
        <is>
          <t>DESVIO DO ZANGO X CACUACO</t>
        </is>
      </c>
      <c r="D21" s="319" t="inlineStr">
        <is>
          <t>ANGO-REAL</t>
        </is>
      </c>
      <c r="E21" s="320" t="n"/>
      <c r="F21" s="321" t="n"/>
      <c r="G21" s="322" t="n"/>
      <c r="H21" s="320" t="n"/>
      <c r="I21" s="321" t="n"/>
      <c r="J21" s="322" t="n"/>
      <c r="K21" s="320" t="n"/>
      <c r="L21" s="321" t="n"/>
      <c r="M21" s="322" t="n"/>
      <c r="N21" s="320" t="n"/>
      <c r="O21" s="321" t="n"/>
      <c r="P21" s="322" t="n"/>
      <c r="Q21" s="106" t="n"/>
      <c r="R21" s="407" t="n"/>
      <c r="S21" s="410" t="n"/>
      <c r="T21" s="269" t="n"/>
      <c r="U21" s="321" t="n"/>
      <c r="V21" s="322" t="n"/>
      <c r="W21" s="269" t="n"/>
      <c r="X21" s="321" t="n"/>
      <c r="Y21" s="322" t="n"/>
      <c r="Z21" s="299" t="n"/>
      <c r="AA21" s="319" t="n"/>
      <c r="AB21" s="319" t="n"/>
      <c r="AC21" s="319" t="n"/>
      <c r="AD21" s="106" t="n">
        <v>120</v>
      </c>
      <c r="AE21" s="407" t="n">
        <v>115</v>
      </c>
      <c r="AF21" s="410" t="n">
        <v>-5</v>
      </c>
      <c r="AG21" s="319" t="n"/>
      <c r="AH21" s="319" t="n"/>
      <c r="AI21" s="319" t="n"/>
      <c r="AJ21" s="319" t="n"/>
      <c r="AK21" s="319" t="n"/>
      <c r="AL21" s="319" t="n"/>
      <c r="AM21" s="319" t="n"/>
      <c r="AN21" s="319" t="n"/>
      <c r="AO21" s="319" t="n"/>
      <c r="AP21" s="319" t="n"/>
      <c r="AQ21" s="319" t="n"/>
      <c r="AR21" s="319" t="n"/>
      <c r="AS21" s="319" t="n"/>
      <c r="AT21" s="319" t="n"/>
      <c r="AU21" s="319" t="n"/>
      <c r="AV21" s="319" t="n"/>
      <c r="AW21" s="319" t="n"/>
      <c r="AX21" s="319" t="n"/>
      <c r="AY21" s="319" t="n"/>
      <c r="AZ21" s="319" t="n"/>
      <c r="BA21" s="292">
        <f>UPPER(C21)</f>
        <v/>
      </c>
    </row>
    <row r="22" ht="15.75" customFormat="1" customHeight="1" s="262">
      <c r="A22" s="296" t="n">
        <v>19</v>
      </c>
      <c r="B22" s="297" t="inlineStr">
        <is>
          <t>AR04</t>
        </is>
      </c>
      <c r="C22" s="298" t="inlineStr">
        <is>
          <t>DESVIO DO ZANGO X BENFICA</t>
        </is>
      </c>
      <c r="D22" s="299" t="inlineStr">
        <is>
          <t>ANGO-REAL</t>
        </is>
      </c>
      <c r="E22" s="300" t="n"/>
      <c r="F22" s="301" t="n"/>
      <c r="G22" s="302" t="n"/>
      <c r="H22" s="300" t="n"/>
      <c r="I22" s="301" t="n"/>
      <c r="J22" s="302" t="n"/>
      <c r="K22" s="300" t="n"/>
      <c r="L22" s="301" t="n"/>
      <c r="M22" s="302" t="n"/>
      <c r="N22" s="300" t="n"/>
      <c r="O22" s="301" t="n"/>
      <c r="P22" s="302" t="n"/>
      <c r="Q22" s="103" t="n"/>
      <c r="R22" s="398" t="n"/>
      <c r="S22" s="404" t="n"/>
      <c r="T22" s="266" t="n"/>
      <c r="U22" s="301" t="n"/>
      <c r="V22" s="302" t="n"/>
      <c r="W22" s="266" t="n"/>
      <c r="X22" s="301" t="n"/>
      <c r="Y22" s="302" t="n"/>
      <c r="Z22" s="299" t="n"/>
      <c r="AA22" s="299" t="n"/>
      <c r="AB22" s="299" t="n"/>
      <c r="AC22" s="299" t="n"/>
      <c r="AD22" s="103" t="n">
        <v>144</v>
      </c>
      <c r="AE22" s="398" t="n">
        <v>147</v>
      </c>
      <c r="AF22" s="404" t="n">
        <v>3</v>
      </c>
      <c r="AG22" s="299" t="n"/>
      <c r="AH22" s="299" t="n"/>
      <c r="AI22" s="299" t="n"/>
      <c r="AJ22" s="299" t="n"/>
      <c r="AK22" s="299" t="n"/>
      <c r="AL22" s="299" t="n"/>
      <c r="AM22" s="299" t="n"/>
      <c r="AN22" s="299" t="n"/>
      <c r="AO22" s="299" t="n"/>
      <c r="AP22" s="299" t="n"/>
      <c r="AQ22" s="299" t="n"/>
      <c r="AR22" s="299" t="n"/>
      <c r="AS22" s="299" t="n"/>
      <c r="AT22" s="299" t="n"/>
      <c r="AU22" s="299" t="n"/>
      <c r="AV22" s="299" t="n"/>
      <c r="AW22" s="299" t="n"/>
      <c r="AX22" s="299" t="n"/>
      <c r="AY22" s="299" t="n"/>
      <c r="AZ22" s="299" t="n"/>
      <c r="BA22" s="292">
        <f>UPPER(C22)</f>
        <v/>
      </c>
    </row>
    <row r="23" ht="15.75" customFormat="1" customHeight="1" s="263">
      <c r="A23" s="310" t="n">
        <v>20</v>
      </c>
      <c r="B23" s="317" t="inlineStr">
        <is>
          <t>AR05</t>
        </is>
      </c>
      <c r="C23" s="318" t="inlineStr">
        <is>
          <t>DESVIO DO ZANGO X ZANGO 4</t>
        </is>
      </c>
      <c r="D23" s="319" t="inlineStr">
        <is>
          <t>ANGO-REAL</t>
        </is>
      </c>
      <c r="E23" s="320" t="n"/>
      <c r="F23" s="321" t="n"/>
      <c r="G23" s="322" t="n"/>
      <c r="H23" s="320" t="n"/>
      <c r="I23" s="321" t="n"/>
      <c r="J23" s="322" t="n"/>
      <c r="K23" s="320" t="n"/>
      <c r="L23" s="321" t="n"/>
      <c r="M23" s="322" t="n"/>
      <c r="N23" s="320" t="n"/>
      <c r="O23" s="321" t="n"/>
      <c r="P23" s="322" t="n"/>
      <c r="Q23" s="106" t="n"/>
      <c r="R23" s="407" t="n"/>
      <c r="S23" s="410" t="n"/>
      <c r="T23" s="269" t="n"/>
      <c r="U23" s="321" t="n"/>
      <c r="V23" s="322" t="n"/>
      <c r="W23" s="269" t="n"/>
      <c r="X23" s="321" t="n"/>
      <c r="Y23" s="322" t="n"/>
      <c r="Z23" s="299" t="n"/>
      <c r="AA23" s="319" t="n"/>
      <c r="AB23" s="319" t="n"/>
      <c r="AC23" s="319" t="n"/>
      <c r="AD23" s="106" t="n">
        <v>220</v>
      </c>
      <c r="AE23" s="407" t="n">
        <v>78</v>
      </c>
      <c r="AF23" s="410" t="n">
        <v>-142</v>
      </c>
      <c r="AG23" s="319" t="n"/>
      <c r="AH23" s="319" t="n"/>
      <c r="AI23" s="319" t="n"/>
      <c r="AJ23" s="319" t="n"/>
      <c r="AK23" s="319" t="n"/>
      <c r="AL23" s="319" t="n"/>
      <c r="AM23" s="319" t="n"/>
      <c r="AN23" s="319" t="n"/>
      <c r="AO23" s="319" t="n"/>
      <c r="AP23" s="319" t="n"/>
      <c r="AQ23" s="319" t="n"/>
      <c r="AR23" s="319" t="n"/>
      <c r="AS23" s="319" t="n"/>
      <c r="AT23" s="319" t="n"/>
      <c r="AU23" s="319" t="n"/>
      <c r="AV23" s="319" t="n"/>
      <c r="AW23" s="319" t="n"/>
      <c r="AX23" s="319" t="n"/>
      <c r="AY23" s="319" t="n"/>
      <c r="AZ23" s="319" t="n"/>
      <c r="BA23" s="292">
        <f>UPPER(C23)</f>
        <v/>
      </c>
    </row>
    <row r="24" ht="15.75" customFormat="1" customHeight="1" s="262">
      <c r="A24" s="296" t="n">
        <v>21</v>
      </c>
      <c r="B24" s="297" t="inlineStr">
        <is>
          <t>AR07</t>
        </is>
      </c>
      <c r="C24" s="298" t="inlineStr">
        <is>
          <t>CASSEQUELE X MUTAMBA</t>
        </is>
      </c>
      <c r="D24" s="299" t="inlineStr">
        <is>
          <t>ANGO-REAL</t>
        </is>
      </c>
      <c r="E24" s="300" t="n"/>
      <c r="F24" s="301" t="n"/>
      <c r="G24" s="302" t="n"/>
      <c r="H24" s="300" t="n"/>
      <c r="I24" s="301" t="n"/>
      <c r="J24" s="302" t="n"/>
      <c r="K24" s="300" t="n"/>
      <c r="L24" s="301" t="n"/>
      <c r="M24" s="302" t="n"/>
      <c r="N24" s="300" t="n"/>
      <c r="O24" s="301" t="n"/>
      <c r="P24" s="302" t="n"/>
      <c r="Q24" s="103" t="n"/>
      <c r="R24" s="398" t="n"/>
      <c r="S24" s="399" t="n"/>
      <c r="T24" s="266" t="n"/>
      <c r="U24" s="301" t="n"/>
      <c r="V24" s="302" t="n"/>
      <c r="W24" s="266" t="n"/>
      <c r="X24" s="301" t="n"/>
      <c r="Y24" s="302" t="n"/>
      <c r="Z24" s="299" t="n"/>
      <c r="AA24" s="299" t="n"/>
      <c r="AB24" s="299" t="n"/>
      <c r="AC24" s="299" t="n"/>
      <c r="AD24" s="103" t="n">
        <v>48</v>
      </c>
      <c r="AE24" s="398" t="n">
        <v>0</v>
      </c>
      <c r="AF24" s="399" t="n">
        <v>-48</v>
      </c>
      <c r="AG24" s="299" t="n"/>
      <c r="AH24" s="299" t="n"/>
      <c r="AI24" s="299" t="n"/>
      <c r="AJ24" s="299" t="n"/>
      <c r="AK24" s="299" t="n"/>
      <c r="AL24" s="299" t="n"/>
      <c r="AM24" s="299" t="n"/>
      <c r="AN24" s="299" t="n"/>
      <c r="AO24" s="299" t="n"/>
      <c r="AP24" s="299" t="n"/>
      <c r="AQ24" s="299" t="n"/>
      <c r="AR24" s="299" t="n"/>
      <c r="AS24" s="299" t="n"/>
      <c r="AT24" s="299" t="n"/>
      <c r="AU24" s="299" t="n"/>
      <c r="AV24" s="299" t="n"/>
      <c r="AW24" s="299" t="n"/>
      <c r="AX24" s="299" t="n"/>
      <c r="AY24" s="299" t="n"/>
      <c r="AZ24" s="299" t="n"/>
      <c r="BA24" s="292">
        <f>UPPER(C24)</f>
        <v/>
      </c>
    </row>
    <row r="25" ht="15.75" customFormat="1" customHeight="1" s="263">
      <c r="A25" s="310" t="n">
        <v>22</v>
      </c>
      <c r="B25" s="317" t="inlineStr">
        <is>
          <t>05201</t>
        </is>
      </c>
      <c r="C25" s="318" t="inlineStr">
        <is>
          <t>CATETE X ESTALAGEM</t>
        </is>
      </c>
      <c r="D25" s="319" t="inlineStr">
        <is>
          <t>ANGO-REAL</t>
        </is>
      </c>
      <c r="E25" s="320" t="n"/>
      <c r="F25" s="321" t="n"/>
      <c r="G25" s="322" t="n"/>
      <c r="H25" s="320" t="n"/>
      <c r="I25" s="321" t="n"/>
      <c r="J25" s="322" t="n"/>
      <c r="K25" s="320" t="n"/>
      <c r="L25" s="321" t="n"/>
      <c r="M25" s="322" t="n"/>
      <c r="N25" s="320" t="n"/>
      <c r="O25" s="321" t="n"/>
      <c r="P25" s="322" t="n"/>
      <c r="Q25" s="106" t="n"/>
      <c r="R25" s="407" t="n"/>
      <c r="S25" s="408" t="n"/>
      <c r="T25" s="269" t="n"/>
      <c r="U25" s="321" t="n"/>
      <c r="V25" s="322" t="n"/>
      <c r="W25" s="269" t="n"/>
      <c r="X25" s="321" t="n"/>
      <c r="Y25" s="322" t="n"/>
      <c r="Z25" s="299" t="n"/>
      <c r="AA25" s="319" t="n"/>
      <c r="AB25" s="319" t="n"/>
      <c r="AC25" s="319" t="n"/>
      <c r="AD25" s="106" t="n">
        <v>40</v>
      </c>
      <c r="AE25" s="407" t="n">
        <v>41</v>
      </c>
      <c r="AF25" s="408" t="n">
        <v>1</v>
      </c>
      <c r="AG25" s="319" t="n"/>
      <c r="AH25" s="319" t="n"/>
      <c r="AI25" s="319" t="n"/>
      <c r="AJ25" s="319" t="n"/>
      <c r="AK25" s="319" t="n"/>
      <c r="AL25" s="319" t="n"/>
      <c r="AM25" s="319" t="n"/>
      <c r="AN25" s="319" t="n"/>
      <c r="AO25" s="319" t="n"/>
      <c r="AP25" s="319" t="n"/>
      <c r="AQ25" s="319" t="n"/>
      <c r="AR25" s="319" t="n"/>
      <c r="AS25" s="319" t="n"/>
      <c r="AT25" s="319" t="n"/>
      <c r="AU25" s="319" t="n"/>
      <c r="AV25" s="319" t="n"/>
      <c r="AW25" s="319" t="n"/>
      <c r="AX25" s="319" t="n"/>
      <c r="AY25" s="319" t="n"/>
      <c r="AZ25" s="319" t="n"/>
      <c r="BA25" s="292">
        <f>UPPER(C25)</f>
        <v/>
      </c>
    </row>
    <row r="26" ht="15.75" customFormat="1" customHeight="1" s="262">
      <c r="A26" s="296" t="n">
        <v>23</v>
      </c>
      <c r="B26" s="297" t="inlineStr">
        <is>
          <t>05300</t>
        </is>
      </c>
      <c r="C26" s="298" t="inlineStr">
        <is>
          <t>BARRA DO KWANZA X CABO LEDO</t>
        </is>
      </c>
      <c r="D26" s="299" t="inlineStr">
        <is>
          <t>ANGO-REAL</t>
        </is>
      </c>
      <c r="E26" s="300" t="n"/>
      <c r="F26" s="301" t="n"/>
      <c r="G26" s="302" t="n"/>
      <c r="H26" s="300" t="n"/>
      <c r="I26" s="301" t="n"/>
      <c r="J26" s="302" t="n"/>
      <c r="K26" s="300" t="n"/>
      <c r="L26" s="301" t="n"/>
      <c r="M26" s="302" t="n"/>
      <c r="N26" s="300" t="n"/>
      <c r="O26" s="301" t="n"/>
      <c r="P26" s="302" t="n"/>
      <c r="Q26" s="103" t="n"/>
      <c r="R26" s="398" t="n"/>
      <c r="S26" s="399" t="n"/>
      <c r="T26" s="266" t="n"/>
      <c r="U26" s="301" t="n"/>
      <c r="V26" s="302" t="n"/>
      <c r="W26" s="266" t="n"/>
      <c r="X26" s="301" t="n"/>
      <c r="Y26" s="302" t="n"/>
      <c r="Z26" s="299" t="n"/>
      <c r="AA26" s="299" t="n"/>
      <c r="AB26" s="299" t="n"/>
      <c r="AC26" s="299" t="n"/>
      <c r="AD26" s="103" t="n">
        <v>12</v>
      </c>
      <c r="AE26" s="398" t="n">
        <v>0</v>
      </c>
      <c r="AF26" s="399" t="n">
        <v>-12</v>
      </c>
      <c r="AG26" s="299" t="n"/>
      <c r="AH26" s="299" t="n"/>
      <c r="AI26" s="299" t="n"/>
      <c r="AJ26" s="299" t="n"/>
      <c r="AK26" s="299" t="n"/>
      <c r="AL26" s="299" t="n"/>
      <c r="AM26" s="299" t="n"/>
      <c r="AN26" s="299" t="n"/>
      <c r="AO26" s="299" t="n"/>
      <c r="AP26" s="299" t="n"/>
      <c r="AQ26" s="299" t="n"/>
      <c r="AR26" s="299" t="n"/>
      <c r="AS26" s="299" t="n"/>
      <c r="AT26" s="299" t="n"/>
      <c r="AU26" s="299" t="n"/>
      <c r="AV26" s="299" t="n"/>
      <c r="AW26" s="299" t="n"/>
      <c r="AX26" s="299" t="n"/>
      <c r="AY26" s="299" t="n"/>
      <c r="AZ26" s="299" t="n"/>
      <c r="BA26" s="292">
        <f>UPPER(C26)</f>
        <v/>
      </c>
    </row>
    <row r="27" ht="15.75" customFormat="1" customHeight="1" s="263">
      <c r="A27" s="310" t="n">
        <v>24</v>
      </c>
      <c r="B27" s="317" t="inlineStr">
        <is>
          <t>05503</t>
        </is>
      </c>
      <c r="C27" s="318" t="inlineStr">
        <is>
          <t>KIKOLO X HOSPITAL MUNICIPAL DO CAZENGA</t>
        </is>
      </c>
      <c r="D27" s="319" t="inlineStr">
        <is>
          <t>ANGO-REAL</t>
        </is>
      </c>
      <c r="E27" s="320" t="n"/>
      <c r="F27" s="321" t="n"/>
      <c r="G27" s="322" t="n"/>
      <c r="H27" s="320" t="n"/>
      <c r="I27" s="321" t="n"/>
      <c r="J27" s="322" t="n"/>
      <c r="K27" s="320" t="n"/>
      <c r="L27" s="321" t="n"/>
      <c r="M27" s="322" t="n"/>
      <c r="N27" s="320" t="n"/>
      <c r="O27" s="321" t="n"/>
      <c r="P27" s="322" t="n"/>
      <c r="Q27" s="106" t="n"/>
      <c r="R27" s="407" t="n"/>
      <c r="S27" s="410" t="n"/>
      <c r="T27" s="269" t="n"/>
      <c r="U27" s="321" t="n"/>
      <c r="V27" s="322" t="n"/>
      <c r="W27" s="269" t="n"/>
      <c r="X27" s="321" t="n"/>
      <c r="Y27" s="322" t="n"/>
      <c r="Z27" s="299" t="n"/>
      <c r="AA27" s="319" t="n"/>
      <c r="AB27" s="319" t="n"/>
      <c r="AC27" s="319" t="n"/>
      <c r="AD27" s="106" t="n">
        <v>90</v>
      </c>
      <c r="AE27" s="407" t="n">
        <v>0</v>
      </c>
      <c r="AF27" s="410" t="n">
        <v>-90</v>
      </c>
      <c r="AG27" s="319" t="n"/>
      <c r="AH27" s="319" t="n"/>
      <c r="AI27" s="319" t="n"/>
      <c r="AJ27" s="319" t="n"/>
      <c r="AK27" s="319" t="n"/>
      <c r="AL27" s="319" t="n"/>
      <c r="AM27" s="319" t="n"/>
      <c r="AN27" s="319" t="n"/>
      <c r="AO27" s="319" t="n"/>
      <c r="AP27" s="319" t="n"/>
      <c r="AQ27" s="319" t="n"/>
      <c r="AR27" s="319" t="n"/>
      <c r="AS27" s="319" t="n"/>
      <c r="AT27" s="319" t="n"/>
      <c r="AU27" s="319" t="n"/>
      <c r="AV27" s="319" t="n"/>
      <c r="AW27" s="319" t="n"/>
      <c r="AX27" s="319" t="n"/>
      <c r="AY27" s="319" t="n"/>
      <c r="AZ27" s="319" t="n"/>
      <c r="BA27" s="292">
        <f>UPPER(C27)</f>
        <v/>
      </c>
    </row>
    <row r="28" ht="15.75" customFormat="1" customHeight="1" s="262">
      <c r="A28" s="296" t="n">
        <v>25</v>
      </c>
      <c r="B28" s="297" t="inlineStr">
        <is>
          <t>05606</t>
        </is>
      </c>
      <c r="C28" s="298" t="inlineStr">
        <is>
          <t>CALUMBO X ZANGO 0</t>
        </is>
      </c>
      <c r="D28" s="299" t="inlineStr">
        <is>
          <t>ANGO-REAL</t>
        </is>
      </c>
      <c r="E28" s="300" t="n"/>
      <c r="F28" s="301" t="n"/>
      <c r="G28" s="302" t="n"/>
      <c r="H28" s="300" t="n"/>
      <c r="I28" s="301" t="n"/>
      <c r="J28" s="302" t="n"/>
      <c r="K28" s="300" t="n"/>
      <c r="L28" s="301" t="n"/>
      <c r="M28" s="302" t="n"/>
      <c r="N28" s="300" t="n"/>
      <c r="O28" s="301" t="n"/>
      <c r="P28" s="302" t="n"/>
      <c r="Q28" s="103" t="n"/>
      <c r="R28" s="398" t="n"/>
      <c r="S28" s="399" t="n"/>
      <c r="T28" s="266" t="n"/>
      <c r="U28" s="301" t="n"/>
      <c r="V28" s="302" t="n"/>
      <c r="W28" s="266" t="n"/>
      <c r="X28" s="301" t="n"/>
      <c r="Y28" s="302" t="n"/>
      <c r="Z28" s="299" t="n"/>
      <c r="AA28" s="299" t="n"/>
      <c r="AB28" s="299" t="n"/>
      <c r="AC28" s="299" t="n"/>
      <c r="AD28" s="103" t="n">
        <v>70</v>
      </c>
      <c r="AE28" s="398" t="n">
        <v>33</v>
      </c>
      <c r="AF28" s="399" t="n">
        <v>-37</v>
      </c>
      <c r="AG28" s="299" t="n"/>
      <c r="AH28" s="299" t="n"/>
      <c r="AI28" s="299" t="n"/>
      <c r="AJ28" s="299" t="n"/>
      <c r="AK28" s="299" t="n"/>
      <c r="AL28" s="299" t="n"/>
      <c r="AM28" s="299" t="n"/>
      <c r="AN28" s="299" t="n"/>
      <c r="AO28" s="299" t="n"/>
      <c r="AP28" s="299" t="n"/>
      <c r="AQ28" s="299" t="n"/>
      <c r="AR28" s="299" t="n"/>
      <c r="AS28" s="299" t="n"/>
      <c r="AT28" s="299" t="n"/>
      <c r="AU28" s="299" t="n"/>
      <c r="AV28" s="299" t="n"/>
      <c r="AW28" s="299" t="n"/>
      <c r="AX28" s="299" t="n"/>
      <c r="AY28" s="299" t="n"/>
      <c r="AZ28" s="299" t="n"/>
      <c r="BA28" s="292">
        <f>UPPER(C28)</f>
        <v/>
      </c>
    </row>
    <row r="29" ht="15.75" customFormat="1" customHeight="1" s="263">
      <c r="A29" s="310" t="n">
        <v>26</v>
      </c>
      <c r="B29" s="317" t="inlineStr">
        <is>
          <t>05700</t>
        </is>
      </c>
      <c r="C29" s="318" t="inlineStr">
        <is>
          <t>BENFICA X RAMIROS</t>
        </is>
      </c>
      <c r="D29" s="319" t="inlineStr">
        <is>
          <t>ANGO-REAL</t>
        </is>
      </c>
      <c r="E29" s="320" t="n"/>
      <c r="F29" s="321" t="n"/>
      <c r="G29" s="322" t="n"/>
      <c r="H29" s="320" t="n"/>
      <c r="I29" s="321" t="n"/>
      <c r="J29" s="322" t="n"/>
      <c r="K29" s="320" t="n"/>
      <c r="L29" s="321" t="n"/>
      <c r="M29" s="322" t="n"/>
      <c r="N29" s="320" t="n"/>
      <c r="O29" s="321" t="n"/>
      <c r="P29" s="322" t="n"/>
      <c r="Q29" s="106" t="n"/>
      <c r="R29" s="407" t="n"/>
      <c r="S29" s="410" t="n"/>
      <c r="T29" s="269" t="n"/>
      <c r="U29" s="321" t="n"/>
      <c r="V29" s="322" t="n"/>
      <c r="W29" s="269" t="n"/>
      <c r="X29" s="321" t="n"/>
      <c r="Y29" s="322" t="n"/>
      <c r="Z29" s="299" t="n"/>
      <c r="AA29" s="319" t="n"/>
      <c r="AB29" s="319" t="n"/>
      <c r="AC29" s="319" t="n"/>
      <c r="AD29" s="106" t="n">
        <v>48</v>
      </c>
      <c r="AE29" s="407" t="n">
        <v>15</v>
      </c>
      <c r="AF29" s="410" t="n">
        <v>-33</v>
      </c>
      <c r="AG29" s="319" t="n"/>
      <c r="AH29" s="319" t="n"/>
      <c r="AI29" s="319" t="n"/>
      <c r="AJ29" s="319" t="n"/>
      <c r="AK29" s="319" t="n"/>
      <c r="AL29" s="319" t="n"/>
      <c r="AM29" s="319" t="n"/>
      <c r="AN29" s="319" t="n"/>
      <c r="AO29" s="319" t="n"/>
      <c r="AP29" s="319" t="n"/>
      <c r="AQ29" s="319" t="n"/>
      <c r="AR29" s="319" t="n"/>
      <c r="AS29" s="319" t="n"/>
      <c r="AT29" s="319" t="n"/>
      <c r="AU29" s="319" t="n"/>
      <c r="AV29" s="319" t="n"/>
      <c r="AW29" s="319" t="n"/>
      <c r="AX29" s="319" t="n"/>
      <c r="AY29" s="319" t="n"/>
      <c r="AZ29" s="319" t="n"/>
      <c r="BA29" s="292">
        <f>UPPER(C29)</f>
        <v/>
      </c>
    </row>
    <row r="30" ht="15.75" customFormat="1" customHeight="1" s="262">
      <c r="A30" s="296" t="n">
        <v>27</v>
      </c>
      <c r="B30" s="297" t="inlineStr">
        <is>
          <t>05715</t>
        </is>
      </c>
      <c r="C30" s="298" t="inlineStr">
        <is>
          <t>RAMIROS X BARRA DO KWANZA</t>
        </is>
      </c>
      <c r="D30" s="299" t="inlineStr">
        <is>
          <t>ANGO-REAL</t>
        </is>
      </c>
      <c r="E30" s="300" t="n"/>
      <c r="F30" s="301" t="n"/>
      <c r="G30" s="302" t="n"/>
      <c r="H30" s="300" t="n"/>
      <c r="I30" s="301" t="n"/>
      <c r="J30" s="302" t="n"/>
      <c r="K30" s="300" t="n"/>
      <c r="L30" s="301" t="n"/>
      <c r="M30" s="302" t="n"/>
      <c r="N30" s="300" t="n"/>
      <c r="O30" s="301" t="n"/>
      <c r="P30" s="302" t="n"/>
      <c r="Q30" s="103" t="n"/>
      <c r="R30" s="398" t="n"/>
      <c r="S30" s="399" t="n"/>
      <c r="T30" s="266" t="n"/>
      <c r="U30" s="301" t="n"/>
      <c r="V30" s="302" t="n"/>
      <c r="W30" s="266" t="n"/>
      <c r="X30" s="301" t="n"/>
      <c r="Y30" s="302" t="n"/>
      <c r="Z30" s="299" t="n"/>
      <c r="AA30" s="299" t="n"/>
      <c r="AB30" s="299" t="n"/>
      <c r="AC30" s="299" t="n"/>
      <c r="AD30" s="103" t="n">
        <v>32</v>
      </c>
      <c r="AE30" s="398" t="n">
        <v>0</v>
      </c>
      <c r="AF30" s="399" t="n">
        <v>-32</v>
      </c>
      <c r="AG30" s="299" t="n"/>
      <c r="AH30" s="299" t="n"/>
      <c r="AI30" s="299" t="n"/>
      <c r="AJ30" s="299" t="n"/>
      <c r="AK30" s="299" t="n"/>
      <c r="AL30" s="299" t="n"/>
      <c r="AM30" s="299" t="n"/>
      <c r="AN30" s="299" t="n"/>
      <c r="AO30" s="299" t="n"/>
      <c r="AP30" s="299" t="n"/>
      <c r="AQ30" s="299" t="n"/>
      <c r="AR30" s="299" t="n"/>
      <c r="AS30" s="299" t="n"/>
      <c r="AT30" s="299" t="n"/>
      <c r="AU30" s="299" t="n"/>
      <c r="AV30" s="299" t="n"/>
      <c r="AW30" s="299" t="n"/>
      <c r="AX30" s="299" t="n"/>
      <c r="AY30" s="299" t="n"/>
      <c r="AZ30" s="299" t="n"/>
      <c r="BA30" s="292">
        <f>UPPER(C30)</f>
        <v/>
      </c>
    </row>
    <row r="31" ht="16.5" customFormat="1" customHeight="1" s="263" thickBot="1">
      <c r="A31" s="323" t="n">
        <v>28</v>
      </c>
      <c r="B31" s="324" t="inlineStr">
        <is>
          <t>05804</t>
        </is>
      </c>
      <c r="C31" s="325" t="inlineStr">
        <is>
          <t>LUANDA SUL X ROTUNDA DO CAMAMA</t>
        </is>
      </c>
      <c r="D31" s="326" t="inlineStr">
        <is>
          <t>ANGO-REAL</t>
        </is>
      </c>
      <c r="E31" s="327" t="n"/>
      <c r="F31" s="328" t="n"/>
      <c r="G31" s="329" t="n"/>
      <c r="H31" s="327" t="n"/>
      <c r="I31" s="328" t="n"/>
      <c r="J31" s="329" t="n"/>
      <c r="K31" s="327" t="n"/>
      <c r="L31" s="328" t="n"/>
      <c r="M31" s="329" t="n"/>
      <c r="N31" s="327" t="n"/>
      <c r="O31" s="328" t="n"/>
      <c r="P31" s="329" t="n"/>
      <c r="Q31" s="107" t="n"/>
      <c r="R31" s="411" t="n"/>
      <c r="S31" s="412" t="n"/>
      <c r="T31" s="270" t="n"/>
      <c r="U31" s="328" t="n"/>
      <c r="V31" s="329" t="n"/>
      <c r="W31" s="270" t="n"/>
      <c r="X31" s="328" t="n"/>
      <c r="Y31" s="329" t="n"/>
      <c r="Z31" s="299" t="n"/>
      <c r="AA31" s="319" t="n"/>
      <c r="AB31" s="319" t="n"/>
      <c r="AC31" s="319" t="n"/>
      <c r="AD31" s="107" t="n">
        <v>90</v>
      </c>
      <c r="AE31" s="411" t="n">
        <v>15</v>
      </c>
      <c r="AF31" s="412" t="n">
        <v>-75</v>
      </c>
      <c r="AG31" s="319" t="n"/>
      <c r="AH31" s="319" t="n"/>
      <c r="AI31" s="319" t="n"/>
      <c r="AJ31" s="319" t="n"/>
      <c r="AK31" s="319" t="n"/>
      <c r="AL31" s="319" t="n"/>
      <c r="AM31" s="319" t="n"/>
      <c r="AN31" s="319" t="n"/>
      <c r="AO31" s="319" t="n"/>
      <c r="AP31" s="319" t="n"/>
      <c r="AQ31" s="319" t="n"/>
      <c r="AR31" s="319" t="n"/>
      <c r="AS31" s="319" t="n"/>
      <c r="AT31" s="319" t="n"/>
      <c r="AU31" s="319" t="n"/>
      <c r="AV31" s="319" t="n"/>
      <c r="AW31" s="319" t="n"/>
      <c r="AX31" s="319" t="n"/>
      <c r="AY31" s="319" t="n"/>
      <c r="AZ31" s="319" t="n"/>
      <c r="BA31" s="292">
        <f>UPPER(C31)</f>
        <v/>
      </c>
    </row>
    <row r="32" ht="14.1" customFormat="1" customHeight="1" s="261">
      <c r="A32" s="303" t="n">
        <v>29</v>
      </c>
      <c r="B32" s="290" t="inlineStr">
        <is>
          <t>CA01</t>
        </is>
      </c>
      <c r="C32" s="291" t="inlineStr">
        <is>
          <t>CASA DA JUVENTUDE X ZANGO 8000</t>
        </is>
      </c>
      <c r="D32" s="330" t="inlineStr">
        <is>
          <t>CAMCON</t>
        </is>
      </c>
      <c r="E32" s="294" t="n"/>
      <c r="F32" s="294" t="n"/>
      <c r="G32" s="308" t="n"/>
      <c r="H32" s="294" t="n"/>
      <c r="I32" s="294" t="n"/>
      <c r="J32" s="308" t="n"/>
      <c r="K32" s="294" t="n"/>
      <c r="L32" s="294" t="n"/>
      <c r="M32" s="308" t="n"/>
      <c r="N32" s="294" t="n"/>
      <c r="O32" s="294" t="n"/>
      <c r="P32" s="308" t="n"/>
      <c r="Q32" s="396" t="n"/>
      <c r="R32" s="396" t="n"/>
      <c r="S32" s="403" t="n"/>
      <c r="T32" s="267" t="n"/>
      <c r="U32" s="294" t="n"/>
      <c r="V32" s="308" t="n"/>
      <c r="W32" s="294" t="n"/>
      <c r="X32" s="294" t="n"/>
      <c r="Y32" s="308" t="n"/>
      <c r="Z32" s="299" t="n"/>
      <c r="AA32" s="292" t="n"/>
      <c r="AB32" s="292" t="n"/>
      <c r="AC32" s="292" t="n"/>
      <c r="AD32" s="396" t="n">
        <v>48</v>
      </c>
      <c r="AE32" s="396" t="n">
        <v>17</v>
      </c>
      <c r="AF32" s="403" t="n">
        <v>-31</v>
      </c>
      <c r="AG32" s="292" t="n"/>
      <c r="AH32" s="292" t="n"/>
      <c r="AI32" s="292" t="n"/>
      <c r="AJ32" s="292" t="n"/>
      <c r="AK32" s="292" t="n"/>
      <c r="AL32" s="292" t="n"/>
      <c r="AM32" s="292" t="n"/>
      <c r="AN32" s="292" t="n"/>
      <c r="AO32" s="292" t="n"/>
      <c r="AP32" s="292" t="n"/>
      <c r="AQ32" s="292" t="n"/>
      <c r="AR32" s="292" t="n"/>
      <c r="AS32" s="292" t="n"/>
      <c r="AT32" s="292" t="n"/>
      <c r="AU32" s="292" t="n"/>
      <c r="AV32" s="292" t="n"/>
      <c r="AW32" s="292" t="n"/>
      <c r="AX32" s="292" t="n"/>
      <c r="AY32" s="292" t="n"/>
      <c r="AZ32" s="292" t="n"/>
      <c r="BA32" s="292">
        <f>UPPER(C32)</f>
        <v/>
      </c>
    </row>
    <row r="33" ht="15.75" customFormat="1" customHeight="1" s="262">
      <c r="A33" s="296" t="n">
        <v>30</v>
      </c>
      <c r="B33" s="297" t="inlineStr">
        <is>
          <t>CA02</t>
        </is>
      </c>
      <c r="C33" s="298" t="inlineStr">
        <is>
          <t>CALEMBA 2 X KK 5000</t>
        </is>
      </c>
      <c r="D33" s="299" t="inlineStr">
        <is>
          <t>CAMCON</t>
        </is>
      </c>
      <c r="E33" s="301" t="n"/>
      <c r="F33" s="301" t="n"/>
      <c r="G33" s="302" t="n"/>
      <c r="H33" s="301" t="n"/>
      <c r="I33" s="301" t="n"/>
      <c r="J33" s="302" t="n"/>
      <c r="K33" s="301" t="n"/>
      <c r="L33" s="301" t="n"/>
      <c r="M33" s="302" t="n"/>
      <c r="N33" s="301" t="n"/>
      <c r="O33" s="301" t="n"/>
      <c r="P33" s="302" t="n"/>
      <c r="Q33" s="398" t="n"/>
      <c r="R33" s="398" t="n"/>
      <c r="S33" s="399" t="n"/>
      <c r="T33" s="266" t="n"/>
      <c r="U33" s="301" t="n"/>
      <c r="V33" s="302" t="n"/>
      <c r="W33" s="301" t="n"/>
      <c r="X33" s="301" t="n"/>
      <c r="Y33" s="302" t="n"/>
      <c r="Z33" s="299" t="n"/>
      <c r="AA33" s="299" t="n"/>
      <c r="AB33" s="299" t="n"/>
      <c r="AC33" s="299" t="n"/>
      <c r="AD33" s="398" t="n">
        <v>28</v>
      </c>
      <c r="AE33" s="398" t="n">
        <v>13</v>
      </c>
      <c r="AF33" s="399" t="n">
        <v>-15</v>
      </c>
      <c r="AG33" s="299" t="n"/>
      <c r="AH33" s="299" t="n"/>
      <c r="AI33" s="299" t="n"/>
      <c r="AJ33" s="299" t="n"/>
      <c r="AK33" s="299" t="n"/>
      <c r="AL33" s="299" t="n"/>
      <c r="AM33" s="299" t="n"/>
      <c r="AN33" s="299" t="n"/>
      <c r="AO33" s="299" t="n"/>
      <c r="AP33" s="299" t="n"/>
      <c r="AQ33" s="299" t="n"/>
      <c r="AR33" s="299" t="n"/>
      <c r="AS33" s="299" t="n"/>
      <c r="AT33" s="299" t="n"/>
      <c r="AU33" s="299" t="n"/>
      <c r="AV33" s="299" t="n"/>
      <c r="AW33" s="299" t="n"/>
      <c r="AX33" s="299" t="n"/>
      <c r="AY33" s="299" t="n"/>
      <c r="AZ33" s="299" t="n"/>
      <c r="BA33" s="292">
        <f>UPPER(C33)</f>
        <v/>
      </c>
    </row>
    <row r="34" ht="15.75" customFormat="1" customHeight="1" s="261">
      <c r="A34" s="303" t="n">
        <v>31</v>
      </c>
      <c r="B34" s="304" t="inlineStr">
        <is>
          <t>CA03</t>
        </is>
      </c>
      <c r="C34" s="305" t="inlineStr">
        <is>
          <t>GOLF 2 X KILAMBA</t>
        </is>
      </c>
      <c r="D34" s="292" t="inlineStr">
        <is>
          <t>CAMCON</t>
        </is>
      </c>
      <c r="E34" s="307" t="n"/>
      <c r="F34" s="307" t="n"/>
      <c r="G34" s="308" t="n"/>
      <c r="H34" s="307" t="n"/>
      <c r="I34" s="307" t="n"/>
      <c r="J34" s="308" t="n"/>
      <c r="K34" s="307" t="n"/>
      <c r="L34" s="307" t="n"/>
      <c r="M34" s="308" t="n"/>
      <c r="N34" s="307" t="n"/>
      <c r="O34" s="307" t="n"/>
      <c r="P34" s="308" t="n"/>
      <c r="Q34" s="400" t="n"/>
      <c r="R34" s="400" t="n"/>
      <c r="S34" s="403" t="n"/>
      <c r="T34" s="267" t="n"/>
      <c r="U34" s="307" t="n"/>
      <c r="V34" s="308" t="n"/>
      <c r="W34" s="307" t="n"/>
      <c r="X34" s="307" t="n"/>
      <c r="Y34" s="308" t="n"/>
      <c r="Z34" s="299" t="n"/>
      <c r="AA34" s="292" t="n"/>
      <c r="AB34" s="292" t="n"/>
      <c r="AC34" s="292" t="n"/>
      <c r="AD34" s="400" t="n">
        <v>48</v>
      </c>
      <c r="AE34" s="400" t="n">
        <v>16</v>
      </c>
      <c r="AF34" s="403" t="n">
        <v>-32</v>
      </c>
      <c r="AG34" s="292" t="n"/>
      <c r="AH34" s="292" t="n"/>
      <c r="AI34" s="292" t="n"/>
      <c r="AJ34" s="292" t="n"/>
      <c r="AK34" s="292" t="n"/>
      <c r="AL34" s="292" t="n"/>
      <c r="AM34" s="292" t="n"/>
      <c r="AN34" s="292" t="n"/>
      <c r="AO34" s="292" t="n"/>
      <c r="AP34" s="292" t="n"/>
      <c r="AQ34" s="292" t="n"/>
      <c r="AR34" s="292" t="n"/>
      <c r="AS34" s="292" t="n"/>
      <c r="AT34" s="292" t="n"/>
      <c r="AU34" s="292" t="n"/>
      <c r="AV34" s="292" t="n"/>
      <c r="AW34" s="292" t="n"/>
      <c r="AX34" s="292" t="n"/>
      <c r="AY34" s="292" t="n"/>
      <c r="AZ34" s="292" t="n"/>
      <c r="BA34" s="292">
        <f>UPPER(C34)</f>
        <v/>
      </c>
    </row>
    <row r="35" ht="16.5" customFormat="1" customHeight="1" s="262" thickBot="1">
      <c r="A35" s="331" t="n">
        <v>32</v>
      </c>
      <c r="B35" s="332" t="inlineStr">
        <is>
          <t>CA04</t>
        </is>
      </c>
      <c r="C35" s="333" t="inlineStr">
        <is>
          <t>VIANA X KM 44</t>
        </is>
      </c>
      <c r="D35" s="334" t="inlineStr">
        <is>
          <t>CAMCON</t>
        </is>
      </c>
      <c r="E35" s="336" t="n"/>
      <c r="F35" s="336" t="n"/>
      <c r="G35" s="337" t="n"/>
      <c r="H35" s="336" t="n"/>
      <c r="I35" s="336" t="n"/>
      <c r="J35" s="337" t="n"/>
      <c r="K35" s="336" t="n"/>
      <c r="L35" s="336" t="n"/>
      <c r="M35" s="337" t="n"/>
      <c r="N35" s="336" t="n"/>
      <c r="O35" s="336" t="n"/>
      <c r="P35" s="337" t="n"/>
      <c r="Q35" s="413" t="n"/>
      <c r="R35" s="413" t="n"/>
      <c r="S35" s="423" t="n"/>
      <c r="T35" s="271" t="n"/>
      <c r="U35" s="336" t="n"/>
      <c r="V35" s="337" t="n"/>
      <c r="W35" s="336" t="n"/>
      <c r="X35" s="336" t="n"/>
      <c r="Y35" s="337" t="n"/>
      <c r="Z35" s="299" t="n"/>
      <c r="AA35" s="299" t="n"/>
      <c r="AB35" s="299" t="n"/>
      <c r="AC35" s="299" t="n"/>
      <c r="AD35" s="413" t="n">
        <v>48</v>
      </c>
      <c r="AE35" s="413" t="n">
        <v>49</v>
      </c>
      <c r="AF35" s="423" t="n">
        <v>1</v>
      </c>
      <c r="AG35" s="299" t="n"/>
      <c r="AH35" s="299" t="n"/>
      <c r="AI35" s="299" t="n"/>
      <c r="AJ35" s="299" t="n"/>
      <c r="AK35" s="299" t="n"/>
      <c r="AL35" s="299" t="n"/>
      <c r="AM35" s="299" t="n"/>
      <c r="AN35" s="299" t="n"/>
      <c r="AO35" s="299" t="n"/>
      <c r="AP35" s="299" t="n"/>
      <c r="AQ35" s="299" t="n"/>
      <c r="AR35" s="299" t="n"/>
      <c r="AS35" s="299" t="n"/>
      <c r="AT35" s="299" t="n"/>
      <c r="AU35" s="299" t="n"/>
      <c r="AV35" s="299" t="n"/>
      <c r="AW35" s="299" t="n"/>
      <c r="AX35" s="299" t="n"/>
      <c r="AY35" s="299" t="n"/>
      <c r="AZ35" s="299" t="n"/>
      <c r="BA35" s="292">
        <f>UPPER(C35)</f>
        <v/>
      </c>
    </row>
    <row r="36" ht="15.75" customFormat="1" customHeight="1" s="263">
      <c r="A36" s="310" t="n">
        <v>33</v>
      </c>
      <c r="B36" s="311" t="inlineStr">
        <is>
          <t>B07</t>
        </is>
      </c>
      <c r="C36" s="312" t="inlineStr">
        <is>
          <t>BENFICA X 11 DE NOVEMBRO</t>
        </is>
      </c>
      <c r="D36" s="313" t="inlineStr">
        <is>
          <t>CIDRÁLIA</t>
        </is>
      </c>
      <c r="E36" s="315" t="n"/>
      <c r="F36" s="315" t="n"/>
      <c r="G36" s="322" t="n"/>
      <c r="H36" s="315" t="n"/>
      <c r="I36" s="315" t="n"/>
      <c r="J36" s="322" t="n"/>
      <c r="K36" s="315" t="n"/>
      <c r="L36" s="315" t="n"/>
      <c r="M36" s="322" t="n"/>
      <c r="N36" s="315" t="n"/>
      <c r="O36" s="315" t="n"/>
      <c r="P36" s="322" t="n"/>
      <c r="Q36" s="405" t="n"/>
      <c r="R36" s="405" t="n"/>
      <c r="S36" s="410" t="n"/>
      <c r="T36" s="269" t="n"/>
      <c r="U36" s="315" t="n"/>
      <c r="V36" s="322" t="n"/>
      <c r="W36" s="269" t="n"/>
      <c r="X36" s="315" t="n"/>
      <c r="Y36" s="322" t="n"/>
      <c r="Z36" s="299" t="n"/>
      <c r="AA36" s="319" t="n"/>
      <c r="AB36" s="319" t="n"/>
      <c r="AC36" s="319" t="n"/>
      <c r="AD36" s="405" t="n">
        <v>44</v>
      </c>
      <c r="AE36" s="405" t="n">
        <v>20</v>
      </c>
      <c r="AF36" s="410" t="n">
        <v>-24</v>
      </c>
      <c r="AG36" s="319" t="n"/>
      <c r="AH36" s="319" t="n"/>
      <c r="AI36" s="319" t="n"/>
      <c r="AJ36" s="319" t="n"/>
      <c r="AK36" s="319" t="n"/>
      <c r="AL36" s="319" t="n"/>
      <c r="AM36" s="319" t="n"/>
      <c r="AN36" s="319" t="n"/>
      <c r="AO36" s="319" t="n"/>
      <c r="AP36" s="319" t="n"/>
      <c r="AQ36" s="319" t="n"/>
      <c r="AR36" s="319" t="n"/>
      <c r="AS36" s="319" t="n"/>
      <c r="AT36" s="319" t="n"/>
      <c r="AU36" s="319" t="n"/>
      <c r="AV36" s="319" t="n"/>
      <c r="AW36" s="319" t="n"/>
      <c r="AX36" s="319" t="n"/>
      <c r="AY36" s="319" t="n"/>
      <c r="AZ36" s="319" t="n"/>
      <c r="BA36" s="292">
        <f>UPPER(C36)</f>
        <v/>
      </c>
    </row>
    <row r="37" ht="15.75" customFormat="1" customHeight="1" s="262">
      <c r="A37" s="296" t="n">
        <v>34</v>
      </c>
      <c r="B37" s="297" t="inlineStr">
        <is>
          <t>G06</t>
        </is>
      </c>
      <c r="C37" s="298" t="inlineStr">
        <is>
          <t>GOLF 2 X KK 5000</t>
        </is>
      </c>
      <c r="D37" s="299" t="inlineStr">
        <is>
          <t>CIDRÁLIA</t>
        </is>
      </c>
      <c r="E37" s="301" t="n"/>
      <c r="F37" s="301" t="n"/>
      <c r="G37" s="302" t="n"/>
      <c r="H37" s="301" t="n"/>
      <c r="I37" s="301" t="n"/>
      <c r="J37" s="302" t="n"/>
      <c r="K37" s="301" t="n"/>
      <c r="L37" s="301" t="n"/>
      <c r="M37" s="302" t="n"/>
      <c r="N37" s="301" t="n"/>
      <c r="O37" s="301" t="n"/>
      <c r="P37" s="302" t="n"/>
      <c r="Q37" s="398" t="n"/>
      <c r="R37" s="398" t="n"/>
      <c r="S37" s="399" t="n"/>
      <c r="T37" s="266" t="n"/>
      <c r="U37" s="301" t="n"/>
      <c r="V37" s="302" t="n"/>
      <c r="W37" s="266" t="n"/>
      <c r="X37" s="301" t="n"/>
      <c r="Y37" s="302" t="n"/>
      <c r="Z37" s="299" t="n"/>
      <c r="AA37" s="299" t="n"/>
      <c r="AB37" s="299" t="n"/>
      <c r="AC37" s="299" t="n"/>
      <c r="AD37" s="398" t="n">
        <v>84</v>
      </c>
      <c r="AE37" s="398" t="n">
        <v>78</v>
      </c>
      <c r="AF37" s="399" t="n">
        <v>-6</v>
      </c>
      <c r="AG37" s="299" t="n"/>
      <c r="AH37" s="299" t="n"/>
      <c r="AI37" s="299" t="n"/>
      <c r="AJ37" s="299" t="n"/>
      <c r="AK37" s="299" t="n"/>
      <c r="AL37" s="299" t="n"/>
      <c r="AM37" s="299" t="n"/>
      <c r="AN37" s="299" t="n"/>
      <c r="AO37" s="299" t="n"/>
      <c r="AP37" s="299" t="n"/>
      <c r="AQ37" s="299" t="n"/>
      <c r="AR37" s="299" t="n"/>
      <c r="AS37" s="299" t="n"/>
      <c r="AT37" s="299" t="n"/>
      <c r="AU37" s="299" t="n"/>
      <c r="AV37" s="299" t="n"/>
      <c r="AW37" s="299" t="n"/>
      <c r="AX37" s="299" t="n"/>
      <c r="AY37" s="299" t="n"/>
      <c r="AZ37" s="299" t="n"/>
      <c r="BA37" s="292">
        <f>UPPER(C37)</f>
        <v/>
      </c>
    </row>
    <row r="38" ht="15.75" customFormat="1" customHeight="1" s="263">
      <c r="A38" s="310" t="n">
        <v>35</v>
      </c>
      <c r="B38" s="317" t="inlineStr">
        <is>
          <t>G07</t>
        </is>
      </c>
      <c r="C38" s="318" t="inlineStr">
        <is>
          <t>GAMEK (NOSSO CENTRO) X BENFICA</t>
        </is>
      </c>
      <c r="D38" s="319" t="inlineStr">
        <is>
          <t>CIDRÁLIA</t>
        </is>
      </c>
      <c r="E38" s="321" t="n"/>
      <c r="F38" s="321" t="n"/>
      <c r="G38" s="322" t="n"/>
      <c r="H38" s="321" t="n"/>
      <c r="I38" s="321" t="n"/>
      <c r="J38" s="322" t="n"/>
      <c r="K38" s="321" t="n"/>
      <c r="L38" s="321" t="n"/>
      <c r="M38" s="322" t="n"/>
      <c r="N38" s="321" t="n"/>
      <c r="O38" s="321" t="n"/>
      <c r="P38" s="322" t="n"/>
      <c r="Q38" s="407" t="n"/>
      <c r="R38" s="407" t="n"/>
      <c r="S38" s="410" t="n"/>
      <c r="T38" s="269" t="n"/>
      <c r="U38" s="321" t="n"/>
      <c r="V38" s="322" t="n"/>
      <c r="W38" s="269" t="n"/>
      <c r="X38" s="321" t="n"/>
      <c r="Y38" s="322" t="n"/>
      <c r="Z38" s="299" t="n"/>
      <c r="AA38" s="319" t="n"/>
      <c r="AB38" s="319" t="n"/>
      <c r="AC38" s="319" t="n"/>
      <c r="AD38" s="407" t="n">
        <v>72</v>
      </c>
      <c r="AE38" s="407" t="n">
        <v>55</v>
      </c>
      <c r="AF38" s="410" t="n">
        <v>-17</v>
      </c>
      <c r="AG38" s="319" t="n"/>
      <c r="AH38" s="319" t="n"/>
      <c r="AI38" s="319" t="n"/>
      <c r="AJ38" s="319" t="n"/>
      <c r="AK38" s="319" t="n"/>
      <c r="AL38" s="319" t="n"/>
      <c r="AM38" s="319" t="n"/>
      <c r="AN38" s="319" t="n"/>
      <c r="AO38" s="319" t="n"/>
      <c r="AP38" s="319" t="n"/>
      <c r="AQ38" s="319" t="n"/>
      <c r="AR38" s="319" t="n"/>
      <c r="AS38" s="319" t="n"/>
      <c r="AT38" s="319" t="n"/>
      <c r="AU38" s="319" t="n"/>
      <c r="AV38" s="319" t="n"/>
      <c r="AW38" s="319" t="n"/>
      <c r="AX38" s="319" t="n"/>
      <c r="AY38" s="319" t="n"/>
      <c r="AZ38" s="319" t="n"/>
      <c r="BA38" s="292">
        <f>UPPER(C38)</f>
        <v/>
      </c>
    </row>
    <row r="39" ht="15.75" customFormat="1" customHeight="1" s="262">
      <c r="A39" s="296" t="n">
        <v>36</v>
      </c>
      <c r="B39" s="297" t="inlineStr">
        <is>
          <t>G08</t>
        </is>
      </c>
      <c r="C39" s="298" t="inlineStr">
        <is>
          <t>GAMEK (NOSSO CENTRO) X LUMEJI</t>
        </is>
      </c>
      <c r="D39" s="299" t="inlineStr">
        <is>
          <t>CIDRÁLIA</t>
        </is>
      </c>
      <c r="E39" s="301" t="n"/>
      <c r="F39" s="301" t="n"/>
      <c r="G39" s="302" t="n"/>
      <c r="H39" s="301" t="n"/>
      <c r="I39" s="301" t="n"/>
      <c r="J39" s="302" t="n"/>
      <c r="K39" s="301" t="n"/>
      <c r="L39" s="301" t="n"/>
      <c r="M39" s="302" t="n"/>
      <c r="N39" s="301" t="n"/>
      <c r="O39" s="301" t="n"/>
      <c r="P39" s="302" t="n"/>
      <c r="Q39" s="398" t="n"/>
      <c r="R39" s="398" t="n"/>
      <c r="S39" s="402" t="n"/>
      <c r="T39" s="266" t="n"/>
      <c r="U39" s="301" t="n"/>
      <c r="V39" s="302" t="n"/>
      <c r="W39" s="266" t="n"/>
      <c r="X39" s="301" t="n"/>
      <c r="Y39" s="302" t="n"/>
      <c r="Z39" s="299" t="n"/>
      <c r="AA39" s="299" t="n"/>
      <c r="AB39" s="299" t="n"/>
      <c r="AC39" s="299" t="n"/>
      <c r="AD39" s="398" t="n">
        <v>0</v>
      </c>
      <c r="AE39" s="398" t="n">
        <v>0</v>
      </c>
      <c r="AF39" s="402" t="n">
        <v>0</v>
      </c>
      <c r="AG39" s="299" t="n"/>
      <c r="AH39" s="299" t="n"/>
      <c r="AI39" s="299" t="n"/>
      <c r="AJ39" s="299" t="n"/>
      <c r="AK39" s="299" t="n"/>
      <c r="AL39" s="299" t="n"/>
      <c r="AM39" s="299" t="n"/>
      <c r="AN39" s="299" t="n"/>
      <c r="AO39" s="299" t="n"/>
      <c r="AP39" s="299" t="n"/>
      <c r="AQ39" s="299" t="n"/>
      <c r="AR39" s="299" t="n"/>
      <c r="AS39" s="299" t="n"/>
      <c r="AT39" s="299" t="n"/>
      <c r="AU39" s="299" t="n"/>
      <c r="AV39" s="299" t="n"/>
      <c r="AW39" s="299" t="n"/>
      <c r="AX39" s="299" t="n"/>
      <c r="AY39" s="299" t="n"/>
      <c r="AZ39" s="299" t="n"/>
      <c r="BA39" s="292">
        <f>UPPER(C39)</f>
        <v/>
      </c>
    </row>
    <row r="40" ht="15.75" customFormat="1" customHeight="1" s="263">
      <c r="A40" s="310" t="n">
        <v>37</v>
      </c>
      <c r="B40" s="317" t="inlineStr">
        <is>
          <t>K05</t>
        </is>
      </c>
      <c r="C40" s="318" t="inlineStr">
        <is>
          <t>KK 5000 X ZANGO 0</t>
        </is>
      </c>
      <c r="D40" s="319" t="inlineStr">
        <is>
          <t>CIDRÁLIA</t>
        </is>
      </c>
      <c r="E40" s="321" t="n"/>
      <c r="F40" s="321" t="n"/>
      <c r="G40" s="322" t="n"/>
      <c r="H40" s="321" t="n"/>
      <c r="I40" s="321" t="n"/>
      <c r="J40" s="322" t="n"/>
      <c r="K40" s="321" t="n"/>
      <c r="L40" s="321" t="n"/>
      <c r="M40" s="322" t="n"/>
      <c r="N40" s="321" t="n"/>
      <c r="O40" s="321" t="n"/>
      <c r="P40" s="322" t="n"/>
      <c r="Q40" s="407" t="n"/>
      <c r="R40" s="407" t="n"/>
      <c r="S40" s="410" t="n"/>
      <c r="T40" s="269" t="n"/>
      <c r="U40" s="321" t="n"/>
      <c r="V40" s="322" t="n"/>
      <c r="W40" s="269" t="n"/>
      <c r="X40" s="321" t="n"/>
      <c r="Y40" s="322" t="n"/>
      <c r="Z40" s="299" t="n"/>
      <c r="AA40" s="319" t="n"/>
      <c r="AB40" s="319" t="n"/>
      <c r="AC40" s="319" t="n"/>
      <c r="AD40" s="407" t="n">
        <v>36</v>
      </c>
      <c r="AE40" s="407" t="n">
        <v>12</v>
      </c>
      <c r="AF40" s="410" t="n">
        <v>-24</v>
      </c>
      <c r="AG40" s="319" t="n"/>
      <c r="AH40" s="319" t="n"/>
      <c r="AI40" s="319" t="n"/>
      <c r="AJ40" s="319" t="n"/>
      <c r="AK40" s="319" t="n"/>
      <c r="AL40" s="319" t="n"/>
      <c r="AM40" s="319" t="n"/>
      <c r="AN40" s="319" t="n"/>
      <c r="AO40" s="319" t="n"/>
      <c r="AP40" s="319" t="n"/>
      <c r="AQ40" s="319" t="n"/>
      <c r="AR40" s="319" t="n"/>
      <c r="AS40" s="319" t="n"/>
      <c r="AT40" s="319" t="n"/>
      <c r="AU40" s="319" t="n"/>
      <c r="AV40" s="319" t="n"/>
      <c r="AW40" s="319" t="n"/>
      <c r="AX40" s="319" t="n"/>
      <c r="AY40" s="319" t="n"/>
      <c r="AZ40" s="319" t="n"/>
      <c r="BA40" s="292">
        <f>UPPER(C40)</f>
        <v/>
      </c>
    </row>
    <row r="41" ht="15.75" customFormat="1" customHeight="1" s="262">
      <c r="A41" s="296" t="n">
        <v>38</v>
      </c>
      <c r="B41" s="297" t="inlineStr">
        <is>
          <t>Z05</t>
        </is>
      </c>
      <c r="C41" s="298" t="inlineStr">
        <is>
          <t>ZANGO 0 X ZANGO 8000</t>
        </is>
      </c>
      <c r="D41" s="299" t="inlineStr">
        <is>
          <t>CIDRÁLIA</t>
        </is>
      </c>
      <c r="E41" s="301" t="n"/>
      <c r="F41" s="301" t="n"/>
      <c r="G41" s="302" t="n"/>
      <c r="H41" s="301" t="n"/>
      <c r="I41" s="301" t="n"/>
      <c r="J41" s="302" t="n"/>
      <c r="K41" s="301" t="n"/>
      <c r="L41" s="301" t="n"/>
      <c r="M41" s="302" t="n"/>
      <c r="N41" s="301" t="n"/>
      <c r="O41" s="301" t="n"/>
      <c r="P41" s="302" t="n"/>
      <c r="Q41" s="398" t="n"/>
      <c r="R41" s="398" t="n"/>
      <c r="S41" s="399" t="n"/>
      <c r="T41" s="266" t="n"/>
      <c r="U41" s="301" t="n"/>
      <c r="V41" s="302" t="n"/>
      <c r="W41" s="266" t="n"/>
      <c r="X41" s="301" t="n"/>
      <c r="Y41" s="302" t="n"/>
      <c r="Z41" s="299" t="n"/>
      <c r="AA41" s="299" t="n"/>
      <c r="AB41" s="299" t="n"/>
      <c r="AC41" s="299" t="n"/>
      <c r="AD41" s="398" t="n">
        <v>84</v>
      </c>
      <c r="AE41" s="398" t="n">
        <v>79</v>
      </c>
      <c r="AF41" s="399" t="n">
        <v>-5</v>
      </c>
      <c r="AG41" s="299" t="n"/>
      <c r="AH41" s="299" t="n"/>
      <c r="AI41" s="299" t="n"/>
      <c r="AJ41" s="299" t="n"/>
      <c r="AK41" s="299" t="n"/>
      <c r="AL41" s="299" t="n"/>
      <c r="AM41" s="299" t="n"/>
      <c r="AN41" s="299" t="n"/>
      <c r="AO41" s="299" t="n"/>
      <c r="AP41" s="299" t="n"/>
      <c r="AQ41" s="299" t="n"/>
      <c r="AR41" s="299" t="n"/>
      <c r="AS41" s="299" t="n"/>
      <c r="AT41" s="299" t="n"/>
      <c r="AU41" s="299" t="n"/>
      <c r="AV41" s="299" t="n"/>
      <c r="AW41" s="299" t="n"/>
      <c r="AX41" s="299" t="n"/>
      <c r="AY41" s="299" t="n"/>
      <c r="AZ41" s="299" t="n"/>
      <c r="BA41" s="292">
        <f>UPPER(C41)</f>
        <v/>
      </c>
    </row>
    <row r="42" ht="15.75" customFormat="1" customHeight="1" s="263">
      <c r="A42" s="310" t="n">
        <v>39</v>
      </c>
      <c r="B42" s="317" t="inlineStr">
        <is>
          <t>05400</t>
        </is>
      </c>
      <c r="C42" s="318" t="inlineStr">
        <is>
          <t>SEQUELE X VILA DE VIANA</t>
        </is>
      </c>
      <c r="D42" s="319" t="inlineStr">
        <is>
          <t>CIDRÁLIA</t>
        </is>
      </c>
      <c r="E42" s="321" t="n"/>
      <c r="F42" s="321" t="n"/>
      <c r="G42" s="322" t="n"/>
      <c r="H42" s="321" t="n"/>
      <c r="I42" s="321" t="n"/>
      <c r="J42" s="322" t="n"/>
      <c r="K42" s="321" t="n"/>
      <c r="L42" s="321" t="n"/>
      <c r="M42" s="322" t="n"/>
      <c r="N42" s="321" t="n"/>
      <c r="O42" s="321" t="n"/>
      <c r="P42" s="322" t="n"/>
      <c r="Q42" s="407" t="n"/>
      <c r="R42" s="407" t="n"/>
      <c r="S42" s="408" t="n"/>
      <c r="T42" s="269" t="n"/>
      <c r="U42" s="321" t="n"/>
      <c r="V42" s="322" t="n"/>
      <c r="W42" s="269" t="n"/>
      <c r="X42" s="321" t="n"/>
      <c r="Y42" s="322" t="n"/>
      <c r="Z42" s="299" t="n"/>
      <c r="AA42" s="319" t="n"/>
      <c r="AB42" s="319" t="n"/>
      <c r="AC42" s="319" t="n"/>
      <c r="AD42" s="407" t="n">
        <v>50</v>
      </c>
      <c r="AE42" s="407" t="n">
        <v>56</v>
      </c>
      <c r="AF42" s="408" t="n">
        <v>6</v>
      </c>
      <c r="AG42" s="319" t="n"/>
      <c r="AH42" s="319" t="n"/>
      <c r="AI42" s="319" t="n"/>
      <c r="AJ42" s="319" t="n"/>
      <c r="AK42" s="319" t="n"/>
      <c r="AL42" s="319" t="n"/>
      <c r="AM42" s="319" t="n"/>
      <c r="AN42" s="319" t="n"/>
      <c r="AO42" s="319" t="n"/>
      <c r="AP42" s="319" t="n"/>
      <c r="AQ42" s="319" t="n"/>
      <c r="AR42" s="319" t="n"/>
      <c r="AS42" s="319" t="n"/>
      <c r="AT42" s="319" t="n"/>
      <c r="AU42" s="319" t="n"/>
      <c r="AV42" s="319" t="n"/>
      <c r="AW42" s="319" t="n"/>
      <c r="AX42" s="319" t="n"/>
      <c r="AY42" s="319" t="n"/>
      <c r="AZ42" s="319" t="n"/>
      <c r="BA42" s="292">
        <f>UPPER(C42)</f>
        <v/>
      </c>
    </row>
    <row r="43" ht="15.75" customFormat="1" customHeight="1" s="262">
      <c r="A43" s="296" t="n">
        <v>40</v>
      </c>
      <c r="B43" s="297" t="inlineStr">
        <is>
          <t>05407</t>
        </is>
      </c>
      <c r="C43" s="298" t="inlineStr">
        <is>
          <t>ZANGO 0 X SEQUELE</t>
        </is>
      </c>
      <c r="D43" s="299" t="inlineStr">
        <is>
          <t>CIDRÁLIA</t>
        </is>
      </c>
      <c r="E43" s="301" t="n"/>
      <c r="F43" s="301" t="n"/>
      <c r="G43" s="302" t="n"/>
      <c r="H43" s="301" t="n"/>
      <c r="I43" s="301" t="n"/>
      <c r="J43" s="302" t="n"/>
      <c r="K43" s="301" t="n"/>
      <c r="L43" s="301" t="n"/>
      <c r="M43" s="302" t="n"/>
      <c r="N43" s="301" t="n"/>
      <c r="O43" s="301" t="n"/>
      <c r="P43" s="302" t="n"/>
      <c r="Q43" s="398" t="n"/>
      <c r="R43" s="398" t="n"/>
      <c r="S43" s="399" t="n"/>
      <c r="T43" s="266" t="n"/>
      <c r="U43" s="301" t="n"/>
      <c r="V43" s="302" t="n"/>
      <c r="W43" s="266" t="n"/>
      <c r="X43" s="301" t="n"/>
      <c r="Y43" s="302" t="n"/>
      <c r="Z43" s="299" t="n"/>
      <c r="AA43" s="299" t="n"/>
      <c r="AB43" s="299" t="n"/>
      <c r="AC43" s="299" t="n"/>
      <c r="AD43" s="398" t="n">
        <v>50</v>
      </c>
      <c r="AE43" s="398" t="n">
        <v>10</v>
      </c>
      <c r="AF43" s="399" t="n">
        <v>-40</v>
      </c>
      <c r="AG43" s="299" t="n"/>
      <c r="AH43" s="299" t="n"/>
      <c r="AI43" s="299" t="n"/>
      <c r="AJ43" s="299" t="n"/>
      <c r="AK43" s="299" t="n"/>
      <c r="AL43" s="299" t="n"/>
      <c r="AM43" s="299" t="n"/>
      <c r="AN43" s="299" t="n"/>
      <c r="AO43" s="299" t="n"/>
      <c r="AP43" s="299" t="n"/>
      <c r="AQ43" s="299" t="n"/>
      <c r="AR43" s="299" t="n"/>
      <c r="AS43" s="299" t="n"/>
      <c r="AT43" s="299" t="n"/>
      <c r="AU43" s="299" t="n"/>
      <c r="AV43" s="299" t="n"/>
      <c r="AW43" s="299" t="n"/>
      <c r="AX43" s="299" t="n"/>
      <c r="AY43" s="299" t="n"/>
      <c r="AZ43" s="299" t="n"/>
      <c r="BA43" s="292">
        <f>UPPER(C43)</f>
        <v/>
      </c>
    </row>
    <row r="44" ht="16.5" customFormat="1" customHeight="1" s="263" thickBot="1">
      <c r="A44" s="323" t="n">
        <v>41</v>
      </c>
      <c r="B44" s="317" t="inlineStr">
        <is>
          <t>05419</t>
        </is>
      </c>
      <c r="C44" s="318" t="inlineStr">
        <is>
          <t>PRIMEIRA CIRCULAR DE CACUACO</t>
        </is>
      </c>
      <c r="D44" s="326" t="inlineStr">
        <is>
          <t>CIDRÁLIA</t>
        </is>
      </c>
      <c r="E44" s="321" t="n"/>
      <c r="F44" s="321" t="n"/>
      <c r="G44" s="329" t="n"/>
      <c r="H44" s="321" t="n"/>
      <c r="I44" s="321" t="n"/>
      <c r="J44" s="329" t="n"/>
      <c r="K44" s="321" t="n"/>
      <c r="L44" s="321" t="n"/>
      <c r="M44" s="329" t="n"/>
      <c r="N44" s="321" t="n"/>
      <c r="O44" s="321" t="n"/>
      <c r="P44" s="329" t="n"/>
      <c r="Q44" s="407" t="n"/>
      <c r="R44" s="407" t="n"/>
      <c r="S44" s="415" t="n"/>
      <c r="T44" s="269" t="n"/>
      <c r="U44" s="321" t="n"/>
      <c r="V44" s="329" t="n"/>
      <c r="W44" s="269" t="n"/>
      <c r="X44" s="321" t="n"/>
      <c r="Y44" s="329" t="n"/>
      <c r="Z44" s="299" t="n"/>
      <c r="AA44" s="319" t="n"/>
      <c r="AB44" s="319" t="n"/>
      <c r="AC44" s="319" t="n"/>
      <c r="AD44" s="407" t="n">
        <v>45</v>
      </c>
      <c r="AE44" s="407" t="n">
        <v>87</v>
      </c>
      <c r="AF44" s="415" t="n">
        <v>42</v>
      </c>
      <c r="AG44" s="319" t="n"/>
      <c r="AH44" s="319" t="n"/>
      <c r="AI44" s="319" t="n"/>
      <c r="AJ44" s="319" t="n"/>
      <c r="AK44" s="319" t="n"/>
      <c r="AL44" s="319" t="n"/>
      <c r="AM44" s="319" t="n"/>
      <c r="AN44" s="319" t="n"/>
      <c r="AO44" s="319" t="n"/>
      <c r="AP44" s="319" t="n"/>
      <c r="AQ44" s="319" t="n"/>
      <c r="AR44" s="319" t="n"/>
      <c r="AS44" s="319" t="n"/>
      <c r="AT44" s="319" t="n"/>
      <c r="AU44" s="319" t="n"/>
      <c r="AV44" s="319" t="n"/>
      <c r="AW44" s="319" t="n"/>
      <c r="AX44" s="319" t="n"/>
      <c r="AY44" s="319" t="n"/>
      <c r="AZ44" s="319" t="n"/>
      <c r="BA44" s="292">
        <f>UPPER(C44)</f>
        <v/>
      </c>
    </row>
    <row r="45" ht="15.75" customFormat="1" customHeight="1" s="261">
      <c r="A45" s="303" t="n">
        <v>42</v>
      </c>
      <c r="B45" s="290" t="inlineStr">
        <is>
          <t>I01</t>
        </is>
      </c>
      <c r="C45" s="291" t="inlineStr">
        <is>
          <t>ZANGO1 X BENFICA</t>
        </is>
      </c>
      <c r="D45" s="330" t="inlineStr">
        <is>
          <t>IMPALA</t>
        </is>
      </c>
      <c r="E45" s="294" t="n"/>
      <c r="F45" s="294" t="n"/>
      <c r="G45" s="308" t="n"/>
      <c r="H45" s="294" t="n"/>
      <c r="I45" s="294" t="n"/>
      <c r="J45" s="308" t="n"/>
      <c r="K45" s="294" t="n"/>
      <c r="L45" s="294" t="n"/>
      <c r="M45" s="308" t="n"/>
      <c r="N45" s="294" t="n"/>
      <c r="O45" s="294" t="n"/>
      <c r="P45" s="308" t="n"/>
      <c r="Q45" s="396" t="n"/>
      <c r="R45" s="396" t="n"/>
      <c r="S45" s="403" t="n"/>
      <c r="T45" s="294" t="n"/>
      <c r="U45" s="294" t="n"/>
      <c r="V45" s="308" t="n"/>
      <c r="W45" s="294" t="n"/>
      <c r="X45" s="294" t="n"/>
      <c r="Y45" s="308" t="n"/>
      <c r="Z45" s="299" t="n"/>
      <c r="AA45" s="292" t="n"/>
      <c r="AB45" s="292" t="n"/>
      <c r="AC45" s="292" t="n"/>
      <c r="AD45" s="396" t="n">
        <v>64</v>
      </c>
      <c r="AE45" s="396" t="n">
        <v>39</v>
      </c>
      <c r="AF45" s="403" t="n">
        <v>-25</v>
      </c>
      <c r="AG45" s="292" t="n"/>
      <c r="AH45" s="292" t="n"/>
      <c r="AI45" s="292" t="n"/>
      <c r="AJ45" s="292" t="n"/>
      <c r="AK45" s="292" t="n"/>
      <c r="AL45" s="292" t="n"/>
      <c r="AM45" s="292" t="n"/>
      <c r="AN45" s="292" t="n"/>
      <c r="AO45" s="292" t="n"/>
      <c r="AP45" s="292" t="n"/>
      <c r="AQ45" s="292" t="n"/>
      <c r="AR45" s="292" t="n"/>
      <c r="AS45" s="292" t="n"/>
      <c r="AT45" s="292" t="n"/>
      <c r="AU45" s="292" t="n"/>
      <c r="AV45" s="292" t="n"/>
      <c r="AW45" s="292" t="n"/>
      <c r="AX45" s="292" t="n"/>
      <c r="AY45" s="292" t="n"/>
      <c r="AZ45" s="292" t="n"/>
      <c r="BA45" s="292">
        <f>UPPER(C45)</f>
        <v/>
      </c>
    </row>
    <row r="46" ht="16.5" customFormat="1" customHeight="1" s="262" thickBot="1">
      <c r="A46" s="331" t="n">
        <v>43</v>
      </c>
      <c r="B46" s="332" t="inlineStr">
        <is>
          <t>I02</t>
        </is>
      </c>
      <c r="C46" s="333" t="inlineStr">
        <is>
          <t>ZANGO 5 X BENFICA</t>
        </is>
      </c>
      <c r="D46" s="334" t="inlineStr">
        <is>
          <t>IMPALA</t>
        </is>
      </c>
      <c r="E46" s="336" t="n"/>
      <c r="F46" s="336" t="n"/>
      <c r="G46" s="337" t="n"/>
      <c r="H46" s="336" t="n"/>
      <c r="I46" s="336" t="n"/>
      <c r="J46" s="337" t="n"/>
      <c r="K46" s="336" t="n"/>
      <c r="L46" s="336" t="n"/>
      <c r="M46" s="337" t="n"/>
      <c r="N46" s="336" t="n"/>
      <c r="O46" s="336" t="n"/>
      <c r="P46" s="337" t="n"/>
      <c r="Q46" s="413" t="n"/>
      <c r="R46" s="413" t="n"/>
      <c r="S46" s="416" t="n"/>
      <c r="T46" s="336" t="n"/>
      <c r="U46" s="336" t="n"/>
      <c r="V46" s="337" t="n"/>
      <c r="W46" s="336" t="n"/>
      <c r="X46" s="336" t="n"/>
      <c r="Y46" s="337" t="n"/>
      <c r="Z46" s="299" t="n"/>
      <c r="AA46" s="299" t="n"/>
      <c r="AB46" s="299" t="n"/>
      <c r="AC46" s="299" t="n"/>
      <c r="AD46" s="413" t="n">
        <v>66</v>
      </c>
      <c r="AE46" s="413" t="n">
        <v>43</v>
      </c>
      <c r="AF46" s="416" t="n">
        <v>-23</v>
      </c>
      <c r="AG46" s="299" t="n"/>
      <c r="AH46" s="299" t="n"/>
      <c r="AI46" s="299" t="n"/>
      <c r="AJ46" s="299" t="n"/>
      <c r="AK46" s="299" t="n"/>
      <c r="AL46" s="299" t="n"/>
      <c r="AM46" s="299" t="n"/>
      <c r="AN46" s="299" t="n"/>
      <c r="AO46" s="299" t="n"/>
      <c r="AP46" s="299" t="n"/>
      <c r="AQ46" s="299" t="n"/>
      <c r="AR46" s="299" t="n"/>
      <c r="AS46" s="299" t="n"/>
      <c r="AT46" s="299" t="n"/>
      <c r="AU46" s="299" t="n"/>
      <c r="AV46" s="299" t="n"/>
      <c r="AW46" s="299" t="n"/>
      <c r="AX46" s="299" t="n"/>
      <c r="AY46" s="299" t="n"/>
      <c r="AZ46" s="299" t="n"/>
      <c r="BA46" s="292">
        <f>UPPER(C46)</f>
        <v/>
      </c>
    </row>
    <row r="47" ht="15.75" customFormat="1" customHeight="1" s="263">
      <c r="A47" s="310" t="n">
        <v>44</v>
      </c>
      <c r="B47" s="311" t="inlineStr">
        <is>
          <t>107</t>
        </is>
      </c>
      <c r="C47" s="312" t="inlineStr">
        <is>
          <t>SHOPRITE (PALANCA) X BENFICA (EXPRESSO)</t>
        </is>
      </c>
      <c r="D47" s="313" t="inlineStr">
        <is>
          <t>MACON</t>
        </is>
      </c>
      <c r="E47" s="315" t="n"/>
      <c r="F47" s="315" t="n"/>
      <c r="G47" s="322" t="n"/>
      <c r="H47" s="315" t="n"/>
      <c r="I47" s="315" t="n"/>
      <c r="J47" s="322" t="n"/>
      <c r="K47" s="315" t="n"/>
      <c r="L47" s="315" t="n"/>
      <c r="M47" s="322" t="n"/>
      <c r="N47" s="315" t="n"/>
      <c r="O47" s="315" t="n"/>
      <c r="P47" s="322" t="n"/>
      <c r="Q47" s="405" t="n"/>
      <c r="R47" s="405" t="n"/>
      <c r="S47" s="410" t="n"/>
      <c r="T47" s="269" t="n"/>
      <c r="U47" s="315" t="n"/>
      <c r="V47" s="322" t="n"/>
      <c r="W47" s="269" t="n"/>
      <c r="X47" s="315" t="n"/>
      <c r="Y47" s="322" t="n"/>
      <c r="Z47" s="299" t="n"/>
      <c r="AA47" s="319" t="n"/>
      <c r="AB47" s="319" t="n"/>
      <c r="AC47" s="319" t="n"/>
      <c r="AD47" s="405" t="n">
        <v>84</v>
      </c>
      <c r="AE47" s="405" t="n">
        <v>67</v>
      </c>
      <c r="AF47" s="410" t="n">
        <v>-17</v>
      </c>
      <c r="AG47" s="319" t="n"/>
      <c r="AH47" s="319" t="n"/>
      <c r="AI47" s="319" t="n"/>
      <c r="AJ47" s="319" t="n"/>
      <c r="AK47" s="319" t="n"/>
      <c r="AL47" s="319" t="n"/>
      <c r="AM47" s="319" t="n"/>
      <c r="AN47" s="319" t="n"/>
      <c r="AO47" s="319" t="n"/>
      <c r="AP47" s="319" t="n"/>
      <c r="AQ47" s="319" t="n"/>
      <c r="AR47" s="319" t="n"/>
      <c r="AS47" s="319" t="n"/>
      <c r="AT47" s="319" t="n"/>
      <c r="AU47" s="319" t="n"/>
      <c r="AV47" s="319" t="n"/>
      <c r="AW47" s="319" t="n"/>
      <c r="AX47" s="319" t="n"/>
      <c r="AY47" s="319" t="n"/>
      <c r="AZ47" s="319" t="n"/>
      <c r="BA47" s="292">
        <f>UPPER(C47)</f>
        <v/>
      </c>
    </row>
    <row r="48" ht="15.75" customFormat="1" customHeight="1" s="262">
      <c r="A48" s="296" t="n">
        <v>45</v>
      </c>
      <c r="B48" s="297" t="n">
        <v>901</v>
      </c>
      <c r="C48" s="298" t="inlineStr">
        <is>
          <t>BENFICA X 1 DE MAIO (EXPRESSO)</t>
        </is>
      </c>
      <c r="D48" s="299" t="inlineStr">
        <is>
          <t>MACON</t>
        </is>
      </c>
      <c r="E48" s="301" t="n"/>
      <c r="F48" s="301" t="n"/>
      <c r="G48" s="302" t="n"/>
      <c r="H48" s="301" t="n"/>
      <c r="I48" s="301" t="n"/>
      <c r="J48" s="302" t="n"/>
      <c r="K48" s="301" t="n"/>
      <c r="L48" s="301" t="n"/>
      <c r="M48" s="302" t="n"/>
      <c r="N48" s="301" t="n"/>
      <c r="O48" s="301" t="n"/>
      <c r="P48" s="302" t="n"/>
      <c r="Q48" s="398" t="n"/>
      <c r="R48" s="398" t="n"/>
      <c r="S48" s="399" t="n"/>
      <c r="T48" s="266" t="n"/>
      <c r="U48" s="301" t="n"/>
      <c r="V48" s="302" t="n"/>
      <c r="W48" s="266" t="n"/>
      <c r="X48" s="301" t="n"/>
      <c r="Y48" s="302" t="n"/>
      <c r="Z48" s="299" t="n"/>
      <c r="AA48" s="299" t="n"/>
      <c r="AB48" s="299" t="n"/>
      <c r="AC48" s="299" t="n"/>
      <c r="AD48" s="398" t="n">
        <v>84</v>
      </c>
      <c r="AE48" s="398" t="n">
        <v>69</v>
      </c>
      <c r="AF48" s="399" t="n">
        <v>-15</v>
      </c>
      <c r="AG48" s="299" t="n"/>
      <c r="AH48" s="299" t="n"/>
      <c r="AI48" s="299" t="n"/>
      <c r="AJ48" s="299" t="n"/>
      <c r="AK48" s="299" t="n"/>
      <c r="AL48" s="299" t="n"/>
      <c r="AM48" s="299" t="n"/>
      <c r="AN48" s="299" t="n"/>
      <c r="AO48" s="299" t="n"/>
      <c r="AP48" s="299" t="n"/>
      <c r="AQ48" s="299" t="n"/>
      <c r="AR48" s="299" t="n"/>
      <c r="AS48" s="299" t="n"/>
      <c r="AT48" s="299" t="n"/>
      <c r="AU48" s="299" t="n"/>
      <c r="AV48" s="299" t="n"/>
      <c r="AW48" s="299" t="n"/>
      <c r="AX48" s="299" t="n"/>
      <c r="AY48" s="299" t="n"/>
      <c r="AZ48" s="299" t="n"/>
      <c r="BA48" s="292">
        <f>UPPER(C48)</f>
        <v/>
      </c>
    </row>
    <row r="49" ht="15.75" customFormat="1" customHeight="1" s="263">
      <c r="A49" s="310" t="n">
        <v>46</v>
      </c>
      <c r="B49" s="317" t="inlineStr">
        <is>
          <t>C09B</t>
        </is>
      </c>
      <c r="C49" s="318" t="inlineStr">
        <is>
          <t>GOLF 2 X VILA DO GAMEK</t>
        </is>
      </c>
      <c r="D49" s="319" t="inlineStr">
        <is>
          <t>MACON</t>
        </is>
      </c>
      <c r="E49" s="321" t="n"/>
      <c r="F49" s="321" t="n"/>
      <c r="G49" s="322" t="n"/>
      <c r="H49" s="321" t="n"/>
      <c r="I49" s="321" t="n"/>
      <c r="J49" s="322" t="n"/>
      <c r="K49" s="321" t="n"/>
      <c r="L49" s="321" t="n"/>
      <c r="M49" s="322" t="n"/>
      <c r="N49" s="321" t="n"/>
      <c r="O49" s="321" t="n"/>
      <c r="P49" s="322" t="n"/>
      <c r="Q49" s="407" t="n"/>
      <c r="R49" s="407" t="n"/>
      <c r="S49" s="410" t="n"/>
      <c r="T49" s="269" t="n"/>
      <c r="U49" s="321" t="n"/>
      <c r="V49" s="322" t="n"/>
      <c r="W49" s="269" t="n"/>
      <c r="X49" s="321" t="n"/>
      <c r="Y49" s="322" t="n"/>
      <c r="Z49" s="299" t="n"/>
      <c r="AA49" s="319" t="n"/>
      <c r="AB49" s="319" t="n"/>
      <c r="AC49" s="319" t="n"/>
      <c r="AD49" s="407" t="n">
        <v>160</v>
      </c>
      <c r="AE49" s="407" t="n">
        <v>47</v>
      </c>
      <c r="AF49" s="410" t="n">
        <v>-113</v>
      </c>
      <c r="AG49" s="319" t="n"/>
      <c r="AH49" s="319" t="n"/>
      <c r="AI49" s="319" t="n"/>
      <c r="AJ49" s="319" t="n"/>
      <c r="AK49" s="319" t="n"/>
      <c r="AL49" s="319" t="n"/>
      <c r="AM49" s="319" t="n"/>
      <c r="AN49" s="319" t="n"/>
      <c r="AO49" s="319" t="n"/>
      <c r="AP49" s="319" t="n"/>
      <c r="AQ49" s="319" t="n"/>
      <c r="AR49" s="319" t="n"/>
      <c r="AS49" s="319" t="n"/>
      <c r="AT49" s="319" t="n"/>
      <c r="AU49" s="319" t="n"/>
      <c r="AV49" s="319" t="n"/>
      <c r="AW49" s="319" t="n"/>
      <c r="AX49" s="319" t="n"/>
      <c r="AY49" s="319" t="n"/>
      <c r="AZ49" s="319" t="n"/>
      <c r="BA49" s="292">
        <f>UPPER(C49)</f>
        <v/>
      </c>
    </row>
    <row r="50" ht="15.75" customFormat="1" customHeight="1" s="262">
      <c r="A50" s="296" t="n">
        <v>47</v>
      </c>
      <c r="B50" s="297" t="inlineStr">
        <is>
          <t>MB17</t>
        </is>
      </c>
      <c r="C50" s="298" t="inlineStr">
        <is>
          <t>GAMEK X MERCADO SÃO PAULO</t>
        </is>
      </c>
      <c r="D50" s="299" t="inlineStr">
        <is>
          <t>MACON</t>
        </is>
      </c>
      <c r="E50" s="301" t="n"/>
      <c r="F50" s="301" t="n"/>
      <c r="G50" s="302" t="n"/>
      <c r="H50" s="301" t="n"/>
      <c r="I50" s="301" t="n"/>
      <c r="J50" s="302" t="n"/>
      <c r="K50" s="301" t="n"/>
      <c r="L50" s="301" t="n"/>
      <c r="M50" s="302" t="n"/>
      <c r="N50" s="301" t="n"/>
      <c r="O50" s="301" t="n"/>
      <c r="P50" s="302" t="n"/>
      <c r="Q50" s="398" t="n"/>
      <c r="R50" s="398" t="n"/>
      <c r="S50" s="399" t="n"/>
      <c r="T50" s="266" t="n"/>
      <c r="U50" s="301" t="n"/>
      <c r="V50" s="302" t="n"/>
      <c r="W50" s="266" t="n"/>
      <c r="X50" s="301" t="n"/>
      <c r="Y50" s="302" t="n"/>
      <c r="Z50" s="299" t="n"/>
      <c r="AA50" s="299" t="n"/>
      <c r="AB50" s="299" t="n"/>
      <c r="AC50" s="299" t="n"/>
      <c r="AD50" s="398" t="n">
        <v>192</v>
      </c>
      <c r="AE50" s="398" t="n">
        <v>19</v>
      </c>
      <c r="AF50" s="399" t="n">
        <v>-173</v>
      </c>
      <c r="AG50" s="299" t="n"/>
      <c r="AH50" s="299" t="n"/>
      <c r="AI50" s="299" t="n"/>
      <c r="AJ50" s="299" t="n"/>
      <c r="AK50" s="299" t="n"/>
      <c r="AL50" s="299" t="n"/>
      <c r="AM50" s="299" t="n"/>
      <c r="AN50" s="299" t="n"/>
      <c r="AO50" s="299" t="n"/>
      <c r="AP50" s="299" t="n"/>
      <c r="AQ50" s="299" t="n"/>
      <c r="AR50" s="299" t="n"/>
      <c r="AS50" s="299" t="n"/>
      <c r="AT50" s="299" t="n"/>
      <c r="AU50" s="299" t="n"/>
      <c r="AV50" s="299" t="n"/>
      <c r="AW50" s="299" t="n"/>
      <c r="AX50" s="299" t="n"/>
      <c r="AY50" s="299" t="n"/>
      <c r="AZ50" s="299" t="n"/>
      <c r="BA50" s="292">
        <f>UPPER(C50)</f>
        <v/>
      </c>
    </row>
    <row r="51" ht="15.75" customFormat="1" customHeight="1" s="263">
      <c r="A51" s="310" t="n">
        <v>48</v>
      </c>
      <c r="B51" s="317" t="inlineStr">
        <is>
          <t>MB18</t>
        </is>
      </c>
      <c r="C51" s="318" t="inlineStr">
        <is>
          <t>VILA DO GAMEK X MUTAMBA</t>
        </is>
      </c>
      <c r="D51" s="319" t="inlineStr">
        <is>
          <t>MACON</t>
        </is>
      </c>
      <c r="E51" s="321" t="n"/>
      <c r="F51" s="321" t="n"/>
      <c r="G51" s="322" t="n"/>
      <c r="H51" s="321" t="n"/>
      <c r="I51" s="321" t="n"/>
      <c r="J51" s="322" t="n"/>
      <c r="K51" s="321" t="n"/>
      <c r="L51" s="321" t="n"/>
      <c r="M51" s="322" t="n"/>
      <c r="N51" s="321" t="n"/>
      <c r="O51" s="321" t="n"/>
      <c r="P51" s="322" t="n"/>
      <c r="Q51" s="407" t="n"/>
      <c r="R51" s="407" t="n"/>
      <c r="S51" s="410" t="n"/>
      <c r="T51" s="269" t="n"/>
      <c r="U51" s="321" t="n"/>
      <c r="V51" s="322" t="n"/>
      <c r="W51" s="269" t="n"/>
      <c r="X51" s="321" t="n"/>
      <c r="Y51" s="322" t="n"/>
      <c r="Z51" s="299" t="n"/>
      <c r="AA51" s="319" t="n"/>
      <c r="AB51" s="319" t="n"/>
      <c r="AC51" s="319" t="n"/>
      <c r="AD51" s="407" t="n">
        <v>72</v>
      </c>
      <c r="AE51" s="407" t="n">
        <v>43</v>
      </c>
      <c r="AF51" s="410" t="n">
        <v>-29</v>
      </c>
      <c r="AG51" s="319" t="n"/>
      <c r="AH51" s="319" t="n"/>
      <c r="AI51" s="319" t="n"/>
      <c r="AJ51" s="319" t="n"/>
      <c r="AK51" s="319" t="n"/>
      <c r="AL51" s="319" t="n"/>
      <c r="AM51" s="319" t="n"/>
      <c r="AN51" s="319" t="n"/>
      <c r="AO51" s="319" t="n"/>
      <c r="AP51" s="319" t="n"/>
      <c r="AQ51" s="319" t="n"/>
      <c r="AR51" s="319" t="n"/>
      <c r="AS51" s="319" t="n"/>
      <c r="AT51" s="319" t="n"/>
      <c r="AU51" s="319" t="n"/>
      <c r="AV51" s="319" t="n"/>
      <c r="AW51" s="319" t="n"/>
      <c r="AX51" s="319" t="n"/>
      <c r="AY51" s="319" t="n"/>
      <c r="AZ51" s="319" t="n"/>
      <c r="BA51" s="292">
        <f>UPPER(C51)</f>
        <v/>
      </c>
    </row>
    <row r="52" ht="15.75" customFormat="1" customHeight="1" s="262">
      <c r="A52" s="296" t="n">
        <v>49</v>
      </c>
      <c r="B52" s="297" t="inlineStr">
        <is>
          <t>MC07</t>
        </is>
      </c>
      <c r="C52" s="298" t="inlineStr">
        <is>
          <t>BENFICA X MUTAMBA</t>
        </is>
      </c>
      <c r="D52" s="299" t="inlineStr">
        <is>
          <t>MACON</t>
        </is>
      </c>
      <c r="E52" s="301" t="n"/>
      <c r="F52" s="301" t="n"/>
      <c r="G52" s="302" t="n"/>
      <c r="H52" s="301" t="n"/>
      <c r="I52" s="301" t="n"/>
      <c r="J52" s="302" t="n"/>
      <c r="K52" s="301" t="n"/>
      <c r="L52" s="301" t="n"/>
      <c r="M52" s="302" t="n"/>
      <c r="N52" s="301" t="n"/>
      <c r="O52" s="301" t="n"/>
      <c r="P52" s="302" t="n"/>
      <c r="Q52" s="398" t="n"/>
      <c r="R52" s="398" t="n"/>
      <c r="S52" s="399" t="n"/>
      <c r="T52" s="266" t="n"/>
      <c r="U52" s="301" t="n"/>
      <c r="V52" s="302" t="n"/>
      <c r="W52" s="266" t="n"/>
      <c r="X52" s="301" t="n"/>
      <c r="Y52" s="302" t="n"/>
      <c r="Z52" s="299" t="n"/>
      <c r="AA52" s="299" t="n"/>
      <c r="AB52" s="299" t="n"/>
      <c r="AC52" s="299" t="n"/>
      <c r="AD52" s="398" t="n">
        <v>72</v>
      </c>
      <c r="AE52" s="398" t="n">
        <v>0</v>
      </c>
      <c r="AF52" s="399" t="n">
        <v>-72</v>
      </c>
      <c r="AG52" s="299" t="n"/>
      <c r="AH52" s="299" t="n"/>
      <c r="AI52" s="299" t="n"/>
      <c r="AJ52" s="299" t="n"/>
      <c r="AK52" s="299" t="n"/>
      <c r="AL52" s="299" t="n"/>
      <c r="AM52" s="299" t="n"/>
      <c r="AN52" s="299" t="n"/>
      <c r="AO52" s="299" t="n"/>
      <c r="AP52" s="299" t="n"/>
      <c r="AQ52" s="299" t="n"/>
      <c r="AR52" s="299" t="n"/>
      <c r="AS52" s="299" t="n"/>
      <c r="AT52" s="299" t="n"/>
      <c r="AU52" s="299" t="n"/>
      <c r="AV52" s="299" t="n"/>
      <c r="AW52" s="299" t="n"/>
      <c r="AX52" s="299" t="n"/>
      <c r="AY52" s="299" t="n"/>
      <c r="AZ52" s="299" t="n"/>
      <c r="BA52" s="292">
        <f>UPPER(C52)</f>
        <v/>
      </c>
    </row>
    <row r="53" ht="15.75" customFormat="1" customHeight="1" s="263">
      <c r="A53" s="310" t="n">
        <v>50</v>
      </c>
      <c r="B53" s="317" t="inlineStr">
        <is>
          <t>MC09</t>
        </is>
      </c>
      <c r="C53" s="318" t="inlineStr">
        <is>
          <t>BENFICA X GOLF 1</t>
        </is>
      </c>
      <c r="D53" s="319" t="inlineStr">
        <is>
          <t>MACON</t>
        </is>
      </c>
      <c r="E53" s="321" t="n"/>
      <c r="F53" s="321" t="n"/>
      <c r="G53" s="322" t="n"/>
      <c r="H53" s="321" t="n"/>
      <c r="I53" s="321" t="n"/>
      <c r="J53" s="322" t="n"/>
      <c r="K53" s="321" t="n"/>
      <c r="L53" s="321" t="n"/>
      <c r="M53" s="322" t="n"/>
      <c r="N53" s="321" t="n"/>
      <c r="O53" s="321" t="n"/>
      <c r="P53" s="322" t="n"/>
      <c r="Q53" s="407" t="n"/>
      <c r="R53" s="407" t="n"/>
      <c r="S53" s="410" t="n"/>
      <c r="T53" s="269" t="n"/>
      <c r="U53" s="321" t="n"/>
      <c r="V53" s="322" t="n"/>
      <c r="W53" s="269" t="n"/>
      <c r="X53" s="321" t="n"/>
      <c r="Y53" s="322" t="n"/>
      <c r="Z53" s="299" t="n"/>
      <c r="AA53" s="319" t="n"/>
      <c r="AB53" s="319" t="n"/>
      <c r="AC53" s="319" t="n"/>
      <c r="AD53" s="407" t="n">
        <v>288</v>
      </c>
      <c r="AE53" s="407" t="n">
        <v>149</v>
      </c>
      <c r="AF53" s="410" t="n">
        <v>-139</v>
      </c>
      <c r="AG53" s="319" t="n"/>
      <c r="AH53" s="319" t="n"/>
      <c r="AI53" s="319" t="n"/>
      <c r="AJ53" s="319" t="n"/>
      <c r="AK53" s="319" t="n"/>
      <c r="AL53" s="319" t="n"/>
      <c r="AM53" s="319" t="n"/>
      <c r="AN53" s="319" t="n"/>
      <c r="AO53" s="319" t="n"/>
      <c r="AP53" s="319" t="n"/>
      <c r="AQ53" s="319" t="n"/>
      <c r="AR53" s="319" t="n"/>
      <c r="AS53" s="319" t="n"/>
      <c r="AT53" s="319" t="n"/>
      <c r="AU53" s="319" t="n"/>
      <c r="AV53" s="319" t="n"/>
      <c r="AW53" s="319" t="n"/>
      <c r="AX53" s="319" t="n"/>
      <c r="AY53" s="319" t="n"/>
      <c r="AZ53" s="319" t="n"/>
      <c r="BA53" s="292">
        <f>UPPER(C53)</f>
        <v/>
      </c>
    </row>
    <row r="54" ht="15.75" customFormat="1" customHeight="1" s="262">
      <c r="A54" s="296" t="n">
        <v>51</v>
      </c>
      <c r="B54" s="297" t="inlineStr">
        <is>
          <t>MM02</t>
        </is>
      </c>
      <c r="C54" s="298" t="inlineStr">
        <is>
          <t>ESTORIL X CUCA</t>
        </is>
      </c>
      <c r="D54" s="299" t="inlineStr">
        <is>
          <t>MACON</t>
        </is>
      </c>
      <c r="E54" s="301" t="n"/>
      <c r="F54" s="301" t="n"/>
      <c r="G54" s="302" t="n"/>
      <c r="H54" s="301" t="n"/>
      <c r="I54" s="301" t="n"/>
      <c r="J54" s="302" t="n"/>
      <c r="K54" s="301" t="n"/>
      <c r="L54" s="301" t="n"/>
      <c r="M54" s="302" t="n"/>
      <c r="N54" s="301" t="n"/>
      <c r="O54" s="301" t="n"/>
      <c r="P54" s="302" t="n"/>
      <c r="Q54" s="398" t="n"/>
      <c r="R54" s="398" t="n"/>
      <c r="S54" s="399" t="n"/>
      <c r="T54" s="266" t="n"/>
      <c r="U54" s="301" t="n"/>
      <c r="V54" s="302" t="n"/>
      <c r="W54" s="266" t="n"/>
      <c r="X54" s="301" t="n"/>
      <c r="Y54" s="302" t="n"/>
      <c r="Z54" s="299" t="n"/>
      <c r="AA54" s="299" t="n"/>
      <c r="AB54" s="299" t="n"/>
      <c r="AC54" s="299" t="n"/>
      <c r="AD54" s="398" t="n">
        <v>288</v>
      </c>
      <c r="AE54" s="398" t="n">
        <v>149</v>
      </c>
      <c r="AF54" s="399" t="n">
        <v>-139</v>
      </c>
      <c r="AG54" s="299" t="n"/>
      <c r="AH54" s="299" t="n"/>
      <c r="AI54" s="299" t="n"/>
      <c r="AJ54" s="299" t="n"/>
      <c r="AK54" s="299" t="n"/>
      <c r="AL54" s="299" t="n"/>
      <c r="AM54" s="299" t="n"/>
      <c r="AN54" s="299" t="n"/>
      <c r="AO54" s="299" t="n"/>
      <c r="AP54" s="299" t="n"/>
      <c r="AQ54" s="299" t="n"/>
      <c r="AR54" s="299" t="n"/>
      <c r="AS54" s="299" t="n"/>
      <c r="AT54" s="299" t="n"/>
      <c r="AU54" s="299" t="n"/>
      <c r="AV54" s="299" t="n"/>
      <c r="AW54" s="299" t="n"/>
      <c r="AX54" s="299" t="n"/>
      <c r="AY54" s="299" t="n"/>
      <c r="AZ54" s="299" t="n"/>
      <c r="BA54" s="292">
        <f>UPPER(C54)</f>
        <v/>
      </c>
    </row>
    <row r="55" ht="15.75" customFormat="1" customHeight="1" s="263">
      <c r="A55" s="310" t="n">
        <v>52</v>
      </c>
      <c r="B55" s="317" t="inlineStr">
        <is>
          <t>906</t>
        </is>
      </c>
      <c r="C55" s="318" t="inlineStr">
        <is>
          <t>BENFICA X LUMEJI (EXPRESSO)</t>
        </is>
      </c>
      <c r="D55" s="319" t="inlineStr">
        <is>
          <t>MACON</t>
        </is>
      </c>
      <c r="E55" s="321" t="n"/>
      <c r="F55" s="321" t="n"/>
      <c r="G55" s="322" t="n"/>
      <c r="H55" s="321" t="n"/>
      <c r="I55" s="321" t="n"/>
      <c r="J55" s="322" t="n"/>
      <c r="K55" s="321" t="n"/>
      <c r="L55" s="321" t="n"/>
      <c r="M55" s="322" t="n"/>
      <c r="N55" s="321" t="n"/>
      <c r="O55" s="321" t="n"/>
      <c r="P55" s="322" t="n"/>
      <c r="Q55" s="407" t="n"/>
      <c r="R55" s="407" t="n"/>
      <c r="S55" s="410" t="n"/>
      <c r="T55" s="269" t="n"/>
      <c r="U55" s="321" t="n"/>
      <c r="V55" s="322" t="n"/>
      <c r="W55" s="269" t="n"/>
      <c r="X55" s="321" t="n"/>
      <c r="Y55" s="322" t="n"/>
      <c r="Z55" s="299" t="n"/>
      <c r="AA55" s="319" t="n"/>
      <c r="AB55" s="319" t="n"/>
      <c r="AC55" s="319" t="n"/>
      <c r="AD55" s="407" t="n">
        <v>50</v>
      </c>
      <c r="AE55" s="407" t="n">
        <v>27</v>
      </c>
      <c r="AF55" s="410" t="n">
        <v>-23</v>
      </c>
      <c r="AG55" s="319" t="n"/>
      <c r="AH55" s="319" t="n"/>
      <c r="AI55" s="319" t="n"/>
      <c r="AJ55" s="319" t="n"/>
      <c r="AK55" s="319" t="n"/>
      <c r="AL55" s="319" t="n"/>
      <c r="AM55" s="319" t="n"/>
      <c r="AN55" s="319" t="n"/>
      <c r="AO55" s="319" t="n"/>
      <c r="AP55" s="319" t="n"/>
      <c r="AQ55" s="319" t="n"/>
      <c r="AR55" s="319" t="n"/>
      <c r="AS55" s="319" t="n"/>
      <c r="AT55" s="319" t="n"/>
      <c r="AU55" s="319" t="n"/>
      <c r="AV55" s="319" t="n"/>
      <c r="AW55" s="319" t="n"/>
      <c r="AX55" s="319" t="n"/>
      <c r="AY55" s="319" t="n"/>
      <c r="AZ55" s="319" t="n"/>
      <c r="BA55" s="292">
        <f>UPPER(C55)</f>
        <v/>
      </c>
    </row>
    <row r="56" ht="15.75" customFormat="1" customHeight="1" s="262">
      <c r="A56" s="296" t="n">
        <v>53</v>
      </c>
      <c r="B56" s="297" t="inlineStr">
        <is>
          <t>05803</t>
        </is>
      </c>
      <c r="C56" s="298" t="inlineStr">
        <is>
          <t>GOLF 1 (AVÔ KUMBE) X MUTAMBA</t>
        </is>
      </c>
      <c r="D56" s="299" t="inlineStr">
        <is>
          <t>MACON</t>
        </is>
      </c>
      <c r="E56" s="301" t="n"/>
      <c r="F56" s="301" t="n"/>
      <c r="G56" s="302" t="n"/>
      <c r="H56" s="301" t="n"/>
      <c r="I56" s="301" t="n"/>
      <c r="J56" s="302" t="n"/>
      <c r="K56" s="301" t="n"/>
      <c r="L56" s="301" t="n"/>
      <c r="M56" s="302" t="n"/>
      <c r="N56" s="301" t="n"/>
      <c r="O56" s="301" t="n"/>
      <c r="P56" s="302" t="n"/>
      <c r="Q56" s="398" t="n"/>
      <c r="R56" s="398" t="n"/>
      <c r="S56" s="399" t="n"/>
      <c r="T56" s="266" t="n"/>
      <c r="U56" s="301" t="n"/>
      <c r="V56" s="302" t="n"/>
      <c r="W56" s="266" t="n"/>
      <c r="X56" s="301" t="n"/>
      <c r="Y56" s="302" t="n"/>
      <c r="Z56" s="299" t="n"/>
      <c r="AA56" s="299" t="n"/>
      <c r="AB56" s="299" t="n"/>
      <c r="AC56" s="299" t="n"/>
      <c r="AD56" s="398" t="n">
        <v>120</v>
      </c>
      <c r="AE56" s="398" t="n">
        <v>31</v>
      </c>
      <c r="AF56" s="399" t="n">
        <v>-89</v>
      </c>
      <c r="AG56" s="299" t="n"/>
      <c r="AH56" s="299" t="n"/>
      <c r="AI56" s="299" t="n"/>
      <c r="AJ56" s="299" t="n"/>
      <c r="AK56" s="299" t="n"/>
      <c r="AL56" s="299" t="n"/>
      <c r="AM56" s="299" t="n"/>
      <c r="AN56" s="299" t="n"/>
      <c r="AO56" s="299" t="n"/>
      <c r="AP56" s="299" t="n"/>
      <c r="AQ56" s="299" t="n"/>
      <c r="AR56" s="299" t="n"/>
      <c r="AS56" s="299" t="n"/>
      <c r="AT56" s="299" t="n"/>
      <c r="AU56" s="299" t="n"/>
      <c r="AV56" s="299" t="n"/>
      <c r="AW56" s="299" t="n"/>
      <c r="AX56" s="299" t="n"/>
      <c r="AY56" s="299" t="n"/>
      <c r="AZ56" s="299" t="n"/>
      <c r="BA56" s="292">
        <f>UPPER(C56)</f>
        <v/>
      </c>
    </row>
    <row r="57" ht="16.5" customFormat="1" customHeight="1" s="263" thickBot="1">
      <c r="A57" s="323" t="n">
        <v>54</v>
      </c>
      <c r="B57" s="324" t="inlineStr">
        <is>
          <t>05900</t>
        </is>
      </c>
      <c r="C57" s="325" t="inlineStr">
        <is>
          <t>CIRCULAR SHOPPING AVENIDDA</t>
        </is>
      </c>
      <c r="D57" s="326" t="inlineStr">
        <is>
          <t>MACON</t>
        </is>
      </c>
      <c r="E57" s="328" t="n"/>
      <c r="F57" s="328" t="n"/>
      <c r="G57" s="329" t="n"/>
      <c r="H57" s="328" t="n"/>
      <c r="I57" s="328" t="n"/>
      <c r="J57" s="329" t="n"/>
      <c r="K57" s="328" t="n"/>
      <c r="L57" s="328" t="n"/>
      <c r="M57" s="329" t="n"/>
      <c r="N57" s="328" t="n"/>
      <c r="O57" s="328" t="n"/>
      <c r="P57" s="329" t="n"/>
      <c r="Q57" s="411" t="n"/>
      <c r="R57" s="411" t="n"/>
      <c r="S57" s="412" t="n"/>
      <c r="T57" s="270" t="n"/>
      <c r="U57" s="328" t="n"/>
      <c r="V57" s="329" t="n"/>
      <c r="W57" s="270" t="n"/>
      <c r="X57" s="328" t="n"/>
      <c r="Y57" s="329" t="n"/>
      <c r="Z57" s="299" t="n"/>
      <c r="AA57" s="319" t="n"/>
      <c r="AB57" s="319" t="n"/>
      <c r="AC57" s="319" t="n"/>
      <c r="AD57" s="411" t="n">
        <v>120</v>
      </c>
      <c r="AE57" s="411" t="n">
        <v>0</v>
      </c>
      <c r="AF57" s="412" t="n">
        <v>-120</v>
      </c>
      <c r="AG57" s="319" t="n"/>
      <c r="AH57" s="319" t="n"/>
      <c r="AI57" s="319" t="n"/>
      <c r="AJ57" s="319" t="n"/>
      <c r="AK57" s="319" t="n"/>
      <c r="AL57" s="319" t="n"/>
      <c r="AM57" s="319" t="n"/>
      <c r="AN57" s="319" t="n"/>
      <c r="AO57" s="319" t="n"/>
      <c r="AP57" s="319" t="n"/>
      <c r="AQ57" s="319" t="n"/>
      <c r="AR57" s="319" t="n"/>
      <c r="AS57" s="319" t="n"/>
      <c r="AT57" s="319" t="n"/>
      <c r="AU57" s="319" t="n"/>
      <c r="AV57" s="319" t="n"/>
      <c r="AW57" s="319" t="n"/>
      <c r="AX57" s="319" t="n"/>
      <c r="AY57" s="319" t="n"/>
      <c r="AZ57" s="319" t="n"/>
      <c r="BA57" s="292">
        <f>UPPER(C57)</f>
        <v/>
      </c>
    </row>
    <row r="58" ht="15.75" customFormat="1" customHeight="1" s="261">
      <c r="A58" s="303" t="n">
        <v>55</v>
      </c>
      <c r="B58" s="290" t="inlineStr">
        <is>
          <t>R01</t>
        </is>
      </c>
      <c r="C58" s="291" t="inlineStr">
        <is>
          <t>ZANGO 0 X ZANGO 8000</t>
        </is>
      </c>
      <c r="D58" s="330" t="inlineStr">
        <is>
          <t>ROSALINA EXPRESS</t>
        </is>
      </c>
      <c r="E58" s="293" t="n"/>
      <c r="F58" s="294" t="n"/>
      <c r="G58" s="308" t="n"/>
      <c r="H58" s="293" t="n"/>
      <c r="I58" s="294" t="n"/>
      <c r="J58" s="308" t="n"/>
      <c r="K58" s="293" t="n"/>
      <c r="L58" s="294" t="n"/>
      <c r="M58" s="308" t="n"/>
      <c r="N58" s="293" t="n"/>
      <c r="O58" s="294" t="n"/>
      <c r="P58" s="308" t="n"/>
      <c r="Q58" s="102" t="n"/>
      <c r="R58" s="396" t="n"/>
      <c r="S58" s="403" t="n"/>
      <c r="T58" s="267" t="n"/>
      <c r="U58" s="294" t="n"/>
      <c r="V58" s="308" t="n"/>
      <c r="W58" s="294" t="n"/>
      <c r="X58" s="294" t="n"/>
      <c r="Y58" s="308" t="n"/>
      <c r="Z58" s="299" t="n"/>
      <c r="AA58" s="292" t="n"/>
      <c r="AB58" s="292" t="n"/>
      <c r="AC58" s="292" t="n"/>
      <c r="AD58" s="102" t="n">
        <v>156</v>
      </c>
      <c r="AE58" s="396" t="n">
        <v>72</v>
      </c>
      <c r="AF58" s="403" t="n">
        <v>-84</v>
      </c>
      <c r="AG58" s="292" t="n"/>
      <c r="AH58" s="292" t="n"/>
      <c r="AI58" s="292" t="n"/>
      <c r="AJ58" s="292" t="n"/>
      <c r="AK58" s="292" t="n"/>
      <c r="AL58" s="292" t="n"/>
      <c r="AM58" s="292" t="n"/>
      <c r="AN58" s="292" t="n"/>
      <c r="AO58" s="292" t="n"/>
      <c r="AP58" s="292" t="n"/>
      <c r="AQ58" s="292" t="n"/>
      <c r="AR58" s="292" t="n"/>
      <c r="AS58" s="292" t="n"/>
      <c r="AT58" s="292" t="n"/>
      <c r="AU58" s="292" t="n"/>
      <c r="AV58" s="292" t="n"/>
      <c r="AW58" s="292" t="n"/>
      <c r="AX58" s="292" t="n"/>
      <c r="AY58" s="292" t="n"/>
      <c r="AZ58" s="292" t="n"/>
      <c r="BA58" s="292">
        <f>UPPER(C58)</f>
        <v/>
      </c>
    </row>
    <row r="59" ht="15.75" customFormat="1" customHeight="1" s="262">
      <c r="A59" s="296" t="n">
        <v>56</v>
      </c>
      <c r="B59" s="297" t="inlineStr">
        <is>
          <t>R02</t>
        </is>
      </c>
      <c r="C59" s="298" t="inlineStr">
        <is>
          <t>ZANGO 0 X VILA DE VIANA</t>
        </is>
      </c>
      <c r="D59" s="299" t="inlineStr">
        <is>
          <t>ROSALINA EXPRESS</t>
        </is>
      </c>
      <c r="E59" s="300" t="n"/>
      <c r="F59" s="301" t="n"/>
      <c r="G59" s="302" t="n"/>
      <c r="H59" s="300" t="n"/>
      <c r="I59" s="301" t="n"/>
      <c r="J59" s="302" t="n"/>
      <c r="K59" s="300" t="n"/>
      <c r="L59" s="301" t="n"/>
      <c r="M59" s="302" t="n"/>
      <c r="N59" s="300" t="n"/>
      <c r="O59" s="301" t="n"/>
      <c r="P59" s="302" t="n"/>
      <c r="Q59" s="103" t="n"/>
      <c r="R59" s="398" t="n"/>
      <c r="S59" s="399" t="n"/>
      <c r="T59" s="266" t="n"/>
      <c r="U59" s="301" t="n"/>
      <c r="V59" s="302" t="n"/>
      <c r="W59" s="301" t="n"/>
      <c r="X59" s="301" t="n"/>
      <c r="Y59" s="302" t="n"/>
      <c r="Z59" s="299" t="n"/>
      <c r="AA59" s="299" t="n"/>
      <c r="AB59" s="299" t="n"/>
      <c r="AC59" s="299" t="n"/>
      <c r="AD59" s="103" t="n">
        <v>168</v>
      </c>
      <c r="AE59" s="398" t="n">
        <v>136</v>
      </c>
      <c r="AF59" s="399" t="n">
        <v>-32</v>
      </c>
      <c r="AG59" s="299" t="n"/>
      <c r="AH59" s="299" t="n"/>
      <c r="AI59" s="299" t="n"/>
      <c r="AJ59" s="299" t="n"/>
      <c r="AK59" s="299" t="n"/>
      <c r="AL59" s="299" t="n"/>
      <c r="AM59" s="299" t="n"/>
      <c r="AN59" s="299" t="n"/>
      <c r="AO59" s="299" t="n"/>
      <c r="AP59" s="299" t="n"/>
      <c r="AQ59" s="299" t="n"/>
      <c r="AR59" s="299" t="n"/>
      <c r="AS59" s="299" t="n"/>
      <c r="AT59" s="299" t="n"/>
      <c r="AU59" s="299" t="n"/>
      <c r="AV59" s="299" t="n"/>
      <c r="AW59" s="299" t="n"/>
      <c r="AX59" s="299" t="n"/>
      <c r="AY59" s="299" t="n"/>
      <c r="AZ59" s="299" t="n"/>
      <c r="BA59" s="292">
        <f>UPPER(C59)</f>
        <v/>
      </c>
    </row>
    <row r="60" ht="15.75" customFormat="1" customHeight="1" s="261">
      <c r="A60" s="303" t="n">
        <v>57</v>
      </c>
      <c r="B60" s="304" t="inlineStr">
        <is>
          <t>R03</t>
        </is>
      </c>
      <c r="C60" s="305" t="inlineStr">
        <is>
          <t>ZANGO 0 X 11 DE NOVEMBRO</t>
        </is>
      </c>
      <c r="D60" s="292" t="inlineStr">
        <is>
          <t>ROSALINA EXPRESS</t>
        </is>
      </c>
      <c r="E60" s="306" t="n"/>
      <c r="F60" s="307" t="n"/>
      <c r="G60" s="308" t="n"/>
      <c r="H60" s="306" t="n"/>
      <c r="I60" s="307" t="n"/>
      <c r="J60" s="308" t="n"/>
      <c r="K60" s="306" t="n"/>
      <c r="L60" s="307" t="n"/>
      <c r="M60" s="308" t="n"/>
      <c r="N60" s="306" t="n"/>
      <c r="O60" s="307" t="n"/>
      <c r="P60" s="308" t="n"/>
      <c r="Q60" s="104" t="n"/>
      <c r="R60" s="400" t="n"/>
      <c r="S60" s="403" t="n"/>
      <c r="T60" s="267" t="n"/>
      <c r="U60" s="307" t="n"/>
      <c r="V60" s="308" t="n"/>
      <c r="W60" s="307" t="n"/>
      <c r="X60" s="307" t="n"/>
      <c r="Y60" s="308" t="n"/>
      <c r="Z60" s="299" t="n"/>
      <c r="AA60" s="292" t="n"/>
      <c r="AB60" s="292" t="n"/>
      <c r="AC60" s="292" t="n"/>
      <c r="AD60" s="104" t="n">
        <v>136</v>
      </c>
      <c r="AE60" s="400" t="n">
        <v>118</v>
      </c>
      <c r="AF60" s="403" t="n">
        <v>-18</v>
      </c>
      <c r="AG60" s="292" t="n"/>
      <c r="AH60" s="292" t="n"/>
      <c r="AI60" s="292" t="n"/>
      <c r="AJ60" s="292" t="n"/>
      <c r="AK60" s="292" t="n"/>
      <c r="AL60" s="292" t="n"/>
      <c r="AM60" s="292" t="n"/>
      <c r="AN60" s="292" t="n"/>
      <c r="AO60" s="292" t="n"/>
      <c r="AP60" s="292" t="n"/>
      <c r="AQ60" s="292" t="n"/>
      <c r="AR60" s="292" t="n"/>
      <c r="AS60" s="292" t="n"/>
      <c r="AT60" s="292" t="n"/>
      <c r="AU60" s="292" t="n"/>
      <c r="AV60" s="292" t="n"/>
      <c r="AW60" s="292" t="n"/>
      <c r="AX60" s="292" t="n"/>
      <c r="AY60" s="292" t="n"/>
      <c r="AZ60" s="292" t="n"/>
      <c r="BA60" s="292">
        <f>UPPER(C60)</f>
        <v/>
      </c>
    </row>
    <row r="61" ht="15.75" customFormat="1" customHeight="1" s="262">
      <c r="A61" s="296" t="n">
        <v>58</v>
      </c>
      <c r="B61" s="297" t="inlineStr">
        <is>
          <t>R04A</t>
        </is>
      </c>
      <c r="C61" s="298" t="inlineStr">
        <is>
          <t>BENFICA X KILAMBA</t>
        </is>
      </c>
      <c r="D61" s="299" t="inlineStr">
        <is>
          <t>ROSALINA EXPRESS</t>
        </is>
      </c>
      <c r="E61" s="300" t="n"/>
      <c r="F61" s="301" t="n"/>
      <c r="G61" s="302" t="n"/>
      <c r="H61" s="300" t="n"/>
      <c r="I61" s="301" t="n"/>
      <c r="J61" s="302" t="n"/>
      <c r="K61" s="300" t="n"/>
      <c r="L61" s="301" t="n"/>
      <c r="M61" s="302" t="n"/>
      <c r="N61" s="300" t="n"/>
      <c r="O61" s="301" t="n"/>
      <c r="P61" s="302" t="n"/>
      <c r="Q61" s="103" t="n"/>
      <c r="R61" s="398" t="n"/>
      <c r="S61" s="399" t="n"/>
      <c r="T61" s="266" t="n"/>
      <c r="U61" s="301" t="n"/>
      <c r="V61" s="302" t="n"/>
      <c r="W61" s="301" t="n"/>
      <c r="X61" s="301" t="n"/>
      <c r="Y61" s="302" t="n"/>
      <c r="Z61" s="299" t="n"/>
      <c r="AA61" s="299" t="n"/>
      <c r="AB61" s="299" t="n"/>
      <c r="AC61" s="299" t="n"/>
      <c r="AD61" s="103" t="n">
        <v>10</v>
      </c>
      <c r="AE61" s="398" t="n">
        <v>4</v>
      </c>
      <c r="AF61" s="399" t="n">
        <v>-6</v>
      </c>
      <c r="AG61" s="299" t="n"/>
      <c r="AH61" s="299" t="n"/>
      <c r="AI61" s="299" t="n"/>
      <c r="AJ61" s="299" t="n"/>
      <c r="AK61" s="299" t="n"/>
      <c r="AL61" s="299" t="n"/>
      <c r="AM61" s="299" t="n"/>
      <c r="AN61" s="299" t="n"/>
      <c r="AO61" s="299" t="n"/>
      <c r="AP61" s="299" t="n"/>
      <c r="AQ61" s="299" t="n"/>
      <c r="AR61" s="299" t="n"/>
      <c r="AS61" s="299" t="n"/>
      <c r="AT61" s="299" t="n"/>
      <c r="AU61" s="299" t="n"/>
      <c r="AV61" s="299" t="n"/>
      <c r="AW61" s="299" t="n"/>
      <c r="AX61" s="299" t="n"/>
      <c r="AY61" s="299" t="n"/>
      <c r="AZ61" s="299" t="n"/>
      <c r="BA61" s="292">
        <f>UPPER(C61)</f>
        <v/>
      </c>
    </row>
    <row r="62" ht="15.75" customFormat="1" customHeight="1" s="261">
      <c r="A62" s="303" t="n">
        <v>59</v>
      </c>
      <c r="B62" s="304" t="inlineStr">
        <is>
          <t>R04B</t>
        </is>
      </c>
      <c r="C62" s="305" t="inlineStr">
        <is>
          <t>BENFICA X KILAMBA</t>
        </is>
      </c>
      <c r="D62" s="292" t="inlineStr">
        <is>
          <t>ROSALINA EXPRESS</t>
        </is>
      </c>
      <c r="E62" s="306" t="n"/>
      <c r="F62" s="307" t="n"/>
      <c r="G62" s="308" t="n"/>
      <c r="H62" s="306" t="n"/>
      <c r="I62" s="307" t="n"/>
      <c r="J62" s="308" t="n"/>
      <c r="K62" s="306" t="n"/>
      <c r="L62" s="307" t="n"/>
      <c r="M62" s="308" t="n"/>
      <c r="N62" s="306" t="n"/>
      <c r="O62" s="307" t="n"/>
      <c r="P62" s="308" t="n"/>
      <c r="Q62" s="104" t="n"/>
      <c r="R62" s="400" t="n"/>
      <c r="S62" s="403" t="n"/>
      <c r="T62" s="267" t="n"/>
      <c r="U62" s="307" t="n"/>
      <c r="V62" s="308" t="n"/>
      <c r="W62" s="307" t="n"/>
      <c r="X62" s="307" t="n"/>
      <c r="Y62" s="308" t="n"/>
      <c r="Z62" s="299" t="n"/>
      <c r="AA62" s="292" t="n"/>
      <c r="AB62" s="292" t="n"/>
      <c r="AC62" s="292" t="n"/>
      <c r="AD62" s="104" t="n">
        <v>8</v>
      </c>
      <c r="AE62" s="400" t="n">
        <v>0</v>
      </c>
      <c r="AF62" s="403" t="n">
        <v>-8</v>
      </c>
      <c r="AG62" s="292" t="n"/>
      <c r="AH62" s="292" t="n"/>
      <c r="AI62" s="292" t="n"/>
      <c r="AJ62" s="292" t="n"/>
      <c r="AK62" s="292" t="n"/>
      <c r="AL62" s="292" t="n"/>
      <c r="AM62" s="292" t="n"/>
      <c r="AN62" s="292" t="n"/>
      <c r="AO62" s="292" t="n"/>
      <c r="AP62" s="292" t="n"/>
      <c r="AQ62" s="292" t="n"/>
      <c r="AR62" s="292" t="n"/>
      <c r="AS62" s="292" t="n"/>
      <c r="AT62" s="292" t="n"/>
      <c r="AU62" s="292" t="n"/>
      <c r="AV62" s="292" t="n"/>
      <c r="AW62" s="292" t="n"/>
      <c r="AX62" s="292" t="n"/>
      <c r="AY62" s="292" t="n"/>
      <c r="AZ62" s="292" t="n"/>
      <c r="BA62" s="292">
        <f>UPPER(C62)</f>
        <v/>
      </c>
    </row>
    <row r="63" ht="15.75" customFormat="1" customHeight="1" s="262">
      <c r="A63" s="296" t="n">
        <v>60</v>
      </c>
      <c r="B63" s="297" t="inlineStr">
        <is>
          <t>612</t>
        </is>
      </c>
      <c r="C63" s="298" t="inlineStr">
        <is>
          <t>ZANGO 0 X CACUACO (EXPRESSO)</t>
        </is>
      </c>
      <c r="D63" s="299" t="inlineStr">
        <is>
          <t>ROSALINA EXPRESS</t>
        </is>
      </c>
      <c r="E63" s="300" t="n"/>
      <c r="F63" s="301" t="n"/>
      <c r="G63" s="302" t="n"/>
      <c r="H63" s="300" t="n"/>
      <c r="I63" s="301" t="n"/>
      <c r="J63" s="302" t="n"/>
      <c r="K63" s="300" t="n"/>
      <c r="L63" s="301" t="n"/>
      <c r="M63" s="302" t="n"/>
      <c r="N63" s="300" t="n"/>
      <c r="O63" s="301" t="n"/>
      <c r="P63" s="302" t="n"/>
      <c r="Q63" s="103" t="n"/>
      <c r="R63" s="398" t="n"/>
      <c r="S63" s="399" t="n"/>
      <c r="T63" s="266" t="n"/>
      <c r="U63" s="301" t="n"/>
      <c r="V63" s="302" t="n"/>
      <c r="W63" s="301" t="n"/>
      <c r="X63" s="301" t="n"/>
      <c r="Y63" s="302" t="n"/>
      <c r="Z63" s="299" t="n"/>
      <c r="AA63" s="299" t="n"/>
      <c r="AB63" s="299" t="n"/>
      <c r="AC63" s="299" t="n"/>
      <c r="AD63" s="103" t="n">
        <v>60</v>
      </c>
      <c r="AE63" s="398" t="n">
        <v>0</v>
      </c>
      <c r="AF63" s="399" t="n">
        <v>-60</v>
      </c>
      <c r="AG63" s="299" t="n"/>
      <c r="AH63" s="299" t="n"/>
      <c r="AI63" s="299" t="n"/>
      <c r="AJ63" s="299" t="n"/>
      <c r="AK63" s="299" t="n"/>
      <c r="AL63" s="299" t="n"/>
      <c r="AM63" s="299" t="n"/>
      <c r="AN63" s="299" t="n"/>
      <c r="AO63" s="299" t="n"/>
      <c r="AP63" s="299" t="n"/>
      <c r="AQ63" s="299" t="n"/>
      <c r="AR63" s="299" t="n"/>
      <c r="AS63" s="299" t="n"/>
      <c r="AT63" s="299" t="n"/>
      <c r="AU63" s="299" t="n"/>
      <c r="AV63" s="299" t="n"/>
      <c r="AW63" s="299" t="n"/>
      <c r="AX63" s="299" t="n"/>
      <c r="AY63" s="299" t="n"/>
      <c r="AZ63" s="299" t="n"/>
      <c r="BA63" s="292">
        <f>UPPER(C63)</f>
        <v/>
      </c>
    </row>
    <row r="64" ht="16.5" customFormat="1" customHeight="1" s="261" thickBot="1">
      <c r="A64" s="309" t="n">
        <v>61</v>
      </c>
      <c r="B64" s="338" t="inlineStr">
        <is>
          <t>616</t>
        </is>
      </c>
      <c r="C64" s="339" t="inlineStr">
        <is>
          <t>ZANGO 0 X BENFICA (EXPRESSO)</t>
        </is>
      </c>
      <c r="D64" s="292" t="inlineStr">
        <is>
          <t>ROSALINA EXPRESS</t>
        </is>
      </c>
      <c r="E64" s="340" t="n"/>
      <c r="F64" s="341" t="n"/>
      <c r="G64" s="342" t="n"/>
      <c r="H64" s="340" t="n"/>
      <c r="I64" s="341" t="n"/>
      <c r="J64" s="342" t="n"/>
      <c r="K64" s="340" t="n"/>
      <c r="L64" s="341" t="n"/>
      <c r="M64" s="342" t="n"/>
      <c r="N64" s="340" t="n"/>
      <c r="O64" s="341" t="n"/>
      <c r="P64" s="342" t="n"/>
      <c r="Q64" s="109" t="n"/>
      <c r="R64" s="417" t="n"/>
      <c r="S64" s="418" t="n"/>
      <c r="T64" s="272" t="n"/>
      <c r="U64" s="341" t="n"/>
      <c r="V64" s="342" t="n"/>
      <c r="W64" s="341" t="n"/>
      <c r="X64" s="341" t="n"/>
      <c r="Y64" s="342" t="n"/>
      <c r="Z64" s="299" t="n"/>
      <c r="AA64" s="292" t="n"/>
      <c r="AB64" s="292" t="n"/>
      <c r="AC64" s="292" t="n"/>
      <c r="AD64" s="109" t="n">
        <v>60</v>
      </c>
      <c r="AE64" s="417" t="n">
        <v>34</v>
      </c>
      <c r="AF64" s="418" t="n">
        <v>-26</v>
      </c>
      <c r="AG64" s="292" t="n"/>
      <c r="AH64" s="292" t="n"/>
      <c r="AI64" s="292" t="n"/>
      <c r="AJ64" s="292" t="n"/>
      <c r="AK64" s="292" t="n"/>
      <c r="AL64" s="292" t="n"/>
      <c r="AM64" s="292" t="n"/>
      <c r="AN64" s="292" t="n"/>
      <c r="AO64" s="292" t="n"/>
      <c r="AP64" s="292" t="n"/>
      <c r="AQ64" s="292" t="n"/>
      <c r="AR64" s="292" t="n"/>
      <c r="AS64" s="292" t="n"/>
      <c r="AT64" s="292" t="n"/>
      <c r="AU64" s="292" t="n"/>
      <c r="AV64" s="292" t="n"/>
      <c r="AW64" s="292" t="n"/>
      <c r="AX64" s="292" t="n"/>
      <c r="AY64" s="292" t="n"/>
      <c r="AZ64" s="292" t="n"/>
      <c r="BA64" s="292">
        <f>UPPER(C64)</f>
        <v/>
      </c>
    </row>
    <row r="65" ht="15.75" customFormat="1" customHeight="1" s="263">
      <c r="A65" s="310" t="n">
        <v>62</v>
      </c>
      <c r="B65" s="311" t="inlineStr">
        <is>
          <t>S01</t>
        </is>
      </c>
      <c r="C65" s="312" t="inlineStr">
        <is>
          <t>CATETE X ESTALAGEM</t>
        </is>
      </c>
      <c r="D65" s="313" t="inlineStr">
        <is>
          <t>STRANG</t>
        </is>
      </c>
      <c r="E65" s="315" t="n"/>
      <c r="F65" s="315" t="n"/>
      <c r="G65" s="322" t="n"/>
      <c r="H65" s="315" t="n"/>
      <c r="I65" s="315" t="n"/>
      <c r="J65" s="322" t="n"/>
      <c r="K65" s="315" t="n"/>
      <c r="L65" s="315" t="n"/>
      <c r="M65" s="322" t="n"/>
      <c r="N65" s="315" t="n"/>
      <c r="O65" s="315" t="n"/>
      <c r="P65" s="322" t="n"/>
      <c r="Q65" s="405" t="n"/>
      <c r="R65" s="405" t="n"/>
      <c r="S65" s="410" t="n"/>
      <c r="T65" s="269" t="n"/>
      <c r="U65" s="315" t="n"/>
      <c r="V65" s="322" t="n"/>
      <c r="W65" s="269" t="n"/>
      <c r="X65" s="315" t="n"/>
      <c r="Y65" s="322" t="n"/>
      <c r="Z65" s="299" t="n"/>
      <c r="AA65" s="319" t="n"/>
      <c r="AB65" s="319" t="n"/>
      <c r="AC65" s="319" t="n"/>
      <c r="AD65" s="405" t="n">
        <v>48</v>
      </c>
      <c r="AE65" s="405" t="n">
        <v>25</v>
      </c>
      <c r="AF65" s="410" t="n">
        <v>-23</v>
      </c>
      <c r="AG65" s="319" t="n"/>
      <c r="AH65" s="319" t="n"/>
      <c r="AI65" s="319" t="n"/>
      <c r="AJ65" s="319" t="n"/>
      <c r="AK65" s="319" t="n"/>
      <c r="AL65" s="319" t="n"/>
      <c r="AM65" s="319" t="n"/>
      <c r="AN65" s="319" t="n"/>
      <c r="AO65" s="319" t="n"/>
      <c r="AP65" s="319" t="n"/>
      <c r="AQ65" s="319" t="n"/>
      <c r="AR65" s="319" t="n"/>
      <c r="AS65" s="319" t="n"/>
      <c r="AT65" s="319" t="n"/>
      <c r="AU65" s="319" t="n"/>
      <c r="AV65" s="319" t="n"/>
      <c r="AW65" s="319" t="n"/>
      <c r="AX65" s="319" t="n"/>
      <c r="AY65" s="319" t="n"/>
      <c r="AZ65" s="319" t="n"/>
      <c r="BA65" s="292">
        <f>UPPER(C65)</f>
        <v/>
      </c>
    </row>
    <row r="66" ht="15.75" customFormat="1" customHeight="1" s="262">
      <c r="A66" s="296" t="n">
        <v>63</v>
      </c>
      <c r="B66" s="297" t="inlineStr">
        <is>
          <t>S02</t>
        </is>
      </c>
      <c r="C66" s="298" t="inlineStr">
        <is>
          <t>KM 44 X KILAMBA</t>
        </is>
      </c>
      <c r="D66" s="299" t="inlineStr">
        <is>
          <t>STRANG</t>
        </is>
      </c>
      <c r="E66" s="301" t="n"/>
      <c r="F66" s="301" t="n"/>
      <c r="G66" s="302" t="n"/>
      <c r="H66" s="301" t="n"/>
      <c r="I66" s="301" t="n"/>
      <c r="J66" s="302" t="n"/>
      <c r="K66" s="301" t="n"/>
      <c r="L66" s="301" t="n"/>
      <c r="M66" s="302" t="n"/>
      <c r="N66" s="301" t="n"/>
      <c r="O66" s="301" t="n"/>
      <c r="P66" s="302" t="n"/>
      <c r="Q66" s="398" t="n"/>
      <c r="R66" s="398" t="n"/>
      <c r="S66" s="399" t="n"/>
      <c r="T66" s="266" t="n"/>
      <c r="U66" s="301" t="n"/>
      <c r="V66" s="302" t="n"/>
      <c r="W66" s="266" t="n"/>
      <c r="X66" s="301" t="n"/>
      <c r="Y66" s="302" t="n"/>
      <c r="Z66" s="299" t="n"/>
      <c r="AA66" s="299" t="n"/>
      <c r="AB66" s="299" t="n"/>
      <c r="AC66" s="299" t="n"/>
      <c r="AD66" s="398" t="n">
        <v>20</v>
      </c>
      <c r="AE66" s="398" t="n">
        <v>5</v>
      </c>
      <c r="AF66" s="399" t="n">
        <v>-15</v>
      </c>
      <c r="AG66" s="299" t="n"/>
      <c r="AH66" s="299" t="n"/>
      <c r="AI66" s="299" t="n"/>
      <c r="AJ66" s="299" t="n"/>
      <c r="AK66" s="299" t="n"/>
      <c r="AL66" s="299" t="n"/>
      <c r="AM66" s="299" t="n"/>
      <c r="AN66" s="299" t="n"/>
      <c r="AO66" s="299" t="n"/>
      <c r="AP66" s="299" t="n"/>
      <c r="AQ66" s="299" t="n"/>
      <c r="AR66" s="299" t="n"/>
      <c r="AS66" s="299" t="n"/>
      <c r="AT66" s="299" t="n"/>
      <c r="AU66" s="299" t="n"/>
      <c r="AV66" s="299" t="n"/>
      <c r="AW66" s="299" t="n"/>
      <c r="AX66" s="299" t="n"/>
      <c r="AY66" s="299" t="n"/>
      <c r="AZ66" s="299" t="n"/>
      <c r="BA66" s="292">
        <f>UPPER(C66)</f>
        <v/>
      </c>
    </row>
    <row r="67" ht="15.75" customFormat="1" customHeight="1" s="263">
      <c r="A67" s="310" t="n">
        <v>64</v>
      </c>
      <c r="B67" s="317" t="inlineStr">
        <is>
          <t>S03A</t>
        </is>
      </c>
      <c r="C67" s="318" t="inlineStr">
        <is>
          <t>KM 44 X VILA DE VIANA</t>
        </is>
      </c>
      <c r="D67" s="319" t="inlineStr">
        <is>
          <t>STRANG</t>
        </is>
      </c>
      <c r="E67" s="321" t="n"/>
      <c r="F67" s="321" t="n"/>
      <c r="G67" s="322" t="n"/>
      <c r="H67" s="321" t="n"/>
      <c r="I67" s="321" t="n"/>
      <c r="J67" s="322" t="n"/>
      <c r="K67" s="321" t="n"/>
      <c r="L67" s="321" t="n"/>
      <c r="M67" s="322" t="n"/>
      <c r="N67" s="321" t="n"/>
      <c r="O67" s="321" t="n"/>
      <c r="P67" s="322" t="n"/>
      <c r="Q67" s="407" t="n"/>
      <c r="R67" s="407" t="n"/>
      <c r="S67" s="410" t="n"/>
      <c r="T67" s="269" t="n"/>
      <c r="U67" s="321" t="n"/>
      <c r="V67" s="322" t="n"/>
      <c r="W67" s="269" t="n"/>
      <c r="X67" s="321" t="n"/>
      <c r="Y67" s="322" t="n"/>
      <c r="Z67" s="299" t="n"/>
      <c r="AA67" s="319" t="n"/>
      <c r="AB67" s="319" t="n"/>
      <c r="AC67" s="319" t="n"/>
      <c r="AD67" s="407" t="n">
        <v>72</v>
      </c>
      <c r="AE67" s="407" t="n">
        <v>28</v>
      </c>
      <c r="AF67" s="410" t="n">
        <v>-44</v>
      </c>
      <c r="AG67" s="319" t="n"/>
      <c r="AH67" s="319" t="n"/>
      <c r="AI67" s="319" t="n"/>
      <c r="AJ67" s="319" t="n"/>
      <c r="AK67" s="319" t="n"/>
      <c r="AL67" s="319" t="n"/>
      <c r="AM67" s="319" t="n"/>
      <c r="AN67" s="319" t="n"/>
      <c r="AO67" s="319" t="n"/>
      <c r="AP67" s="319" t="n"/>
      <c r="AQ67" s="319" t="n"/>
      <c r="AR67" s="319" t="n"/>
      <c r="AS67" s="319" t="n"/>
      <c r="AT67" s="319" t="n"/>
      <c r="AU67" s="319" t="n"/>
      <c r="AV67" s="319" t="n"/>
      <c r="AW67" s="319" t="n"/>
      <c r="AX67" s="319" t="n"/>
      <c r="AY67" s="319" t="n"/>
      <c r="AZ67" s="319" t="n"/>
      <c r="BA67" s="292">
        <f>UPPER(C67)</f>
        <v/>
      </c>
    </row>
    <row r="68" ht="15.75" customFormat="1" customHeight="1" s="262">
      <c r="A68" s="296" t="n">
        <v>65</v>
      </c>
      <c r="B68" s="297" t="inlineStr">
        <is>
          <t>S03B</t>
        </is>
      </c>
      <c r="C68" s="298" t="inlineStr">
        <is>
          <t>BOM JESUS X VILA DE VIANA</t>
        </is>
      </c>
      <c r="D68" s="299" t="inlineStr">
        <is>
          <t>STRANG</t>
        </is>
      </c>
      <c r="E68" s="301" t="n"/>
      <c r="F68" s="301" t="n"/>
      <c r="G68" s="302" t="n"/>
      <c r="H68" s="301" t="n"/>
      <c r="I68" s="301" t="n"/>
      <c r="J68" s="302" t="n"/>
      <c r="K68" s="301" t="n"/>
      <c r="L68" s="301" t="n"/>
      <c r="M68" s="302" t="n"/>
      <c r="N68" s="301" t="n"/>
      <c r="O68" s="301" t="n"/>
      <c r="P68" s="302" t="n"/>
      <c r="Q68" s="398" t="n"/>
      <c r="R68" s="398" t="n"/>
      <c r="S68" s="399" t="n"/>
      <c r="T68" s="266" t="n"/>
      <c r="U68" s="301" t="n"/>
      <c r="V68" s="302" t="n"/>
      <c r="W68" s="266" t="n"/>
      <c r="X68" s="301" t="n"/>
      <c r="Y68" s="302" t="n"/>
      <c r="Z68" s="299" t="n"/>
      <c r="AA68" s="299" t="n"/>
      <c r="AB68" s="299" t="n"/>
      <c r="AC68" s="299" t="n"/>
      <c r="AD68" s="398" t="n">
        <v>20</v>
      </c>
      <c r="AE68" s="398" t="n">
        <v>0</v>
      </c>
      <c r="AF68" s="399" t="n">
        <v>-20</v>
      </c>
      <c r="AG68" s="299" t="n"/>
      <c r="AH68" s="299" t="n"/>
      <c r="AI68" s="299" t="n"/>
      <c r="AJ68" s="299" t="n"/>
      <c r="AK68" s="299" t="n"/>
      <c r="AL68" s="299" t="n"/>
      <c r="AM68" s="299" t="n"/>
      <c r="AN68" s="299" t="n"/>
      <c r="AO68" s="299" t="n"/>
      <c r="AP68" s="299" t="n"/>
      <c r="AQ68" s="299" t="n"/>
      <c r="AR68" s="299" t="n"/>
      <c r="AS68" s="299" t="n"/>
      <c r="AT68" s="299" t="n"/>
      <c r="AU68" s="299" t="n"/>
      <c r="AV68" s="299" t="n"/>
      <c r="AW68" s="299" t="n"/>
      <c r="AX68" s="299" t="n"/>
      <c r="AY68" s="299" t="n"/>
      <c r="AZ68" s="299" t="n"/>
      <c r="BA68" s="292">
        <f>UPPER(C68)</f>
        <v/>
      </c>
    </row>
    <row r="69" ht="16.5" customFormat="1" customHeight="1" s="263" thickBot="1">
      <c r="A69" s="323" t="n">
        <v>66</v>
      </c>
      <c r="B69" s="324" t="inlineStr">
        <is>
          <t>S04</t>
        </is>
      </c>
      <c r="C69" s="325" t="inlineStr">
        <is>
          <t>KM 30 X SEQUELE</t>
        </is>
      </c>
      <c r="D69" s="326" t="inlineStr">
        <is>
          <t>STRANG</t>
        </is>
      </c>
      <c r="E69" s="328" t="n"/>
      <c r="F69" s="328" t="n"/>
      <c r="G69" s="329" t="n"/>
      <c r="H69" s="328" t="n"/>
      <c r="I69" s="328" t="n"/>
      <c r="J69" s="329" t="n"/>
      <c r="K69" s="328" t="n"/>
      <c r="L69" s="328" t="n"/>
      <c r="M69" s="329" t="n"/>
      <c r="N69" s="328" t="n"/>
      <c r="O69" s="328" t="n"/>
      <c r="P69" s="329" t="n"/>
      <c r="Q69" s="411" t="n"/>
      <c r="R69" s="411" t="n"/>
      <c r="S69" s="412" t="n"/>
      <c r="T69" s="270" t="n"/>
      <c r="U69" s="328" t="n"/>
      <c r="V69" s="329" t="n"/>
      <c r="W69" s="270" t="n"/>
      <c r="X69" s="328" t="n"/>
      <c r="Y69" s="329" t="n"/>
      <c r="Z69" s="299" t="n"/>
      <c r="AA69" s="319" t="n"/>
      <c r="AB69" s="319" t="n"/>
      <c r="AC69" s="319" t="n"/>
      <c r="AD69" s="411" t="n">
        <v>20</v>
      </c>
      <c r="AE69" s="411" t="n">
        <v>3</v>
      </c>
      <c r="AF69" s="412" t="n">
        <v>-17</v>
      </c>
      <c r="AG69" s="319" t="n"/>
      <c r="AH69" s="319" t="n"/>
      <c r="AI69" s="319" t="n"/>
      <c r="AJ69" s="319" t="n"/>
      <c r="AK69" s="319" t="n"/>
      <c r="AL69" s="319" t="n"/>
      <c r="AM69" s="319" t="n"/>
      <c r="AN69" s="319" t="n"/>
      <c r="AO69" s="319" t="n"/>
      <c r="AP69" s="319" t="n"/>
      <c r="AQ69" s="319" t="n"/>
      <c r="AR69" s="319" t="n"/>
      <c r="AS69" s="319" t="n"/>
      <c r="AT69" s="319" t="n"/>
      <c r="AU69" s="319" t="n"/>
      <c r="AV69" s="319" t="n"/>
      <c r="AW69" s="319" t="n"/>
      <c r="AX69" s="319" t="n"/>
      <c r="AY69" s="319" t="n"/>
      <c r="AZ69" s="319" t="n"/>
      <c r="BA69" s="292">
        <f>UPPER(C69)</f>
        <v/>
      </c>
    </row>
    <row r="70" ht="15.75" customFormat="1" customHeight="1" s="261">
      <c r="A70" s="303" t="n">
        <v>67</v>
      </c>
      <c r="B70" s="290" t="inlineStr">
        <is>
          <t>B16</t>
        </is>
      </c>
      <c r="C70" s="291" t="inlineStr">
        <is>
          <t>GRAFANIL X MUTAMBA</t>
        </is>
      </c>
      <c r="D70" s="292" t="inlineStr">
        <is>
          <t>TCUL</t>
        </is>
      </c>
      <c r="E70" s="293" t="n"/>
      <c r="F70" s="294" t="n"/>
      <c r="G70" s="308" t="n"/>
      <c r="H70" s="293" t="n"/>
      <c r="I70" s="294" t="n"/>
      <c r="J70" s="308" t="n"/>
      <c r="K70" s="293" t="n"/>
      <c r="L70" s="294" t="n"/>
      <c r="M70" s="308" t="n"/>
      <c r="N70" s="293" t="n"/>
      <c r="O70" s="294" t="n"/>
      <c r="P70" s="308" t="n"/>
      <c r="Q70" s="102" t="n"/>
      <c r="R70" s="396" t="n"/>
      <c r="S70" s="419" t="n"/>
      <c r="T70" s="267" t="n"/>
      <c r="U70" s="294" t="n"/>
      <c r="V70" s="308" t="n"/>
      <c r="W70" s="294" t="n"/>
      <c r="X70" s="294" t="n"/>
      <c r="Y70" s="308" t="n"/>
      <c r="Z70" s="299" t="n"/>
      <c r="AA70" s="292" t="n"/>
      <c r="AB70" s="292" t="n"/>
      <c r="AC70" s="292" t="n"/>
      <c r="AD70" s="102" t="n">
        <v>0</v>
      </c>
      <c r="AE70" s="396" t="n">
        <v>0</v>
      </c>
      <c r="AF70" s="419" t="n">
        <v>0</v>
      </c>
      <c r="AG70" s="292" t="n"/>
      <c r="AH70" s="292" t="n"/>
      <c r="AI70" s="292" t="n"/>
      <c r="AJ70" s="292" t="n"/>
      <c r="AK70" s="292" t="n"/>
      <c r="AL70" s="292" t="n"/>
      <c r="AM70" s="292" t="n"/>
      <c r="AN70" s="292" t="n"/>
      <c r="AO70" s="292" t="n"/>
      <c r="AP70" s="292" t="n"/>
      <c r="AQ70" s="292" t="n"/>
      <c r="AR70" s="292" t="n"/>
      <c r="AS70" s="292" t="n"/>
      <c r="AT70" s="292" t="n"/>
      <c r="AU70" s="292" t="n"/>
      <c r="AV70" s="292" t="n"/>
      <c r="AW70" s="292" t="n"/>
      <c r="AX70" s="292" t="n"/>
      <c r="AY70" s="292" t="n"/>
      <c r="AZ70" s="292" t="n"/>
      <c r="BA70" s="292">
        <f>UPPER(C70)</f>
        <v/>
      </c>
    </row>
    <row r="71" ht="15.75" customFormat="1" customHeight="1" s="262">
      <c r="A71" s="296" t="n">
        <v>68</v>
      </c>
      <c r="B71" s="297" t="inlineStr">
        <is>
          <t>B17</t>
        </is>
      </c>
      <c r="C71" s="298" t="inlineStr">
        <is>
          <t>VILA DO GAMEK X SÃO PAULO</t>
        </is>
      </c>
      <c r="D71" s="299" t="inlineStr">
        <is>
          <t>TCUL</t>
        </is>
      </c>
      <c r="E71" s="300" t="n"/>
      <c r="F71" s="301" t="n"/>
      <c r="G71" s="302" t="n"/>
      <c r="H71" s="300" t="n"/>
      <c r="I71" s="301" t="n"/>
      <c r="J71" s="302" t="n"/>
      <c r="K71" s="300" t="n"/>
      <c r="L71" s="301" t="n"/>
      <c r="M71" s="302" t="n"/>
      <c r="N71" s="300" t="n"/>
      <c r="O71" s="301" t="n"/>
      <c r="P71" s="302" t="n"/>
      <c r="Q71" s="103" t="n"/>
      <c r="R71" s="398" t="n"/>
      <c r="S71" s="402" t="n"/>
      <c r="T71" s="266" t="n"/>
      <c r="U71" s="301" t="n"/>
      <c r="V71" s="302" t="n"/>
      <c r="W71" s="301" t="n"/>
      <c r="X71" s="301" t="n"/>
      <c r="Y71" s="302" t="n"/>
      <c r="Z71" s="299" t="n"/>
      <c r="AA71" s="299" t="n"/>
      <c r="AB71" s="299" t="n"/>
      <c r="AC71" s="299" t="n"/>
      <c r="AD71" s="103" t="n">
        <v>0</v>
      </c>
      <c r="AE71" s="398" t="n">
        <v>0</v>
      </c>
      <c r="AF71" s="402" t="n">
        <v>0</v>
      </c>
      <c r="AG71" s="299" t="n"/>
      <c r="AH71" s="299" t="n"/>
      <c r="AI71" s="299" t="n"/>
      <c r="AJ71" s="299" t="n"/>
      <c r="AK71" s="299" t="n"/>
      <c r="AL71" s="299" t="n"/>
      <c r="AM71" s="299" t="n"/>
      <c r="AN71" s="299" t="n"/>
      <c r="AO71" s="299" t="n"/>
      <c r="AP71" s="299" t="n"/>
      <c r="AQ71" s="299" t="n"/>
      <c r="AR71" s="299" t="n"/>
      <c r="AS71" s="299" t="n"/>
      <c r="AT71" s="299" t="n"/>
      <c r="AU71" s="299" t="n"/>
      <c r="AV71" s="299" t="n"/>
      <c r="AW71" s="299" t="n"/>
      <c r="AX71" s="299" t="n"/>
      <c r="AY71" s="299" t="n"/>
      <c r="AZ71" s="299" t="n"/>
      <c r="BA71" s="292">
        <f>UPPER(C71)</f>
        <v/>
      </c>
    </row>
    <row r="72" ht="16.5" customFormat="1" customHeight="1" s="261" thickBot="1">
      <c r="A72" s="309" t="n">
        <v>69</v>
      </c>
      <c r="B72" s="338" t="inlineStr">
        <is>
          <t>C11</t>
        </is>
      </c>
      <c r="C72" s="339" t="inlineStr">
        <is>
          <t>LUANDA SUL X ROTUNDA DO CAMAMA</t>
        </is>
      </c>
      <c r="D72" s="292" t="inlineStr">
        <is>
          <t>TCUL</t>
        </is>
      </c>
      <c r="E72" s="340" t="n"/>
      <c r="F72" s="341" t="n"/>
      <c r="G72" s="342" t="n"/>
      <c r="H72" s="340" t="n"/>
      <c r="I72" s="341" t="n"/>
      <c r="J72" s="342" t="n"/>
      <c r="K72" s="340" t="n"/>
      <c r="L72" s="341" t="n"/>
      <c r="M72" s="342" t="n"/>
      <c r="N72" s="340" t="n"/>
      <c r="O72" s="341" t="n"/>
      <c r="P72" s="342" t="n"/>
      <c r="Q72" s="109" t="n"/>
      <c r="R72" s="417" t="n"/>
      <c r="S72" s="420" t="n"/>
      <c r="T72" s="272" t="n"/>
      <c r="U72" s="341" t="n"/>
      <c r="V72" s="342" t="n"/>
      <c r="W72" s="341" t="n"/>
      <c r="X72" s="341" t="n"/>
      <c r="Y72" s="342" t="n"/>
      <c r="Z72" s="299" t="n"/>
      <c r="AA72" s="292" t="n"/>
      <c r="AB72" s="292" t="n"/>
      <c r="AC72" s="292" t="n"/>
      <c r="AD72" s="109" t="n">
        <v>0</v>
      </c>
      <c r="AE72" s="417" t="n">
        <v>0</v>
      </c>
      <c r="AF72" s="420" t="n">
        <v>0</v>
      </c>
      <c r="AG72" s="292" t="n"/>
      <c r="AH72" s="292" t="n"/>
      <c r="AI72" s="292" t="n"/>
      <c r="AJ72" s="292" t="n"/>
      <c r="AK72" s="292" t="n"/>
      <c r="AL72" s="292" t="n"/>
      <c r="AM72" s="292" t="n"/>
      <c r="AN72" s="292" t="n"/>
      <c r="AO72" s="292" t="n"/>
      <c r="AP72" s="292" t="n"/>
      <c r="AQ72" s="292" t="n"/>
      <c r="AR72" s="292" t="n"/>
      <c r="AS72" s="292" t="n"/>
      <c r="AT72" s="292" t="n"/>
      <c r="AU72" s="292" t="n"/>
      <c r="AV72" s="292" t="n"/>
      <c r="AW72" s="292" t="n"/>
      <c r="AX72" s="292" t="n"/>
      <c r="AY72" s="292" t="n"/>
      <c r="AZ72" s="292" t="n"/>
      <c r="BA72" s="292">
        <f>UPPER(C72)</f>
        <v/>
      </c>
    </row>
    <row r="73" ht="15.75" customFormat="1" customHeight="1" s="262">
      <c r="A73" s="296" t="n">
        <v>70</v>
      </c>
      <c r="B73" s="343" t="n">
        <v>608</v>
      </c>
      <c r="C73" s="344" t="inlineStr">
        <is>
          <t>1 DE MAIO X KM 25 (EXPRESSO)</t>
        </is>
      </c>
      <c r="D73" s="345" t="inlineStr">
        <is>
          <t>TCUL</t>
        </is>
      </c>
      <c r="E73" s="347" t="n"/>
      <c r="F73" s="347" t="n"/>
      <c r="G73" s="302" t="n"/>
      <c r="H73" s="347" t="n"/>
      <c r="I73" s="347" t="n"/>
      <c r="J73" s="302" t="n"/>
      <c r="K73" s="347" t="n"/>
      <c r="L73" s="347" t="n"/>
      <c r="M73" s="302" t="n"/>
      <c r="N73" s="347" t="n"/>
      <c r="O73" s="347" t="n"/>
      <c r="P73" s="302" t="n"/>
      <c r="Q73" s="422" t="n"/>
      <c r="R73" s="422" t="n"/>
      <c r="S73" s="399" t="n"/>
      <c r="T73" s="266" t="n"/>
      <c r="U73" s="347" t="n"/>
      <c r="V73" s="302" t="n"/>
      <c r="W73" s="266" t="n"/>
      <c r="X73" s="347" t="n"/>
      <c r="Y73" s="302" t="n"/>
      <c r="Z73" s="299" t="n"/>
      <c r="AA73" s="299" t="n"/>
      <c r="AB73" s="299" t="n"/>
      <c r="AC73" s="299" t="n"/>
      <c r="AD73" s="422" t="n">
        <v>204</v>
      </c>
      <c r="AE73" s="422" t="n">
        <v>133</v>
      </c>
      <c r="AF73" s="399" t="n">
        <v>-71</v>
      </c>
      <c r="AG73" s="299" t="n"/>
      <c r="AH73" s="299" t="n"/>
      <c r="AI73" s="299" t="n"/>
      <c r="AJ73" s="299" t="n"/>
      <c r="AK73" s="299" t="n"/>
      <c r="AL73" s="299" t="n"/>
      <c r="AM73" s="299" t="n"/>
      <c r="AN73" s="299" t="n"/>
      <c r="AO73" s="299" t="n"/>
      <c r="AP73" s="299" t="n"/>
      <c r="AQ73" s="299" t="n"/>
      <c r="AR73" s="299" t="n"/>
      <c r="AS73" s="299" t="n"/>
      <c r="AT73" s="299" t="n"/>
      <c r="AU73" s="299" t="n"/>
      <c r="AV73" s="299" t="n"/>
      <c r="AW73" s="299" t="n"/>
      <c r="AX73" s="299" t="n"/>
      <c r="AY73" s="299" t="n"/>
      <c r="AZ73" s="299" t="n"/>
      <c r="BA73" s="292">
        <f>UPPER(C73)</f>
        <v/>
      </c>
    </row>
    <row r="74" ht="15.75" customFormat="1" customHeight="1" s="261">
      <c r="A74" s="303" t="n">
        <v>71</v>
      </c>
      <c r="B74" s="304" t="inlineStr">
        <is>
          <t>A03</t>
        </is>
      </c>
      <c r="C74" s="305" t="inlineStr">
        <is>
          <t>PORTO X ILHA</t>
        </is>
      </c>
      <c r="D74" s="292" t="inlineStr">
        <is>
          <t>TCUL</t>
        </is>
      </c>
      <c r="E74" s="307" t="n"/>
      <c r="F74" s="307" t="n"/>
      <c r="G74" s="308" t="n"/>
      <c r="H74" s="307" t="n"/>
      <c r="I74" s="307" t="n"/>
      <c r="J74" s="308" t="n"/>
      <c r="K74" s="307" t="n"/>
      <c r="L74" s="307" t="n"/>
      <c r="M74" s="308" t="n"/>
      <c r="N74" s="307" t="n"/>
      <c r="O74" s="307" t="n"/>
      <c r="P74" s="308" t="n"/>
      <c r="Q74" s="400" t="n"/>
      <c r="R74" s="400" t="n"/>
      <c r="S74" s="403" t="n"/>
      <c r="T74" s="267" t="n"/>
      <c r="U74" s="307" t="n"/>
      <c r="V74" s="308" t="n"/>
      <c r="W74" s="267" t="n"/>
      <c r="X74" s="307" t="n"/>
      <c r="Y74" s="308" t="n"/>
      <c r="Z74" s="299" t="n"/>
      <c r="AA74" s="292" t="n"/>
      <c r="AB74" s="292" t="n"/>
      <c r="AC74" s="292" t="n"/>
      <c r="AD74" s="400" t="n">
        <v>48</v>
      </c>
      <c r="AE74" s="400" t="n">
        <v>38</v>
      </c>
      <c r="AF74" s="403" t="n">
        <v>-10</v>
      </c>
      <c r="AG74" s="292" t="n"/>
      <c r="AH74" s="292" t="n"/>
      <c r="AI74" s="292" t="n"/>
      <c r="AJ74" s="292" t="n"/>
      <c r="AK74" s="292" t="n"/>
      <c r="AL74" s="292" t="n"/>
      <c r="AM74" s="292" t="n"/>
      <c r="AN74" s="292" t="n"/>
      <c r="AO74" s="292" t="n"/>
      <c r="AP74" s="292" t="n"/>
      <c r="AQ74" s="292" t="n"/>
      <c r="AR74" s="292" t="n"/>
      <c r="AS74" s="292" t="n"/>
      <c r="AT74" s="292" t="n"/>
      <c r="AU74" s="292" t="n"/>
      <c r="AV74" s="292" t="n"/>
      <c r="AW74" s="292" t="n"/>
      <c r="AX74" s="292" t="n"/>
      <c r="AY74" s="292" t="n"/>
      <c r="AZ74" s="292" t="n"/>
      <c r="BA74" s="292">
        <f>UPPER(C74)</f>
        <v/>
      </c>
    </row>
    <row r="75" ht="15.75" customFormat="1" customHeight="1" s="262">
      <c r="A75" s="296" t="n">
        <v>72</v>
      </c>
      <c r="B75" s="297" t="inlineStr">
        <is>
          <t>B03</t>
        </is>
      </c>
      <c r="C75" s="298" t="inlineStr">
        <is>
          <t>CUCA X MUTAMBA</t>
        </is>
      </c>
      <c r="D75" s="299" t="inlineStr">
        <is>
          <t>TCUL</t>
        </is>
      </c>
      <c r="E75" s="301" t="n"/>
      <c r="F75" s="301" t="n"/>
      <c r="G75" s="302" t="n"/>
      <c r="H75" s="301" t="n"/>
      <c r="I75" s="301" t="n"/>
      <c r="J75" s="302" t="n"/>
      <c r="K75" s="301" t="n"/>
      <c r="L75" s="301" t="n"/>
      <c r="M75" s="302" t="n"/>
      <c r="N75" s="301" t="n"/>
      <c r="O75" s="301" t="n"/>
      <c r="P75" s="302" t="n"/>
      <c r="Q75" s="398" t="n"/>
      <c r="R75" s="398" t="n"/>
      <c r="S75" s="399" t="n"/>
      <c r="T75" s="266" t="n"/>
      <c r="U75" s="301" t="n"/>
      <c r="V75" s="302" t="n"/>
      <c r="W75" s="266" t="n"/>
      <c r="X75" s="301" t="n"/>
      <c r="Y75" s="302" t="n"/>
      <c r="Z75" s="299" t="n"/>
      <c r="AA75" s="299" t="n"/>
      <c r="AB75" s="299" t="n"/>
      <c r="AC75" s="299" t="n"/>
      <c r="AD75" s="398" t="n">
        <v>40</v>
      </c>
      <c r="AE75" s="398" t="n">
        <v>30</v>
      </c>
      <c r="AF75" s="399" t="n">
        <v>-10</v>
      </c>
      <c r="AG75" s="299" t="n"/>
      <c r="AH75" s="299" t="n"/>
      <c r="AI75" s="299" t="n"/>
      <c r="AJ75" s="299" t="n"/>
      <c r="AK75" s="299" t="n"/>
      <c r="AL75" s="299" t="n"/>
      <c r="AM75" s="299" t="n"/>
      <c r="AN75" s="299" t="n"/>
      <c r="AO75" s="299" t="n"/>
      <c r="AP75" s="299" t="n"/>
      <c r="AQ75" s="299" t="n"/>
      <c r="AR75" s="299" t="n"/>
      <c r="AS75" s="299" t="n"/>
      <c r="AT75" s="299" t="n"/>
      <c r="AU75" s="299" t="n"/>
      <c r="AV75" s="299" t="n"/>
      <c r="AW75" s="299" t="n"/>
      <c r="AX75" s="299" t="n"/>
      <c r="AY75" s="299" t="n"/>
      <c r="AZ75" s="299" t="n"/>
      <c r="BA75" s="292">
        <f>UPPER(C75)</f>
        <v/>
      </c>
    </row>
    <row r="76" ht="15.75" customFormat="1" customHeight="1" s="261">
      <c r="A76" s="303" t="n">
        <v>73</v>
      </c>
      <c r="B76" s="304" t="inlineStr">
        <is>
          <t>B11A</t>
        </is>
      </c>
      <c r="C76" s="305" t="inlineStr">
        <is>
          <t>CUCA X GOLF 2</t>
        </is>
      </c>
      <c r="D76" s="292" t="inlineStr">
        <is>
          <t>TCUL</t>
        </is>
      </c>
      <c r="E76" s="307" t="n"/>
      <c r="F76" s="307" t="n"/>
      <c r="G76" s="308" t="n"/>
      <c r="H76" s="307" t="n"/>
      <c r="I76" s="307" t="n"/>
      <c r="J76" s="308" t="n"/>
      <c r="K76" s="307" t="n"/>
      <c r="L76" s="307" t="n"/>
      <c r="M76" s="308" t="n"/>
      <c r="N76" s="307" t="n"/>
      <c r="O76" s="307" t="n"/>
      <c r="P76" s="308" t="n"/>
      <c r="Q76" s="400" t="n"/>
      <c r="R76" s="400" t="n"/>
      <c r="S76" s="403" t="n"/>
      <c r="T76" s="267" t="n"/>
      <c r="U76" s="307" t="n"/>
      <c r="V76" s="308" t="n"/>
      <c r="W76" s="267" t="n"/>
      <c r="X76" s="307" t="n"/>
      <c r="Y76" s="308" t="n"/>
      <c r="Z76" s="299" t="n"/>
      <c r="AA76" s="292" t="n"/>
      <c r="AB76" s="292" t="n"/>
      <c r="AC76" s="292" t="n"/>
      <c r="AD76" s="400" t="n">
        <v>80</v>
      </c>
      <c r="AE76" s="400" t="n">
        <v>7</v>
      </c>
      <c r="AF76" s="403" t="n">
        <v>-73</v>
      </c>
      <c r="AG76" s="292" t="n"/>
      <c r="AH76" s="292" t="n"/>
      <c r="AI76" s="292" t="n"/>
      <c r="AJ76" s="292" t="n"/>
      <c r="AK76" s="292" t="n"/>
      <c r="AL76" s="292" t="n"/>
      <c r="AM76" s="292" t="n"/>
      <c r="AN76" s="292" t="n"/>
      <c r="AO76" s="292" t="n"/>
      <c r="AP76" s="292" t="n"/>
      <c r="AQ76" s="292" t="n"/>
      <c r="AR76" s="292" t="n"/>
      <c r="AS76" s="292" t="n"/>
      <c r="AT76" s="292" t="n"/>
      <c r="AU76" s="292" t="n"/>
      <c r="AV76" s="292" t="n"/>
      <c r="AW76" s="292" t="n"/>
      <c r="AX76" s="292" t="n"/>
      <c r="AY76" s="292" t="n"/>
      <c r="AZ76" s="292" t="n"/>
      <c r="BA76" s="292">
        <f>UPPER(C76)</f>
        <v/>
      </c>
    </row>
    <row r="77" ht="15.75" customFormat="1" customHeight="1" s="262">
      <c r="A77" s="296" t="n">
        <v>74</v>
      </c>
      <c r="B77" s="297" t="inlineStr">
        <is>
          <t>C04</t>
        </is>
      </c>
      <c r="C77" s="298" t="inlineStr">
        <is>
          <t>LUANDA SUL X LARGO DAS ESCOLAS</t>
        </is>
      </c>
      <c r="D77" s="299" t="inlineStr">
        <is>
          <t>TCUL</t>
        </is>
      </c>
      <c r="E77" s="301" t="n"/>
      <c r="F77" s="301" t="n"/>
      <c r="G77" s="302" t="n"/>
      <c r="H77" s="301" t="n"/>
      <c r="I77" s="301" t="n"/>
      <c r="J77" s="302" t="n"/>
      <c r="K77" s="301" t="n"/>
      <c r="L77" s="301" t="n"/>
      <c r="M77" s="302" t="n"/>
      <c r="N77" s="301" t="n"/>
      <c r="O77" s="301" t="n"/>
      <c r="P77" s="302" t="n"/>
      <c r="Q77" s="398" t="n"/>
      <c r="R77" s="398" t="n"/>
      <c r="S77" s="404" t="n"/>
      <c r="T77" s="266" t="n"/>
      <c r="U77" s="301" t="n"/>
      <c r="V77" s="302" t="n"/>
      <c r="W77" s="266" t="n"/>
      <c r="X77" s="301" t="n"/>
      <c r="Y77" s="302" t="n"/>
      <c r="Z77" s="299" t="n"/>
      <c r="AA77" s="299" t="n"/>
      <c r="AB77" s="299" t="n"/>
      <c r="AC77" s="299" t="n"/>
      <c r="AD77" s="398" t="n">
        <v>64</v>
      </c>
      <c r="AE77" s="398" t="n">
        <v>85</v>
      </c>
      <c r="AF77" s="404" t="n">
        <v>21</v>
      </c>
      <c r="AG77" s="299" t="n"/>
      <c r="AH77" s="299" t="n"/>
      <c r="AI77" s="299" t="n"/>
      <c r="AJ77" s="299" t="n"/>
      <c r="AK77" s="299" t="n"/>
      <c r="AL77" s="299" t="n"/>
      <c r="AM77" s="299" t="n"/>
      <c r="AN77" s="299" t="n"/>
      <c r="AO77" s="299" t="n"/>
      <c r="AP77" s="299" t="n"/>
      <c r="AQ77" s="299" t="n"/>
      <c r="AR77" s="299" t="n"/>
      <c r="AS77" s="299" t="n"/>
      <c r="AT77" s="299" t="n"/>
      <c r="AU77" s="299" t="n"/>
      <c r="AV77" s="299" t="n"/>
      <c r="AW77" s="299" t="n"/>
      <c r="AX77" s="299" t="n"/>
      <c r="AY77" s="299" t="n"/>
      <c r="AZ77" s="299" t="n"/>
      <c r="BA77" s="292">
        <f>UPPER(C77)</f>
        <v/>
      </c>
    </row>
    <row r="78" ht="15.75" customFormat="1" customHeight="1" s="261">
      <c r="A78" s="303" t="n">
        <v>81</v>
      </c>
      <c r="B78" s="304" t="inlineStr">
        <is>
          <t>C05A</t>
        </is>
      </c>
      <c r="C78" s="305" t="inlineStr">
        <is>
          <t>CAPALANGA X CUCA</t>
        </is>
      </c>
      <c r="D78" s="292" t="inlineStr">
        <is>
          <t>TCUL</t>
        </is>
      </c>
      <c r="E78" s="307" t="n"/>
      <c r="F78" s="307" t="n"/>
      <c r="G78" s="308" t="n"/>
      <c r="H78" s="307" t="n"/>
      <c r="I78" s="307" t="n"/>
      <c r="J78" s="308" t="n"/>
      <c r="K78" s="307" t="n"/>
      <c r="L78" s="307" t="n"/>
      <c r="M78" s="308" t="n"/>
      <c r="N78" s="307" t="n"/>
      <c r="O78" s="307" t="n"/>
      <c r="P78" s="308" t="n"/>
      <c r="Q78" s="400" t="n"/>
      <c r="R78" s="400" t="n"/>
      <c r="S78" s="403" t="n"/>
      <c r="T78" s="267" t="n"/>
      <c r="U78" s="307" t="n"/>
      <c r="V78" s="308" t="n"/>
      <c r="W78" s="267" t="n"/>
      <c r="X78" s="307" t="n"/>
      <c r="Y78" s="308" t="n"/>
      <c r="Z78" s="299" t="n"/>
      <c r="AA78" s="292" t="n"/>
      <c r="AB78" s="292" t="n"/>
      <c r="AC78" s="292" t="n"/>
      <c r="AD78" s="400" t="n">
        <v>64</v>
      </c>
      <c r="AE78" s="400" t="n">
        <v>28</v>
      </c>
      <c r="AF78" s="403" t="n">
        <v>-36</v>
      </c>
      <c r="AG78" s="292" t="n"/>
      <c r="AH78" s="292" t="n"/>
      <c r="AI78" s="292" t="n"/>
      <c r="AJ78" s="292" t="n"/>
      <c r="AK78" s="292" t="n"/>
      <c r="AL78" s="292" t="n"/>
      <c r="AM78" s="292" t="n"/>
      <c r="AN78" s="292" t="n"/>
      <c r="AO78" s="292" t="n"/>
      <c r="AP78" s="292" t="n"/>
      <c r="AQ78" s="292" t="n"/>
      <c r="AR78" s="292" t="n"/>
      <c r="AS78" s="292" t="n"/>
      <c r="AT78" s="292" t="n"/>
      <c r="AU78" s="292" t="n"/>
      <c r="AV78" s="292" t="n"/>
      <c r="AW78" s="292" t="n"/>
      <c r="AX78" s="292" t="n"/>
      <c r="AY78" s="292" t="n"/>
      <c r="AZ78" s="292" t="n"/>
      <c r="BA78" s="292">
        <f>UPPER(C78)</f>
        <v/>
      </c>
    </row>
    <row r="79" ht="15.75" customFormat="1" customHeight="1" s="262">
      <c r="A79" s="296" t="n">
        <v>82</v>
      </c>
      <c r="B79" s="297" t="inlineStr">
        <is>
          <t>C07</t>
        </is>
      </c>
      <c r="C79" s="298" t="inlineStr">
        <is>
          <t>LUMEJI X BENFICA</t>
        </is>
      </c>
      <c r="D79" s="299" t="inlineStr">
        <is>
          <t>TCUL</t>
        </is>
      </c>
      <c r="E79" s="301" t="n"/>
      <c r="F79" s="301" t="n"/>
      <c r="G79" s="302" t="n"/>
      <c r="H79" s="301" t="n"/>
      <c r="I79" s="301" t="n"/>
      <c r="J79" s="302" t="n"/>
      <c r="K79" s="301" t="n"/>
      <c r="L79" s="301" t="n"/>
      <c r="M79" s="302" t="n"/>
      <c r="N79" s="301" t="n"/>
      <c r="O79" s="301" t="n"/>
      <c r="P79" s="302" t="n"/>
      <c r="Q79" s="398" t="n"/>
      <c r="R79" s="398" t="n"/>
      <c r="S79" s="399" t="n"/>
      <c r="T79" s="266" t="n"/>
      <c r="U79" s="301" t="n"/>
      <c r="V79" s="302" t="n"/>
      <c r="W79" s="266" t="n"/>
      <c r="X79" s="301" t="n"/>
      <c r="Y79" s="302" t="n"/>
      <c r="Z79" s="299" t="n"/>
      <c r="AA79" s="299" t="n"/>
      <c r="AB79" s="299" t="n"/>
      <c r="AC79" s="299" t="n"/>
      <c r="AD79" s="398" t="n">
        <v>64</v>
      </c>
      <c r="AE79" s="398" t="n">
        <v>20</v>
      </c>
      <c r="AF79" s="399" t="n">
        <v>-44</v>
      </c>
      <c r="AG79" s="299" t="n"/>
      <c r="AH79" s="299" t="n"/>
      <c r="AI79" s="299" t="n"/>
      <c r="AJ79" s="299" t="n"/>
      <c r="AK79" s="299" t="n"/>
      <c r="AL79" s="299" t="n"/>
      <c r="AM79" s="299" t="n"/>
      <c r="AN79" s="299" t="n"/>
      <c r="AO79" s="299" t="n"/>
      <c r="AP79" s="299" t="n"/>
      <c r="AQ79" s="299" t="n"/>
      <c r="AR79" s="299" t="n"/>
      <c r="AS79" s="299" t="n"/>
      <c r="AT79" s="299" t="n"/>
      <c r="AU79" s="299" t="n"/>
      <c r="AV79" s="299" t="n"/>
      <c r="AW79" s="299" t="n"/>
      <c r="AX79" s="299" t="n"/>
      <c r="AY79" s="299" t="n"/>
      <c r="AZ79" s="299" t="n"/>
      <c r="BA79" s="292">
        <f>UPPER(C79)</f>
        <v/>
      </c>
    </row>
    <row r="80" ht="15.75" customFormat="1" customHeight="1" s="261">
      <c r="A80" s="303" t="n">
        <v>83</v>
      </c>
      <c r="B80" s="304" t="inlineStr">
        <is>
          <t>C09</t>
        </is>
      </c>
      <c r="C80" s="305" t="inlineStr">
        <is>
          <t>SANATÓRIO X BENFICA</t>
        </is>
      </c>
      <c r="D80" s="292" t="inlineStr">
        <is>
          <t>TCUL</t>
        </is>
      </c>
      <c r="E80" s="307" t="n"/>
      <c r="F80" s="307" t="n"/>
      <c r="G80" s="308" t="n"/>
      <c r="H80" s="307" t="n"/>
      <c r="I80" s="307" t="n"/>
      <c r="J80" s="308" t="n"/>
      <c r="K80" s="307" t="n"/>
      <c r="L80" s="307" t="n"/>
      <c r="M80" s="308" t="n"/>
      <c r="N80" s="307" t="n"/>
      <c r="O80" s="307" t="n"/>
      <c r="P80" s="308" t="n"/>
      <c r="Q80" s="400" t="n"/>
      <c r="R80" s="400" t="n"/>
      <c r="S80" s="401" t="n"/>
      <c r="T80" s="267" t="n"/>
      <c r="U80" s="307" t="n"/>
      <c r="V80" s="308" t="n"/>
      <c r="W80" s="267" t="n"/>
      <c r="X80" s="307" t="n"/>
      <c r="Y80" s="308" t="n"/>
      <c r="Z80" s="299" t="n"/>
      <c r="AA80" s="292" t="n"/>
      <c r="AB80" s="292" t="n"/>
      <c r="AC80" s="292" t="n"/>
      <c r="AD80" s="400" t="n">
        <v>64</v>
      </c>
      <c r="AE80" s="400" t="n">
        <v>65</v>
      </c>
      <c r="AF80" s="401" t="n">
        <v>1</v>
      </c>
      <c r="AG80" s="292" t="n"/>
      <c r="AH80" s="292" t="n"/>
      <c r="AI80" s="292" t="n"/>
      <c r="AJ80" s="292" t="n"/>
      <c r="AK80" s="292" t="n"/>
      <c r="AL80" s="292" t="n"/>
      <c r="AM80" s="292" t="n"/>
      <c r="AN80" s="292" t="n"/>
      <c r="AO80" s="292" t="n"/>
      <c r="AP80" s="292" t="n"/>
      <c r="AQ80" s="292" t="n"/>
      <c r="AR80" s="292" t="n"/>
      <c r="AS80" s="292" t="n"/>
      <c r="AT80" s="292" t="n"/>
      <c r="AU80" s="292" t="n"/>
      <c r="AV80" s="292" t="n"/>
      <c r="AW80" s="292" t="n"/>
      <c r="AX80" s="292" t="n"/>
      <c r="AY80" s="292" t="n"/>
      <c r="AZ80" s="292" t="n"/>
      <c r="BA80" s="292">
        <f>UPPER(C80)</f>
        <v/>
      </c>
    </row>
    <row r="81" ht="15.75" customFormat="1" customHeight="1" s="262">
      <c r="A81" s="296" t="n">
        <v>84</v>
      </c>
      <c r="B81" s="297" t="inlineStr">
        <is>
          <t>C09A</t>
        </is>
      </c>
      <c r="C81" s="298" t="inlineStr">
        <is>
          <t>SHOPRITE X GAMEK</t>
        </is>
      </c>
      <c r="D81" s="299" t="inlineStr">
        <is>
          <t>TCUL</t>
        </is>
      </c>
      <c r="E81" s="301" t="n"/>
      <c r="F81" s="301" t="n"/>
      <c r="G81" s="302" t="n"/>
      <c r="H81" s="301" t="n"/>
      <c r="I81" s="301" t="n"/>
      <c r="J81" s="302" t="n"/>
      <c r="K81" s="301" t="n"/>
      <c r="L81" s="301" t="n"/>
      <c r="M81" s="302" t="n"/>
      <c r="N81" s="301" t="n"/>
      <c r="O81" s="301" t="n"/>
      <c r="P81" s="302" t="n"/>
      <c r="Q81" s="398" t="n"/>
      <c r="R81" s="398" t="n"/>
      <c r="S81" s="404" t="n"/>
      <c r="T81" s="266" t="n"/>
      <c r="U81" s="301" t="n"/>
      <c r="V81" s="302" t="n"/>
      <c r="W81" s="266" t="n"/>
      <c r="X81" s="301" t="n"/>
      <c r="Y81" s="302" t="n"/>
      <c r="Z81" s="299" t="n"/>
      <c r="AA81" s="299" t="n"/>
      <c r="AB81" s="299" t="n"/>
      <c r="AC81" s="299" t="n"/>
      <c r="AD81" s="398" t="n">
        <v>40</v>
      </c>
      <c r="AE81" s="398" t="n">
        <v>79</v>
      </c>
      <c r="AF81" s="404" t="n">
        <v>39</v>
      </c>
      <c r="AG81" s="299" t="n"/>
      <c r="AH81" s="299" t="n"/>
      <c r="AI81" s="299" t="n"/>
      <c r="AJ81" s="299" t="n"/>
      <c r="AK81" s="299" t="n"/>
      <c r="AL81" s="299" t="n"/>
      <c r="AM81" s="299" t="n"/>
      <c r="AN81" s="299" t="n"/>
      <c r="AO81" s="299" t="n"/>
      <c r="AP81" s="299" t="n"/>
      <c r="AQ81" s="299" t="n"/>
      <c r="AR81" s="299" t="n"/>
      <c r="AS81" s="299" t="n"/>
      <c r="AT81" s="299" t="n"/>
      <c r="AU81" s="299" t="n"/>
      <c r="AV81" s="299" t="n"/>
      <c r="AW81" s="299" t="n"/>
      <c r="AX81" s="299" t="n"/>
      <c r="AY81" s="299" t="n"/>
      <c r="AZ81" s="299" t="n"/>
      <c r="BA81" s="292">
        <f>UPPER(C81)</f>
        <v/>
      </c>
    </row>
    <row r="82" ht="15.75" customFormat="1" customHeight="1" s="261">
      <c r="A82" s="303" t="n">
        <v>85</v>
      </c>
      <c r="B82" s="304" t="inlineStr">
        <is>
          <t>C11B</t>
        </is>
      </c>
      <c r="C82" s="305" t="inlineStr">
        <is>
          <t>GOLF 2 X CENTRALIDADE DA KILAMBA</t>
        </is>
      </c>
      <c r="D82" s="292" t="inlineStr">
        <is>
          <t>TCUL</t>
        </is>
      </c>
      <c r="E82" s="307" t="n"/>
      <c r="F82" s="307" t="n"/>
      <c r="G82" s="308" t="n"/>
      <c r="H82" s="307" t="n"/>
      <c r="I82" s="307" t="n"/>
      <c r="J82" s="308" t="n"/>
      <c r="K82" s="307" t="n"/>
      <c r="L82" s="307" t="n"/>
      <c r="M82" s="308" t="n"/>
      <c r="N82" s="307" t="n"/>
      <c r="O82" s="307" t="n"/>
      <c r="P82" s="308" t="n"/>
      <c r="Q82" s="400" t="n"/>
      <c r="R82" s="400" t="n"/>
      <c r="S82" s="403" t="n"/>
      <c r="T82" s="267" t="n"/>
      <c r="U82" s="307" t="n"/>
      <c r="V82" s="308" t="n"/>
      <c r="W82" s="267" t="n"/>
      <c r="X82" s="307" t="n"/>
      <c r="Y82" s="308" t="n"/>
      <c r="Z82" s="299" t="n"/>
      <c r="AA82" s="292" t="n"/>
      <c r="AB82" s="292" t="n"/>
      <c r="AC82" s="292" t="n"/>
      <c r="AD82" s="400" t="n">
        <v>24</v>
      </c>
      <c r="AE82" s="400" t="n">
        <v>0</v>
      </c>
      <c r="AF82" s="403" t="n">
        <v>-24</v>
      </c>
      <c r="AG82" s="292" t="n"/>
      <c r="AH82" s="292" t="n"/>
      <c r="AI82" s="292" t="n"/>
      <c r="AJ82" s="292" t="n"/>
      <c r="AK82" s="292" t="n"/>
      <c r="AL82" s="292" t="n"/>
      <c r="AM82" s="292" t="n"/>
      <c r="AN82" s="292" t="n"/>
      <c r="AO82" s="292" t="n"/>
      <c r="AP82" s="292" t="n"/>
      <c r="AQ82" s="292" t="n"/>
      <c r="AR82" s="292" t="n"/>
      <c r="AS82" s="292" t="n"/>
      <c r="AT82" s="292" t="n"/>
      <c r="AU82" s="292" t="n"/>
      <c r="AV82" s="292" t="n"/>
      <c r="AW82" s="292" t="n"/>
      <c r="AX82" s="292" t="n"/>
      <c r="AY82" s="292" t="n"/>
      <c r="AZ82" s="292" t="n"/>
      <c r="BA82" s="292">
        <f>UPPER(C82)</f>
        <v/>
      </c>
    </row>
    <row r="83" ht="15.75" customFormat="1" customHeight="1" s="262">
      <c r="A83" s="296" t="n">
        <v>86</v>
      </c>
      <c r="B83" s="297" t="inlineStr">
        <is>
          <t>C17</t>
        </is>
      </c>
      <c r="C83" s="298" t="inlineStr">
        <is>
          <t>CAPALANGA X LARGO DAS ESCOLAS</t>
        </is>
      </c>
      <c r="D83" s="299" t="inlineStr">
        <is>
          <t>TCUL</t>
        </is>
      </c>
      <c r="E83" s="301" t="n"/>
      <c r="F83" s="301" t="n"/>
      <c r="G83" s="302" t="n"/>
      <c r="H83" s="301" t="n"/>
      <c r="I83" s="301" t="n"/>
      <c r="J83" s="302" t="n"/>
      <c r="K83" s="301" t="n"/>
      <c r="L83" s="301" t="n"/>
      <c r="M83" s="302" t="n"/>
      <c r="N83" s="301" t="n"/>
      <c r="O83" s="301" t="n"/>
      <c r="P83" s="302" t="n"/>
      <c r="Q83" s="398" t="n"/>
      <c r="R83" s="398" t="n"/>
      <c r="S83" s="399" t="n"/>
      <c r="T83" s="266" t="n"/>
      <c r="U83" s="301" t="n"/>
      <c r="V83" s="302" t="n"/>
      <c r="W83" s="266" t="n"/>
      <c r="X83" s="301" t="n"/>
      <c r="Y83" s="302" t="n"/>
      <c r="Z83" s="299" t="n"/>
      <c r="AA83" s="299" t="n"/>
      <c r="AB83" s="299" t="n"/>
      <c r="AC83" s="299" t="n"/>
      <c r="AD83" s="398" t="n">
        <v>864</v>
      </c>
      <c r="AE83" s="398" t="n">
        <v>626</v>
      </c>
      <c r="AF83" s="399" t="n">
        <v>-238</v>
      </c>
      <c r="AG83" s="299" t="n"/>
      <c r="AH83" s="299" t="n"/>
      <c r="AI83" s="299" t="n"/>
      <c r="AJ83" s="299" t="n"/>
      <c r="AK83" s="299" t="n"/>
      <c r="AL83" s="299" t="n"/>
      <c r="AM83" s="299" t="n"/>
      <c r="AN83" s="299" t="n"/>
      <c r="AO83" s="299" t="n"/>
      <c r="AP83" s="299" t="n"/>
      <c r="AQ83" s="299" t="n"/>
      <c r="AR83" s="299" t="n"/>
      <c r="AS83" s="299" t="n"/>
      <c r="AT83" s="299" t="n"/>
      <c r="AU83" s="299" t="n"/>
      <c r="AV83" s="299" t="n"/>
      <c r="AW83" s="299" t="n"/>
      <c r="AX83" s="299" t="n"/>
      <c r="AY83" s="299" t="n"/>
      <c r="AZ83" s="299" t="n"/>
      <c r="BA83" s="292">
        <f>UPPER(C83)</f>
        <v/>
      </c>
    </row>
    <row r="84" ht="15.75" customFormat="1" customHeight="1" s="261">
      <c r="A84" s="303" t="n">
        <v>87</v>
      </c>
      <c r="B84" s="304" t="inlineStr">
        <is>
          <t>E10</t>
        </is>
      </c>
      <c r="C84" s="305" t="inlineStr">
        <is>
          <t>VILA DE VIANA X SEQUELE</t>
        </is>
      </c>
      <c r="D84" s="292" t="inlineStr">
        <is>
          <t>TCUL</t>
        </is>
      </c>
      <c r="E84" s="307" t="n"/>
      <c r="F84" s="307" t="n"/>
      <c r="G84" s="308" t="n"/>
      <c r="H84" s="307" t="n"/>
      <c r="I84" s="307" t="n"/>
      <c r="J84" s="308" t="n"/>
      <c r="K84" s="307" t="n"/>
      <c r="L84" s="307" t="n"/>
      <c r="M84" s="308" t="n"/>
      <c r="N84" s="307" t="n"/>
      <c r="O84" s="307" t="n"/>
      <c r="P84" s="308" t="n"/>
      <c r="Q84" s="400" t="n"/>
      <c r="R84" s="400" t="n"/>
      <c r="S84" s="403" t="n"/>
      <c r="T84" s="267" t="n"/>
      <c r="U84" s="307" t="n"/>
      <c r="V84" s="308" t="n"/>
      <c r="W84" s="267" t="n"/>
      <c r="X84" s="307" t="n"/>
      <c r="Y84" s="308" t="n"/>
      <c r="Z84" s="299" t="n"/>
      <c r="AA84" s="292" t="n"/>
      <c r="AB84" s="292" t="n"/>
      <c r="AC84" s="292" t="n"/>
      <c r="AD84" s="400" t="n">
        <v>32</v>
      </c>
      <c r="AE84" s="400" t="n">
        <v>5</v>
      </c>
      <c r="AF84" s="403" t="n">
        <v>-27</v>
      </c>
      <c r="AG84" s="292" t="n"/>
      <c r="AH84" s="292" t="n"/>
      <c r="AI84" s="292" t="n"/>
      <c r="AJ84" s="292" t="n"/>
      <c r="AK84" s="292" t="n"/>
      <c r="AL84" s="292" t="n"/>
      <c r="AM84" s="292" t="n"/>
      <c r="AN84" s="292" t="n"/>
      <c r="AO84" s="292" t="n"/>
      <c r="AP84" s="292" t="n"/>
      <c r="AQ84" s="292" t="n"/>
      <c r="AR84" s="292" t="n"/>
      <c r="AS84" s="292" t="n"/>
      <c r="AT84" s="292" t="n"/>
      <c r="AU84" s="292" t="n"/>
      <c r="AV84" s="292" t="n"/>
      <c r="AW84" s="292" t="n"/>
      <c r="AX84" s="292" t="n"/>
      <c r="AY84" s="292" t="n"/>
      <c r="AZ84" s="292" t="n"/>
      <c r="BA84" s="292">
        <f>UPPER(C84)</f>
        <v/>
      </c>
    </row>
    <row r="85" ht="15.75" customFormat="1" customHeight="1" s="262">
      <c r="A85" s="296" t="n">
        <v>88</v>
      </c>
      <c r="B85" s="297" t="inlineStr">
        <is>
          <t>E12B</t>
        </is>
      </c>
      <c r="C85" s="298" t="inlineStr">
        <is>
          <t>ZANGO 0 X CENTRALIDADE DA KILAMBA</t>
        </is>
      </c>
      <c r="D85" s="299" t="inlineStr">
        <is>
          <t>TCUL</t>
        </is>
      </c>
      <c r="E85" s="301" t="n"/>
      <c r="F85" s="301" t="n"/>
      <c r="G85" s="302" t="n"/>
      <c r="H85" s="301" t="n"/>
      <c r="I85" s="301" t="n"/>
      <c r="J85" s="302" t="n"/>
      <c r="K85" s="301" t="n"/>
      <c r="L85" s="301" t="n"/>
      <c r="M85" s="302" t="n"/>
      <c r="N85" s="301" t="n"/>
      <c r="O85" s="301" t="n"/>
      <c r="P85" s="302" t="n"/>
      <c r="Q85" s="398" t="n"/>
      <c r="R85" s="398" t="n"/>
      <c r="S85" s="399" t="n"/>
      <c r="T85" s="266" t="n"/>
      <c r="U85" s="301" t="n"/>
      <c r="V85" s="302" t="n"/>
      <c r="W85" s="266" t="n"/>
      <c r="X85" s="301" t="n"/>
      <c r="Y85" s="302" t="n"/>
      <c r="Z85" s="299" t="n"/>
      <c r="AA85" s="299" t="n"/>
      <c r="AB85" s="299" t="n"/>
      <c r="AC85" s="299" t="n"/>
      <c r="AD85" s="398" t="n">
        <v>32</v>
      </c>
      <c r="AE85" s="398" t="n">
        <v>0</v>
      </c>
      <c r="AF85" s="399" t="n">
        <v>-32</v>
      </c>
      <c r="AG85" s="299" t="n"/>
      <c r="AH85" s="299" t="n"/>
      <c r="AI85" s="299" t="n"/>
      <c r="AJ85" s="299" t="n"/>
      <c r="AK85" s="299" t="n"/>
      <c r="AL85" s="299" t="n"/>
      <c r="AM85" s="299" t="n"/>
      <c r="AN85" s="299" t="n"/>
      <c r="AO85" s="299" t="n"/>
      <c r="AP85" s="299" t="n"/>
      <c r="AQ85" s="299" t="n"/>
      <c r="AR85" s="299" t="n"/>
      <c r="AS85" s="299" t="n"/>
      <c r="AT85" s="299" t="n"/>
      <c r="AU85" s="299" t="n"/>
      <c r="AV85" s="299" t="n"/>
      <c r="AW85" s="299" t="n"/>
      <c r="AX85" s="299" t="n"/>
      <c r="AY85" s="299" t="n"/>
      <c r="AZ85" s="299" t="n"/>
      <c r="BA85" s="292">
        <f>UPPER(C85)</f>
        <v/>
      </c>
    </row>
    <row r="86" ht="15.75" customFormat="1" customHeight="1" s="261">
      <c r="A86" s="303" t="n">
        <v>89</v>
      </c>
      <c r="B86" s="304" t="inlineStr">
        <is>
          <t>E14</t>
        </is>
      </c>
      <c r="C86" s="305" t="inlineStr">
        <is>
          <t>CACUACO X ZANGO 0</t>
        </is>
      </c>
      <c r="D86" s="292" t="inlineStr">
        <is>
          <t>TCUL</t>
        </is>
      </c>
      <c r="E86" s="307" t="n"/>
      <c r="F86" s="307" t="n"/>
      <c r="G86" s="308" t="n"/>
      <c r="H86" s="307" t="n"/>
      <c r="I86" s="307" t="n"/>
      <c r="J86" s="308" t="n"/>
      <c r="K86" s="307" t="n"/>
      <c r="L86" s="307" t="n"/>
      <c r="M86" s="308" t="n"/>
      <c r="N86" s="307" t="n"/>
      <c r="O86" s="307" t="n"/>
      <c r="P86" s="308" t="n"/>
      <c r="Q86" s="400" t="n"/>
      <c r="R86" s="400" t="n"/>
      <c r="S86" s="403" t="n"/>
      <c r="T86" s="267" t="n"/>
      <c r="U86" s="307" t="n"/>
      <c r="V86" s="308" t="n"/>
      <c r="W86" s="267" t="n"/>
      <c r="X86" s="307" t="n"/>
      <c r="Y86" s="308" t="n"/>
      <c r="Z86" s="299" t="n"/>
      <c r="AA86" s="292" t="n"/>
      <c r="AB86" s="292" t="n"/>
      <c r="AC86" s="292" t="n"/>
      <c r="AD86" s="400" t="n">
        <v>64</v>
      </c>
      <c r="AE86" s="400" t="n">
        <v>0</v>
      </c>
      <c r="AF86" s="403" t="n">
        <v>-64</v>
      </c>
      <c r="AG86" s="292" t="n"/>
      <c r="AH86" s="292" t="n"/>
      <c r="AI86" s="292" t="n"/>
      <c r="AJ86" s="292" t="n"/>
      <c r="AK86" s="292" t="n"/>
      <c r="AL86" s="292" t="n"/>
      <c r="AM86" s="292" t="n"/>
      <c r="AN86" s="292" t="n"/>
      <c r="AO86" s="292" t="n"/>
      <c r="AP86" s="292" t="n"/>
      <c r="AQ86" s="292" t="n"/>
      <c r="AR86" s="292" t="n"/>
      <c r="AS86" s="292" t="n"/>
      <c r="AT86" s="292" t="n"/>
      <c r="AU86" s="292" t="n"/>
      <c r="AV86" s="292" t="n"/>
      <c r="AW86" s="292" t="n"/>
      <c r="AX86" s="292" t="n"/>
      <c r="AY86" s="292" t="n"/>
      <c r="AZ86" s="292" t="n"/>
      <c r="BA86" s="292">
        <f>UPPER(C86)</f>
        <v/>
      </c>
    </row>
    <row r="87" ht="15.75" customFormat="1" customHeight="1" s="262">
      <c r="A87" s="296" t="n">
        <v>90</v>
      </c>
      <c r="B87" s="297" t="inlineStr">
        <is>
          <t>E16A</t>
        </is>
      </c>
      <c r="C87" s="298" t="inlineStr">
        <is>
          <t>BENFICA X ZANGO 1</t>
        </is>
      </c>
      <c r="D87" s="299" t="inlineStr">
        <is>
          <t>TCUL</t>
        </is>
      </c>
      <c r="E87" s="301" t="n"/>
      <c r="F87" s="301" t="n"/>
      <c r="G87" s="302" t="n"/>
      <c r="H87" s="301" t="n"/>
      <c r="I87" s="301" t="n"/>
      <c r="J87" s="302" t="n"/>
      <c r="K87" s="301" t="n"/>
      <c r="L87" s="301" t="n"/>
      <c r="M87" s="302" t="n"/>
      <c r="N87" s="301" t="n"/>
      <c r="O87" s="301" t="n"/>
      <c r="P87" s="302" t="n"/>
      <c r="Q87" s="398" t="n"/>
      <c r="R87" s="398" t="n"/>
      <c r="S87" s="399" t="n"/>
      <c r="T87" s="266" t="n"/>
      <c r="U87" s="301" t="n"/>
      <c r="V87" s="302" t="n"/>
      <c r="W87" s="266" t="n"/>
      <c r="X87" s="301" t="n"/>
      <c r="Y87" s="302" t="n"/>
      <c r="Z87" s="299" t="n"/>
      <c r="AA87" s="299" t="n"/>
      <c r="AB87" s="299" t="n"/>
      <c r="AC87" s="299" t="n"/>
      <c r="AD87" s="398" t="n">
        <v>64</v>
      </c>
      <c r="AE87" s="398" t="n">
        <v>5</v>
      </c>
      <c r="AF87" s="399" t="n">
        <v>-59</v>
      </c>
      <c r="AG87" s="299" t="n"/>
      <c r="AH87" s="299" t="n"/>
      <c r="AI87" s="299" t="n"/>
      <c r="AJ87" s="299" t="n"/>
      <c r="AK87" s="299" t="n"/>
      <c r="AL87" s="299" t="n"/>
      <c r="AM87" s="299" t="n"/>
      <c r="AN87" s="299" t="n"/>
      <c r="AO87" s="299" t="n"/>
      <c r="AP87" s="299" t="n"/>
      <c r="AQ87" s="299" t="n"/>
      <c r="AR87" s="299" t="n"/>
      <c r="AS87" s="299" t="n"/>
      <c r="AT87" s="299" t="n"/>
      <c r="AU87" s="299" t="n"/>
      <c r="AV87" s="299" t="n"/>
      <c r="AW87" s="299" t="n"/>
      <c r="AX87" s="299" t="n"/>
      <c r="AY87" s="299" t="n"/>
      <c r="AZ87" s="299" t="n"/>
      <c r="BA87" s="292">
        <f>UPPER(C87)</f>
        <v/>
      </c>
    </row>
    <row r="88" ht="15.75" customFormat="1" customHeight="1" s="261">
      <c r="A88" s="303" t="n">
        <v>91</v>
      </c>
      <c r="B88" s="304" t="inlineStr">
        <is>
          <t>E6B</t>
        </is>
      </c>
      <c r="C88" s="305" t="inlineStr">
        <is>
          <t>ZANGO 0 X CALUMBO</t>
        </is>
      </c>
      <c r="D88" s="292" t="inlineStr">
        <is>
          <t>TCUL</t>
        </is>
      </c>
      <c r="E88" s="307" t="n"/>
      <c r="F88" s="307" t="n"/>
      <c r="G88" s="308" t="n"/>
      <c r="H88" s="307" t="n"/>
      <c r="I88" s="307" t="n"/>
      <c r="J88" s="308" t="n"/>
      <c r="K88" s="307" t="n"/>
      <c r="L88" s="307" t="n"/>
      <c r="M88" s="308" t="n"/>
      <c r="N88" s="307" t="n"/>
      <c r="O88" s="307" t="n"/>
      <c r="P88" s="308" t="n"/>
      <c r="Q88" s="400" t="n"/>
      <c r="R88" s="400" t="n"/>
      <c r="S88" s="403" t="n"/>
      <c r="T88" s="267" t="n"/>
      <c r="U88" s="307" t="n"/>
      <c r="V88" s="308" t="n"/>
      <c r="W88" s="267" t="n"/>
      <c r="X88" s="307" t="n"/>
      <c r="Y88" s="308" t="n"/>
      <c r="Z88" s="299" t="n"/>
      <c r="AA88" s="292" t="n"/>
      <c r="AB88" s="292" t="n"/>
      <c r="AC88" s="292" t="n"/>
      <c r="AD88" s="400" t="n">
        <v>64</v>
      </c>
      <c r="AE88" s="400" t="n">
        <v>26</v>
      </c>
      <c r="AF88" s="403" t="n">
        <v>-38</v>
      </c>
      <c r="AG88" s="292" t="n"/>
      <c r="AH88" s="292" t="n"/>
      <c r="AI88" s="292" t="n"/>
      <c r="AJ88" s="292" t="n"/>
      <c r="AK88" s="292" t="n"/>
      <c r="AL88" s="292" t="n"/>
      <c r="AM88" s="292" t="n"/>
      <c r="AN88" s="292" t="n"/>
      <c r="AO88" s="292" t="n"/>
      <c r="AP88" s="292" t="n"/>
      <c r="AQ88" s="292" t="n"/>
      <c r="AR88" s="292" t="n"/>
      <c r="AS88" s="292" t="n"/>
      <c r="AT88" s="292" t="n"/>
      <c r="AU88" s="292" t="n"/>
      <c r="AV88" s="292" t="n"/>
      <c r="AW88" s="292" t="n"/>
      <c r="AX88" s="292" t="n"/>
      <c r="AY88" s="292" t="n"/>
      <c r="AZ88" s="292" t="n"/>
      <c r="BA88" s="292">
        <f>UPPER(C88)</f>
        <v/>
      </c>
    </row>
    <row r="89" ht="16.5" customFormat="1" customHeight="1" s="262" thickBot="1">
      <c r="A89" s="331" t="n">
        <v>92</v>
      </c>
      <c r="B89" s="332" t="inlineStr">
        <is>
          <t>621</t>
        </is>
      </c>
      <c r="C89" s="333" t="inlineStr">
        <is>
          <t>VILA DE VIANA X CACUACO (EXPRESSO)</t>
        </is>
      </c>
      <c r="D89" s="334" t="inlineStr">
        <is>
          <t>TCUL</t>
        </is>
      </c>
      <c r="E89" s="336" t="n"/>
      <c r="F89" s="336" t="n"/>
      <c r="G89" s="337" t="n"/>
      <c r="H89" s="336" t="n"/>
      <c r="I89" s="336" t="n"/>
      <c r="J89" s="337" t="n"/>
      <c r="K89" s="336" t="n"/>
      <c r="L89" s="336" t="n"/>
      <c r="M89" s="337" t="n"/>
      <c r="N89" s="336" t="n"/>
      <c r="O89" s="336" t="n"/>
      <c r="P89" s="337" t="n"/>
      <c r="Q89" s="413" t="n"/>
      <c r="R89" s="413" t="n"/>
      <c r="S89" s="416" t="n"/>
      <c r="T89" s="271" t="n"/>
      <c r="U89" s="336" t="n"/>
      <c r="V89" s="337" t="n"/>
      <c r="W89" s="271" t="n"/>
      <c r="X89" s="336" t="n"/>
      <c r="Y89" s="337" t="n"/>
      <c r="Z89" s="299" t="n"/>
      <c r="AA89" s="299" t="n"/>
      <c r="AB89" s="299" t="n"/>
      <c r="AC89" s="299" t="n"/>
      <c r="AD89" s="413" t="n">
        <v>56</v>
      </c>
      <c r="AE89" s="413" t="n">
        <v>40</v>
      </c>
      <c r="AF89" s="416" t="n">
        <v>-16</v>
      </c>
      <c r="AG89" s="299" t="n"/>
      <c r="AH89" s="299" t="n"/>
      <c r="AI89" s="299" t="n"/>
      <c r="AJ89" s="299" t="n"/>
      <c r="AK89" s="299" t="n"/>
      <c r="AL89" s="299" t="n"/>
      <c r="AM89" s="299" t="n"/>
      <c r="AN89" s="299" t="n"/>
      <c r="AO89" s="299" t="n"/>
      <c r="AP89" s="299" t="n"/>
      <c r="AQ89" s="299" t="n"/>
      <c r="AR89" s="299" t="n"/>
      <c r="AS89" s="299" t="n"/>
      <c r="AT89" s="299" t="n"/>
      <c r="AU89" s="299" t="n"/>
      <c r="AV89" s="299" t="n"/>
      <c r="AW89" s="299" t="n"/>
      <c r="AX89" s="299" t="n"/>
      <c r="AY89" s="299" t="n"/>
      <c r="AZ89" s="299" t="n"/>
      <c r="BA89" s="292">
        <f>UPPER(C89)</f>
        <v/>
      </c>
    </row>
    <row r="90" ht="15.75" customFormat="1" customHeight="1" s="261">
      <c r="A90" s="303" t="n"/>
      <c r="B90" s="304" t="n"/>
      <c r="C90" s="305" t="n"/>
      <c r="D90" s="292" t="n"/>
      <c r="E90" s="307" t="n"/>
      <c r="F90" s="307" t="n"/>
      <c r="G90" s="308" t="n"/>
      <c r="H90" s="306" t="n"/>
      <c r="I90" s="307" t="n"/>
      <c r="J90" s="308" t="n"/>
      <c r="K90" s="306" t="n"/>
      <c r="L90" s="307" t="n"/>
      <c r="M90" s="308" t="n"/>
      <c r="N90" s="306" t="n"/>
      <c r="O90" s="307" t="n"/>
      <c r="P90" s="308" t="n"/>
      <c r="Q90" s="306" t="n"/>
      <c r="R90" s="307" t="n"/>
      <c r="S90" s="308" t="n"/>
      <c r="T90" s="306" t="n"/>
      <c r="U90" s="307" t="n"/>
      <c r="V90" s="308" t="n"/>
      <c r="W90" s="307" t="n"/>
      <c r="X90" s="307" t="n"/>
      <c r="Y90" s="355" t="n"/>
      <c r="Z90" s="299" t="n"/>
      <c r="AA90" s="292" t="n"/>
      <c r="AB90" s="292" t="n"/>
      <c r="AC90" s="292" t="n"/>
      <c r="AD90" s="104" t="n"/>
      <c r="AE90" s="400" t="n"/>
      <c r="AF90" s="419" t="n"/>
      <c r="AG90" s="292" t="n"/>
      <c r="AH90" s="292" t="n"/>
      <c r="AI90" s="292" t="n"/>
      <c r="AJ90" s="292" t="n"/>
      <c r="AK90" s="292" t="n"/>
      <c r="AL90" s="292" t="n"/>
      <c r="AM90" s="292" t="n"/>
      <c r="AN90" s="292" t="n"/>
      <c r="AO90" s="292" t="n"/>
      <c r="AP90" s="292" t="n"/>
      <c r="AQ90" s="292" t="n"/>
      <c r="AR90" s="292" t="n"/>
      <c r="AS90" s="292" t="n"/>
      <c r="AT90" s="292" t="n"/>
      <c r="AU90" s="292" t="n"/>
      <c r="AV90" s="292" t="n"/>
      <c r="AW90" s="292" t="n"/>
      <c r="AX90" s="292" t="n"/>
      <c r="AY90" s="292" t="n"/>
      <c r="AZ90" s="292" t="n"/>
      <c r="BA90" s="292">
        <f>UPPER(C90)</f>
        <v/>
      </c>
    </row>
    <row r="91" ht="15" customHeight="1">
      <c r="A91" s="350" t="n"/>
      <c r="B91" s="350" t="n"/>
      <c r="C91" s="350" t="n"/>
      <c r="D91" s="350" t="n"/>
      <c r="E91" s="356" t="n"/>
      <c r="F91" s="356" t="n"/>
      <c r="G91" s="356" t="n"/>
      <c r="H91" s="356" t="n"/>
      <c r="I91" s="356" t="n"/>
      <c r="J91" s="356" t="n"/>
      <c r="K91" s="356" t="n"/>
      <c r="L91" s="356" t="n"/>
      <c r="M91" s="356" t="n"/>
      <c r="N91" s="356" t="n"/>
      <c r="O91" s="356" t="n"/>
      <c r="P91" s="356" t="n"/>
      <c r="Q91" s="356" t="n"/>
      <c r="R91" s="356" t="n"/>
      <c r="S91" s="356" t="n"/>
      <c r="T91" s="356" t="n"/>
      <c r="U91" s="356" t="n"/>
      <c r="V91" s="356" t="n"/>
      <c r="W91" s="356" t="n"/>
      <c r="X91" s="356" t="n"/>
      <c r="Y91" s="356" t="n"/>
      <c r="Z91" s="299" t="n"/>
      <c r="AA91" s="350" t="n"/>
      <c r="AB91" s="350" t="n"/>
      <c r="AC91" s="350" t="n"/>
      <c r="AD91" s="160" t="n"/>
      <c r="AE91" s="160" t="n"/>
      <c r="AF91" s="160" t="n"/>
      <c r="AG91" s="350" t="n"/>
      <c r="AH91" s="350" t="n"/>
      <c r="AI91" s="350" t="n"/>
      <c r="AJ91" s="350" t="n"/>
      <c r="AK91" s="350" t="n"/>
      <c r="AL91" s="350" t="n"/>
      <c r="AM91" s="350" t="n"/>
      <c r="AN91" s="350" t="n"/>
      <c r="AO91" s="350" t="n"/>
      <c r="AP91" s="350" t="n"/>
      <c r="AQ91" s="350" t="n"/>
      <c r="AR91" s="350" t="n"/>
      <c r="AS91" s="350" t="n"/>
      <c r="AT91" s="350" t="n"/>
      <c r="AU91" s="350" t="n"/>
      <c r="AV91" s="350" t="n"/>
      <c r="AW91" s="350" t="n"/>
      <c r="AX91" s="350" t="n"/>
      <c r="AY91" s="350" t="n"/>
      <c r="AZ91" s="350" t="n"/>
      <c r="BA91" s="292">
        <f>UPPER(C91)</f>
        <v/>
      </c>
    </row>
    <row r="92" ht="15" customHeight="1">
      <c r="A92" s="350" t="n"/>
      <c r="B92" s="350" t="n"/>
      <c r="C92" s="350" t="n"/>
      <c r="D92" s="350" t="n"/>
      <c r="E92" s="356" t="n"/>
      <c r="F92" s="356" t="n"/>
      <c r="G92" s="356" t="n"/>
      <c r="H92" s="356" t="n"/>
      <c r="I92" s="356" t="n"/>
      <c r="J92" s="356" t="n"/>
      <c r="K92" s="356" t="n"/>
      <c r="L92" s="356" t="n"/>
      <c r="M92" s="356" t="n"/>
      <c r="N92" s="356" t="n"/>
      <c r="O92" s="356" t="n"/>
      <c r="P92" s="356" t="n"/>
      <c r="Q92" s="356" t="n"/>
      <c r="R92" s="356" t="n"/>
      <c r="S92" s="356" t="n"/>
      <c r="T92" s="356" t="n"/>
      <c r="U92" s="356" t="n"/>
      <c r="V92" s="356" t="n"/>
      <c r="W92" s="356" t="n"/>
      <c r="X92" s="356" t="n"/>
      <c r="Y92" s="356" t="n"/>
      <c r="Z92" s="299" t="n"/>
      <c r="AA92" s="350" t="n"/>
      <c r="AB92" s="350" t="n"/>
      <c r="AC92" s="350" t="n"/>
      <c r="AD92" s="160" t="n"/>
      <c r="AE92" s="160" t="n"/>
      <c r="AF92" s="160" t="n"/>
      <c r="AG92" s="350" t="n"/>
      <c r="AH92" s="350" t="n"/>
      <c r="AI92" s="350" t="n"/>
      <c r="AJ92" s="350" t="n"/>
      <c r="AK92" s="350" t="n"/>
      <c r="AL92" s="350" t="n"/>
      <c r="AM92" s="350" t="n"/>
      <c r="AN92" s="350" t="n"/>
      <c r="AO92" s="350" t="n"/>
      <c r="AP92" s="350" t="n"/>
      <c r="AQ92" s="350" t="n"/>
      <c r="AR92" s="350" t="n"/>
      <c r="AS92" s="350" t="n"/>
      <c r="AT92" s="350" t="n"/>
      <c r="AU92" s="350" t="n"/>
      <c r="AV92" s="350" t="n"/>
      <c r="AW92" s="350" t="n"/>
      <c r="AX92" s="350" t="n"/>
      <c r="AY92" s="350" t="n"/>
      <c r="AZ92" s="350" t="n"/>
      <c r="BA92" s="292">
        <f>UPPER(C92)</f>
        <v/>
      </c>
    </row>
    <row r="93" ht="15" customHeight="1">
      <c r="A93" s="350" t="n"/>
      <c r="B93" s="350" t="n"/>
      <c r="C93" s="350" t="n"/>
      <c r="D93" s="350" t="n"/>
      <c r="E93" s="356" t="n"/>
      <c r="F93" s="356" t="n"/>
      <c r="G93" s="356" t="n"/>
      <c r="H93" s="356" t="n"/>
      <c r="I93" s="356" t="n"/>
      <c r="J93" s="356" t="n"/>
      <c r="K93" s="356" t="n"/>
      <c r="L93" s="356" t="n"/>
      <c r="M93" s="356" t="n"/>
      <c r="N93" s="356" t="n"/>
      <c r="O93" s="356" t="n"/>
      <c r="P93" s="356" t="n"/>
      <c r="Q93" s="356" t="n"/>
      <c r="R93" s="356" t="n"/>
      <c r="S93" s="356" t="n"/>
      <c r="T93" s="356" t="n"/>
      <c r="U93" s="356" t="n"/>
      <c r="V93" s="356" t="n"/>
      <c r="W93" s="356" t="n"/>
      <c r="X93" s="356" t="n"/>
      <c r="Y93" s="356" t="n"/>
      <c r="Z93" s="299" t="n"/>
      <c r="AA93" s="350" t="n"/>
      <c r="AB93" s="350" t="n"/>
      <c r="AC93" s="350" t="n"/>
      <c r="AD93" s="160" t="n"/>
      <c r="AE93" s="160" t="n"/>
      <c r="AF93" s="160" t="n"/>
      <c r="AG93" s="350" t="n"/>
      <c r="AH93" s="350" t="n"/>
      <c r="AI93" s="350" t="n"/>
      <c r="AJ93" s="350" t="n"/>
      <c r="AK93" s="350" t="n"/>
      <c r="AL93" s="350" t="n"/>
      <c r="AM93" s="350" t="n"/>
      <c r="AN93" s="350" t="n"/>
      <c r="AO93" s="350" t="n"/>
      <c r="AP93" s="350" t="n"/>
      <c r="AQ93" s="350" t="n"/>
      <c r="AR93" s="350" t="n"/>
      <c r="AS93" s="350" t="n"/>
      <c r="AT93" s="350" t="n"/>
      <c r="AU93" s="350" t="n"/>
      <c r="AV93" s="350" t="n"/>
      <c r="AW93" s="350" t="n"/>
      <c r="AX93" s="350" t="n"/>
      <c r="AY93" s="350" t="n"/>
      <c r="AZ93" s="350" t="n"/>
      <c r="BA93" s="292">
        <f>UPPER(C93)</f>
        <v/>
      </c>
    </row>
    <row r="94" ht="15" customHeight="1">
      <c r="A94" s="350" t="n"/>
      <c r="B94" s="350" t="n"/>
      <c r="C94" s="350" t="n"/>
      <c r="D94" s="350" t="n"/>
      <c r="E94" s="356" t="n"/>
      <c r="F94" s="356" t="n"/>
      <c r="G94" s="356" t="n"/>
      <c r="H94" s="356" t="n"/>
      <c r="I94" s="356" t="n"/>
      <c r="J94" s="356" t="n"/>
      <c r="K94" s="356" t="n"/>
      <c r="L94" s="356" t="n"/>
      <c r="M94" s="356" t="n"/>
      <c r="N94" s="356" t="n"/>
      <c r="O94" s="356" t="n"/>
      <c r="P94" s="356" t="n"/>
      <c r="Q94" s="356" t="n"/>
      <c r="R94" s="356" t="n"/>
      <c r="S94" s="356" t="n"/>
      <c r="T94" s="356" t="n"/>
      <c r="U94" s="356" t="n"/>
      <c r="V94" s="356" t="n"/>
      <c r="W94" s="356" t="n"/>
      <c r="X94" s="356" t="n"/>
      <c r="Y94" s="356" t="n"/>
      <c r="Z94" s="299" t="n"/>
      <c r="AA94" s="350" t="n"/>
      <c r="AB94" s="350" t="n"/>
      <c r="AC94" s="350" t="n"/>
      <c r="AD94" s="160" t="n"/>
      <c r="AE94" s="160" t="n"/>
      <c r="AF94" s="160" t="n"/>
      <c r="AG94" s="350" t="n"/>
      <c r="AH94" s="350" t="n"/>
      <c r="AI94" s="350" t="n"/>
      <c r="AJ94" s="350" t="n"/>
      <c r="AK94" s="350" t="n"/>
      <c r="AL94" s="350" t="n"/>
      <c r="AM94" s="350" t="n"/>
      <c r="AN94" s="350" t="n"/>
      <c r="AO94" s="350" t="n"/>
      <c r="AP94" s="350" t="n"/>
      <c r="AQ94" s="350" t="n"/>
      <c r="AR94" s="350" t="n"/>
      <c r="AS94" s="350" t="n"/>
      <c r="AT94" s="350" t="n"/>
      <c r="AU94" s="350" t="n"/>
      <c r="AV94" s="350" t="n"/>
      <c r="AW94" s="350" t="n"/>
      <c r="AX94" s="350" t="n"/>
      <c r="AY94" s="350" t="n"/>
      <c r="AZ94" s="350" t="n"/>
      <c r="BA94" s="292">
        <f>UPPER(C94)</f>
        <v/>
      </c>
    </row>
    <row r="95" ht="15" customHeight="1">
      <c r="A95" s="350" t="n"/>
      <c r="B95" s="350" t="n"/>
      <c r="C95" s="350" t="n"/>
      <c r="D95" s="350" t="n"/>
      <c r="E95" s="356" t="n"/>
      <c r="F95" s="356" t="n"/>
      <c r="G95" s="356" t="n"/>
      <c r="H95" s="356" t="n"/>
      <c r="I95" s="356" t="n"/>
      <c r="J95" s="356" t="n"/>
      <c r="K95" s="356" t="n"/>
      <c r="L95" s="356" t="n"/>
      <c r="M95" s="356" t="n"/>
      <c r="N95" s="356" t="n"/>
      <c r="O95" s="356" t="n"/>
      <c r="P95" s="356" t="n"/>
      <c r="Q95" s="356" t="n"/>
      <c r="R95" s="356" t="n"/>
      <c r="S95" s="356" t="n"/>
      <c r="T95" s="356" t="n"/>
      <c r="U95" s="356" t="n"/>
      <c r="V95" s="356" t="n"/>
      <c r="W95" s="356" t="n"/>
      <c r="X95" s="356" t="n"/>
      <c r="Y95" s="356" t="n"/>
      <c r="Z95" s="299" t="n"/>
      <c r="AA95" s="350" t="n"/>
      <c r="AB95" s="350" t="n"/>
      <c r="AC95" s="350" t="n"/>
      <c r="AD95" s="160" t="n"/>
      <c r="AE95" s="160" t="n"/>
      <c r="AF95" s="160" t="n"/>
      <c r="AG95" s="350" t="n"/>
      <c r="AH95" s="350" t="n"/>
      <c r="AI95" s="350" t="n"/>
      <c r="AJ95" s="350" t="n"/>
      <c r="AK95" s="350" t="n"/>
      <c r="AL95" s="350" t="n"/>
      <c r="AM95" s="350" t="n"/>
      <c r="AN95" s="350" t="n"/>
      <c r="AO95" s="350" t="n"/>
      <c r="AP95" s="350" t="n"/>
      <c r="AQ95" s="350" t="n"/>
      <c r="AR95" s="350" t="n"/>
      <c r="AS95" s="350" t="n"/>
      <c r="AT95" s="350" t="n"/>
      <c r="AU95" s="350" t="n"/>
      <c r="AV95" s="350" t="n"/>
      <c r="AW95" s="350" t="n"/>
      <c r="AX95" s="350" t="n"/>
      <c r="AY95" s="350" t="n"/>
      <c r="AZ95" s="350" t="n"/>
      <c r="BA95" s="292">
        <f>UPPER(C95)</f>
        <v/>
      </c>
    </row>
    <row r="96" ht="15" customHeight="1">
      <c r="A96" s="350" t="n"/>
      <c r="B96" s="350" t="n"/>
      <c r="C96" s="350" t="n"/>
      <c r="D96" s="350" t="n"/>
      <c r="E96" s="356" t="n"/>
      <c r="F96" s="356" t="n"/>
      <c r="G96" s="356" t="n"/>
      <c r="H96" s="356" t="n"/>
      <c r="I96" s="356" t="n"/>
      <c r="J96" s="356" t="n"/>
      <c r="K96" s="356" t="n"/>
      <c r="L96" s="356" t="n"/>
      <c r="M96" s="356" t="n"/>
      <c r="N96" s="356" t="n"/>
      <c r="O96" s="356" t="n"/>
      <c r="P96" s="356" t="n"/>
      <c r="Q96" s="356" t="n"/>
      <c r="R96" s="356" t="n"/>
      <c r="S96" s="356" t="n"/>
      <c r="T96" s="356" t="n"/>
      <c r="U96" s="356" t="n"/>
      <c r="V96" s="356" t="n"/>
      <c r="W96" s="356" t="n"/>
      <c r="X96" s="356" t="n"/>
      <c r="Y96" s="356" t="n"/>
      <c r="Z96" s="299" t="n"/>
      <c r="AA96" s="350" t="n"/>
      <c r="AB96" s="350" t="n"/>
      <c r="AC96" s="350" t="n"/>
      <c r="AD96" s="160" t="n"/>
      <c r="AE96" s="160" t="n"/>
      <c r="AF96" s="160" t="n"/>
      <c r="AG96" s="350" t="n"/>
      <c r="AH96" s="350" t="n"/>
      <c r="AI96" s="350" t="n"/>
      <c r="AJ96" s="350" t="n"/>
      <c r="AK96" s="350" t="n"/>
      <c r="AL96" s="350" t="n"/>
      <c r="AM96" s="350" t="n"/>
      <c r="AN96" s="350" t="n"/>
      <c r="AO96" s="350" t="n"/>
      <c r="AP96" s="350" t="n"/>
      <c r="AQ96" s="350" t="n"/>
      <c r="AR96" s="350" t="n"/>
      <c r="AS96" s="350" t="n"/>
      <c r="AT96" s="350" t="n"/>
      <c r="AU96" s="350" t="n"/>
      <c r="AV96" s="350" t="n"/>
      <c r="AW96" s="350" t="n"/>
      <c r="AX96" s="350" t="n"/>
      <c r="AY96" s="350" t="n"/>
      <c r="AZ96" s="350" t="n"/>
      <c r="BA96" s="292">
        <f>UPPER(C96)</f>
        <v/>
      </c>
    </row>
    <row r="97" ht="15" customHeight="1">
      <c r="C97" s="350" t="n"/>
      <c r="D97" s="350" t="n"/>
      <c r="E97" s="356" t="n"/>
      <c r="F97" s="356" t="n"/>
      <c r="G97" s="356" t="n"/>
      <c r="H97" s="356" t="n"/>
      <c r="I97" s="356" t="n"/>
      <c r="J97" s="356" t="n"/>
      <c r="K97" s="356" t="n"/>
      <c r="L97" s="356" t="n"/>
      <c r="M97" s="356" t="n"/>
      <c r="N97" s="356" t="n"/>
      <c r="O97" s="356" t="n"/>
      <c r="P97" s="356" t="n"/>
      <c r="Q97" s="356" t="n"/>
      <c r="R97" s="356" t="n"/>
      <c r="S97" s="356" t="n"/>
      <c r="T97" s="356" t="n"/>
      <c r="U97" s="356" t="n"/>
      <c r="V97" s="356" t="n"/>
      <c r="W97" s="356" t="n"/>
      <c r="X97" s="356" t="n"/>
      <c r="Y97" s="356" t="n"/>
      <c r="Z97" s="299" t="n"/>
      <c r="AA97" s="350" t="n"/>
      <c r="AB97" s="350" t="n"/>
      <c r="AC97" s="350" t="n"/>
      <c r="AD97" s="160" t="n"/>
      <c r="AE97" s="160" t="n"/>
      <c r="AF97" s="160" t="n"/>
      <c r="AG97" s="350" t="n"/>
      <c r="AH97" s="350" t="n"/>
      <c r="AI97" s="350" t="n"/>
      <c r="AJ97" s="350" t="n"/>
      <c r="AK97" s="350" t="n"/>
      <c r="AL97" s="350" t="n"/>
      <c r="AM97" s="350" t="n"/>
      <c r="AN97" s="350" t="n"/>
      <c r="AO97" s="350" t="n"/>
      <c r="AP97" s="350" t="n"/>
      <c r="AQ97" s="350" t="n"/>
      <c r="AR97" s="350" t="n"/>
      <c r="AS97" s="350" t="n"/>
      <c r="AT97" s="350" t="n"/>
      <c r="AU97" s="350" t="n"/>
      <c r="AV97" s="350" t="n"/>
      <c r="AW97" s="350" t="n"/>
      <c r="AX97" s="350" t="n"/>
      <c r="AY97" s="350" t="n"/>
      <c r="AZ97" s="350" t="n"/>
      <c r="BA97" s="292">
        <f>UPPER(C97)</f>
        <v/>
      </c>
    </row>
    <row r="98" ht="15" customHeight="1">
      <c r="C98" s="350" t="n"/>
      <c r="D98" s="350" t="n"/>
      <c r="E98" s="356" t="n"/>
      <c r="F98" s="356" t="n"/>
      <c r="G98" s="356" t="n"/>
      <c r="H98" s="356" t="n"/>
      <c r="I98" s="356" t="n"/>
      <c r="J98" s="356" t="n"/>
      <c r="K98" s="356" t="n"/>
      <c r="L98" s="356" t="n"/>
      <c r="M98" s="356" t="n"/>
      <c r="N98" s="356" t="n"/>
      <c r="O98" s="356" t="n"/>
      <c r="P98" s="356" t="n"/>
      <c r="Q98" s="356" t="n"/>
      <c r="R98" s="356" t="n"/>
      <c r="S98" s="356" t="n"/>
      <c r="T98" s="356" t="n"/>
      <c r="U98" s="356" t="n"/>
      <c r="V98" s="356" t="n"/>
      <c r="W98" s="356" t="n"/>
      <c r="X98" s="356" t="n"/>
      <c r="Y98" s="356" t="n"/>
      <c r="Z98" s="299" t="n"/>
      <c r="AA98" s="350" t="n"/>
      <c r="AB98" s="350" t="n"/>
      <c r="AC98" s="350" t="n"/>
      <c r="AD98" s="160" t="n"/>
      <c r="AE98" s="160" t="n"/>
      <c r="AF98" s="160" t="n"/>
      <c r="AG98" s="350" t="n"/>
      <c r="AH98" s="350" t="n"/>
      <c r="AI98" s="350" t="n"/>
      <c r="AJ98" s="350" t="n"/>
      <c r="AK98" s="350" t="n"/>
      <c r="AL98" s="350" t="n"/>
      <c r="AM98" s="350" t="n"/>
      <c r="AN98" s="350" t="n"/>
      <c r="AO98" s="350" t="n"/>
      <c r="AP98" s="350" t="n"/>
      <c r="AQ98" s="350" t="n"/>
      <c r="AR98" s="350" t="n"/>
      <c r="AS98" s="350" t="n"/>
      <c r="AT98" s="350" t="n"/>
      <c r="AU98" s="350" t="n"/>
      <c r="AV98" s="350" t="n"/>
      <c r="AW98" s="350" t="n"/>
      <c r="AX98" s="350" t="n"/>
      <c r="AY98" s="350" t="n"/>
      <c r="AZ98" s="350" t="n"/>
      <c r="BA98" s="292">
        <f>UPPER(C98)</f>
        <v/>
      </c>
    </row>
    <row r="99" ht="15" customHeight="1">
      <c r="C99" s="350" t="n"/>
      <c r="D99" s="350" t="n"/>
      <c r="E99" s="356" t="n"/>
      <c r="F99" s="356" t="n"/>
      <c r="G99" s="356" t="n"/>
      <c r="H99" s="356" t="n"/>
      <c r="I99" s="356" t="n"/>
      <c r="J99" s="356" t="n"/>
      <c r="K99" s="356" t="n"/>
      <c r="L99" s="356" t="n"/>
      <c r="M99" s="356" t="n"/>
      <c r="N99" s="356" t="n"/>
      <c r="O99" s="356" t="n"/>
      <c r="P99" s="356" t="n"/>
      <c r="Q99" s="356" t="n"/>
      <c r="R99" s="356" t="n"/>
      <c r="S99" s="356" t="n"/>
      <c r="T99" s="356" t="n"/>
      <c r="U99" s="356" t="n"/>
      <c r="V99" s="356" t="n"/>
      <c r="W99" s="356" t="n"/>
      <c r="X99" s="356" t="n"/>
      <c r="Y99" s="356" t="n"/>
      <c r="Z99" s="299" t="n"/>
      <c r="AA99" s="350" t="n"/>
      <c r="AB99" s="350" t="n"/>
      <c r="AC99" s="350" t="n"/>
      <c r="AD99" s="160" t="n"/>
      <c r="AE99" s="160" t="n"/>
      <c r="AF99" s="160" t="n"/>
      <c r="AG99" s="350" t="n"/>
      <c r="AH99" s="350" t="n"/>
      <c r="AI99" s="350" t="n"/>
      <c r="AJ99" s="350" t="n"/>
      <c r="AK99" s="350" t="n"/>
      <c r="AL99" s="350" t="n"/>
      <c r="AM99" s="350" t="n"/>
      <c r="AN99" s="350" t="n"/>
      <c r="AO99" s="350" t="n"/>
      <c r="AP99" s="350" t="n"/>
      <c r="AQ99" s="350" t="n"/>
      <c r="AR99" s="350" t="n"/>
      <c r="AS99" s="350" t="n"/>
      <c r="AT99" s="350" t="n"/>
      <c r="AU99" s="350" t="n"/>
      <c r="AV99" s="350" t="n"/>
      <c r="AW99" s="350" t="n"/>
      <c r="AX99" s="350" t="n"/>
      <c r="AY99" s="350" t="n"/>
      <c r="AZ99" s="350" t="n"/>
      <c r="BA99" s="292">
        <f>UPPER(C99)</f>
        <v/>
      </c>
    </row>
    <row r="100" ht="15" customHeight="1">
      <c r="C100" s="350" t="n"/>
      <c r="D100" s="350" t="n"/>
      <c r="E100" s="356" t="n"/>
      <c r="F100" s="356" t="n"/>
      <c r="G100" s="356" t="n"/>
      <c r="H100" s="356" t="n"/>
      <c r="I100" s="356" t="n"/>
      <c r="J100" s="356" t="n"/>
      <c r="K100" s="356" t="n"/>
      <c r="L100" s="356" t="n"/>
      <c r="M100" s="356" t="n"/>
      <c r="N100" s="356" t="n"/>
      <c r="O100" s="356" t="n"/>
      <c r="P100" s="356" t="n"/>
      <c r="Q100" s="356" t="n"/>
      <c r="R100" s="356" t="n"/>
      <c r="S100" s="356" t="n"/>
      <c r="T100" s="356" t="n"/>
      <c r="U100" s="356" t="n"/>
      <c r="V100" s="356" t="n"/>
      <c r="W100" s="356" t="n"/>
      <c r="X100" s="356" t="n"/>
      <c r="Y100" s="356" t="n"/>
      <c r="Z100" s="299" t="n"/>
      <c r="AA100" s="350" t="n"/>
      <c r="AB100" s="350" t="n"/>
      <c r="AC100" s="350" t="n"/>
      <c r="AD100" s="160" t="n"/>
      <c r="AE100" s="160" t="n"/>
      <c r="AF100" s="160" t="n"/>
      <c r="AG100" s="350" t="n"/>
      <c r="AH100" s="350" t="n"/>
      <c r="AI100" s="350" t="n"/>
      <c r="AJ100" s="350" t="n"/>
      <c r="AK100" s="350" t="n"/>
      <c r="AL100" s="350" t="n"/>
      <c r="AM100" s="350" t="n"/>
      <c r="AN100" s="350" t="n"/>
      <c r="AO100" s="350" t="n"/>
      <c r="AP100" s="350" t="n"/>
      <c r="AQ100" s="350" t="n"/>
      <c r="AR100" s="350" t="n"/>
      <c r="AS100" s="350" t="n"/>
      <c r="AT100" s="350" t="n"/>
      <c r="AU100" s="350" t="n"/>
      <c r="AV100" s="350" t="n"/>
      <c r="AW100" s="350" t="n"/>
      <c r="AX100" s="350" t="n"/>
      <c r="AY100" s="350" t="n"/>
      <c r="AZ100" s="350" t="n"/>
      <c r="BA100" s="292">
        <f>UPPER(C100)</f>
        <v/>
      </c>
    </row>
    <row r="101" ht="15" customHeight="1">
      <c r="C101" s="350" t="n"/>
      <c r="D101" s="350" t="n"/>
      <c r="E101" s="356" t="n"/>
      <c r="F101" s="356" t="n"/>
      <c r="G101" s="356" t="n"/>
      <c r="H101" s="356" t="n"/>
      <c r="I101" s="356" t="n"/>
      <c r="J101" s="356" t="n"/>
      <c r="K101" s="356" t="n"/>
      <c r="L101" s="356" t="n"/>
      <c r="M101" s="356" t="n"/>
      <c r="N101" s="356" t="n"/>
      <c r="O101" s="356" t="n"/>
      <c r="P101" s="356" t="n"/>
      <c r="Q101" s="356" t="n"/>
      <c r="R101" s="356" t="n"/>
      <c r="S101" s="356" t="n"/>
      <c r="T101" s="356" t="n"/>
      <c r="U101" s="356" t="n"/>
      <c r="V101" s="356" t="n"/>
      <c r="W101" s="356" t="n"/>
      <c r="X101" s="356" t="n"/>
      <c r="Y101" s="356" t="n"/>
      <c r="Z101" s="299" t="n"/>
      <c r="AA101" s="350" t="n"/>
      <c r="AB101" s="350" t="n"/>
      <c r="AC101" s="350" t="n"/>
      <c r="AD101" s="160" t="n"/>
      <c r="AE101" s="160" t="n"/>
      <c r="AF101" s="160" t="n"/>
      <c r="AG101" s="350" t="n"/>
      <c r="AH101" s="350" t="n"/>
      <c r="AI101" s="350" t="n"/>
      <c r="AJ101" s="350" t="n"/>
      <c r="AK101" s="350" t="n"/>
      <c r="AL101" s="350" t="n"/>
      <c r="AM101" s="350" t="n"/>
      <c r="AN101" s="350" t="n"/>
      <c r="AO101" s="350" t="n"/>
      <c r="AP101" s="350" t="n"/>
      <c r="AQ101" s="350" t="n"/>
      <c r="AR101" s="350" t="n"/>
      <c r="AS101" s="350" t="n"/>
      <c r="AT101" s="350" t="n"/>
      <c r="AU101" s="350" t="n"/>
      <c r="AV101" s="350" t="n"/>
      <c r="AW101" s="350" t="n"/>
      <c r="AX101" s="350" t="n"/>
      <c r="AY101" s="350" t="n"/>
      <c r="AZ101" s="350" t="n"/>
      <c r="BA101" s="292">
        <f>UPPER(C101)</f>
        <v/>
      </c>
    </row>
    <row r="102" ht="15" customHeight="1">
      <c r="C102" s="350" t="n"/>
      <c r="D102" s="350" t="n"/>
      <c r="E102" s="356" t="n"/>
      <c r="F102" s="356" t="n"/>
      <c r="G102" s="356" t="n"/>
      <c r="H102" s="356" t="n"/>
      <c r="I102" s="356" t="n"/>
      <c r="J102" s="356" t="n"/>
      <c r="K102" s="356" t="n"/>
      <c r="L102" s="356" t="n"/>
      <c r="M102" s="356" t="n"/>
      <c r="N102" s="356" t="n"/>
      <c r="O102" s="356" t="n"/>
      <c r="P102" s="356" t="n"/>
      <c r="Q102" s="356" t="n"/>
      <c r="R102" s="356" t="n"/>
      <c r="S102" s="356" t="n"/>
      <c r="T102" s="356" t="n"/>
      <c r="U102" s="356" t="n"/>
      <c r="V102" s="356" t="n"/>
      <c r="W102" s="356" t="n"/>
      <c r="X102" s="356" t="n"/>
      <c r="Y102" s="356" t="n"/>
      <c r="Z102" s="299" t="n"/>
      <c r="AA102" s="350" t="n"/>
      <c r="AB102" s="350" t="n"/>
      <c r="AC102" s="350" t="n"/>
      <c r="AD102" s="160" t="n"/>
      <c r="AE102" s="160" t="n"/>
      <c r="AF102" s="160" t="n"/>
      <c r="AG102" s="350" t="n"/>
      <c r="AH102" s="350" t="n"/>
      <c r="AI102" s="350" t="n"/>
      <c r="AJ102" s="350" t="n"/>
      <c r="AK102" s="350" t="n"/>
      <c r="AL102" s="350" t="n"/>
      <c r="AM102" s="350" t="n"/>
      <c r="AN102" s="350" t="n"/>
      <c r="AO102" s="350" t="n"/>
      <c r="AP102" s="350" t="n"/>
      <c r="AQ102" s="350" t="n"/>
      <c r="AR102" s="350" t="n"/>
      <c r="AS102" s="350" t="n"/>
      <c r="AT102" s="350" t="n"/>
      <c r="AU102" s="350" t="n"/>
      <c r="AV102" s="350" t="n"/>
      <c r="AW102" s="350" t="n"/>
      <c r="AX102" s="350" t="n"/>
      <c r="AY102" s="350" t="n"/>
      <c r="AZ102" s="350" t="n"/>
      <c r="BA102" s="292">
        <f>UPPER(C102)</f>
        <v/>
      </c>
    </row>
    <row r="103" ht="15" customHeight="1">
      <c r="C103" s="350" t="n"/>
      <c r="D103" s="350" t="n"/>
      <c r="E103" s="356" t="n"/>
      <c r="F103" s="356" t="n"/>
      <c r="G103" s="356" t="n"/>
      <c r="H103" s="356" t="n"/>
      <c r="I103" s="356" t="n"/>
      <c r="J103" s="356" t="n"/>
      <c r="K103" s="356" t="n"/>
      <c r="L103" s="356" t="n"/>
      <c r="M103" s="356" t="n"/>
      <c r="N103" s="356" t="n"/>
      <c r="O103" s="356" t="n"/>
      <c r="P103" s="356" t="n"/>
      <c r="Q103" s="356" t="n"/>
      <c r="R103" s="356" t="n"/>
      <c r="S103" s="356" t="n"/>
      <c r="T103" s="356" t="n"/>
      <c r="U103" s="356" t="n"/>
      <c r="V103" s="356" t="n"/>
      <c r="W103" s="356" t="n"/>
      <c r="X103" s="356" t="n"/>
      <c r="Y103" s="356" t="n"/>
      <c r="Z103" s="299" t="n"/>
      <c r="AA103" s="350" t="n"/>
      <c r="AB103" s="350" t="n"/>
      <c r="AC103" s="350" t="n"/>
      <c r="AD103" s="160" t="n"/>
      <c r="AE103" s="160" t="n"/>
      <c r="AF103" s="160" t="n"/>
      <c r="AG103" s="350" t="n"/>
      <c r="AH103" s="350" t="n"/>
      <c r="AI103" s="350" t="n"/>
      <c r="AJ103" s="350" t="n"/>
      <c r="AK103" s="350" t="n"/>
      <c r="AL103" s="350" t="n"/>
      <c r="AM103" s="350" t="n"/>
      <c r="AN103" s="350" t="n"/>
      <c r="AO103" s="350" t="n"/>
      <c r="AP103" s="350" t="n"/>
      <c r="AQ103" s="350" t="n"/>
      <c r="AR103" s="350" t="n"/>
      <c r="AS103" s="350" t="n"/>
      <c r="AT103" s="350" t="n"/>
      <c r="AU103" s="350" t="n"/>
      <c r="AV103" s="350" t="n"/>
      <c r="AW103" s="350" t="n"/>
      <c r="AX103" s="350" t="n"/>
      <c r="AY103" s="350" t="n"/>
      <c r="AZ103" s="350" t="n"/>
      <c r="BA103" s="292">
        <f>UPPER(C103)</f>
        <v/>
      </c>
    </row>
    <row r="104" ht="15" customHeight="1">
      <c r="C104" s="350" t="n"/>
      <c r="D104" s="350" t="n"/>
      <c r="E104" s="356" t="n"/>
      <c r="F104" s="356" t="n"/>
      <c r="G104" s="356" t="n"/>
      <c r="H104" s="356" t="n"/>
      <c r="I104" s="356" t="n"/>
      <c r="J104" s="356" t="n"/>
      <c r="K104" s="356" t="n"/>
      <c r="L104" s="356" t="n"/>
      <c r="M104" s="356" t="n"/>
      <c r="N104" s="356" t="n"/>
      <c r="O104" s="356" t="n"/>
      <c r="P104" s="356" t="n"/>
      <c r="Q104" s="356" t="n"/>
      <c r="R104" s="356" t="n"/>
      <c r="S104" s="356" t="n"/>
      <c r="T104" s="356" t="n"/>
      <c r="U104" s="356" t="n"/>
      <c r="V104" s="356" t="n"/>
      <c r="W104" s="356" t="n"/>
      <c r="X104" s="356" t="n"/>
      <c r="Y104" s="356" t="n"/>
      <c r="Z104" s="299" t="n"/>
      <c r="AA104" s="350" t="n"/>
      <c r="AB104" s="350" t="n"/>
      <c r="AC104" s="350" t="n"/>
      <c r="AD104" s="160" t="n"/>
      <c r="AE104" s="160" t="n"/>
      <c r="AF104" s="160" t="n"/>
      <c r="AG104" s="350" t="n"/>
      <c r="AH104" s="350" t="n"/>
      <c r="AI104" s="350" t="n"/>
      <c r="AJ104" s="350" t="n"/>
      <c r="AK104" s="350" t="n"/>
      <c r="AL104" s="350" t="n"/>
      <c r="AM104" s="350" t="n"/>
      <c r="AN104" s="350" t="n"/>
      <c r="AO104" s="350" t="n"/>
      <c r="AP104" s="350" t="n"/>
      <c r="AQ104" s="350" t="n"/>
      <c r="AR104" s="350" t="n"/>
      <c r="AS104" s="350" t="n"/>
      <c r="AT104" s="350" t="n"/>
      <c r="AU104" s="350" t="n"/>
      <c r="AV104" s="350" t="n"/>
      <c r="AW104" s="350" t="n"/>
      <c r="AX104" s="350" t="n"/>
      <c r="AY104" s="350" t="n"/>
      <c r="AZ104" s="350" t="n"/>
      <c r="BA104" s="292">
        <f>UPPER(C104)</f>
        <v/>
      </c>
    </row>
    <row r="105" ht="15" customHeight="1">
      <c r="C105" s="350" t="n"/>
      <c r="D105" s="350" t="n"/>
      <c r="E105" s="356" t="n"/>
      <c r="F105" s="356" t="n"/>
      <c r="G105" s="356" t="n"/>
      <c r="H105" s="356" t="n"/>
      <c r="I105" s="356" t="n"/>
      <c r="J105" s="356" t="n"/>
      <c r="K105" s="356" t="n"/>
      <c r="L105" s="356" t="n"/>
      <c r="M105" s="356" t="n"/>
      <c r="N105" s="356" t="n"/>
      <c r="O105" s="356" t="n"/>
      <c r="P105" s="356" t="n"/>
      <c r="Q105" s="356" t="n"/>
      <c r="R105" s="356" t="n"/>
      <c r="S105" s="356" t="n"/>
      <c r="T105" s="356" t="n"/>
      <c r="U105" s="356" t="n"/>
      <c r="V105" s="356" t="n"/>
      <c r="W105" s="356" t="n"/>
      <c r="X105" s="356" t="n"/>
      <c r="Y105" s="356" t="n"/>
      <c r="Z105" s="299" t="n"/>
      <c r="AA105" s="350" t="n"/>
      <c r="AB105" s="350" t="n"/>
      <c r="AC105" s="350" t="n"/>
      <c r="AD105" s="160" t="n"/>
      <c r="AE105" s="160" t="n"/>
      <c r="AF105" s="160" t="n"/>
      <c r="AG105" s="350" t="n"/>
      <c r="AH105" s="350" t="n"/>
      <c r="AI105" s="350" t="n"/>
      <c r="AJ105" s="350" t="n"/>
      <c r="AK105" s="350" t="n"/>
      <c r="AL105" s="350" t="n"/>
      <c r="AM105" s="350" t="n"/>
      <c r="AN105" s="350" t="n"/>
      <c r="AO105" s="350" t="n"/>
      <c r="AP105" s="350" t="n"/>
      <c r="AQ105" s="350" t="n"/>
      <c r="AR105" s="350" t="n"/>
      <c r="AS105" s="350" t="n"/>
      <c r="AT105" s="350" t="n"/>
      <c r="AU105" s="350" t="n"/>
      <c r="AV105" s="350" t="n"/>
      <c r="AW105" s="350" t="n"/>
      <c r="AX105" s="350" t="n"/>
      <c r="AY105" s="350" t="n"/>
      <c r="AZ105" s="350" t="n"/>
      <c r="BA105" s="292">
        <f>UPPER(C105)</f>
        <v/>
      </c>
    </row>
    <row r="106" ht="15" customHeight="1">
      <c r="C106" s="350" t="n"/>
      <c r="D106" s="350" t="n"/>
      <c r="E106" s="356" t="n"/>
      <c r="F106" s="356" t="n"/>
      <c r="G106" s="356" t="n"/>
      <c r="H106" s="356" t="n"/>
      <c r="I106" s="356" t="n"/>
      <c r="J106" s="356" t="n"/>
      <c r="K106" s="356" t="n"/>
      <c r="L106" s="356" t="n"/>
      <c r="M106" s="356" t="n"/>
      <c r="N106" s="356" t="n"/>
      <c r="O106" s="356" t="n"/>
      <c r="P106" s="356" t="n"/>
      <c r="Q106" s="356" t="n"/>
      <c r="R106" s="356" t="n"/>
      <c r="S106" s="356" t="n"/>
      <c r="T106" s="356" t="n"/>
      <c r="U106" s="356" t="n"/>
      <c r="V106" s="356" t="n"/>
      <c r="W106" s="356" t="n"/>
      <c r="X106" s="356" t="n"/>
      <c r="Y106" s="356" t="n"/>
      <c r="Z106" s="299" t="n"/>
      <c r="AA106" s="350" t="n"/>
      <c r="AB106" s="350" t="n"/>
      <c r="AC106" s="350" t="n"/>
      <c r="AD106" s="160" t="n"/>
      <c r="AE106" s="160" t="n"/>
      <c r="AF106" s="160" t="n"/>
      <c r="AG106" s="350" t="n"/>
      <c r="AH106" s="350" t="n"/>
      <c r="AI106" s="350" t="n"/>
      <c r="AJ106" s="350" t="n"/>
      <c r="AK106" s="350" t="n"/>
      <c r="AL106" s="350" t="n"/>
      <c r="AM106" s="350" t="n"/>
      <c r="AN106" s="350" t="n"/>
      <c r="AO106" s="350" t="n"/>
      <c r="AP106" s="350" t="n"/>
      <c r="AQ106" s="350" t="n"/>
      <c r="AR106" s="350" t="n"/>
      <c r="AS106" s="350" t="n"/>
      <c r="AT106" s="350" t="n"/>
      <c r="AU106" s="350" t="n"/>
      <c r="AV106" s="350" t="n"/>
      <c r="AW106" s="350" t="n"/>
      <c r="AX106" s="350" t="n"/>
      <c r="AY106" s="350" t="n"/>
      <c r="AZ106" s="350" t="n"/>
      <c r="BA106" s="292">
        <f>UPPER(C106)</f>
        <v/>
      </c>
    </row>
    <row r="107" ht="15" customHeight="1">
      <c r="C107" s="350" t="n"/>
      <c r="D107" s="350" t="n"/>
      <c r="E107" s="356" t="n"/>
      <c r="F107" s="356" t="n"/>
      <c r="G107" s="356" t="n"/>
      <c r="H107" s="356" t="n"/>
      <c r="I107" s="356" t="n"/>
      <c r="J107" s="356" t="n"/>
      <c r="K107" s="356" t="n"/>
      <c r="L107" s="356" t="n"/>
      <c r="M107" s="356" t="n"/>
      <c r="N107" s="356" t="n"/>
      <c r="O107" s="356" t="n"/>
      <c r="P107" s="356" t="n"/>
      <c r="Q107" s="356" t="n"/>
      <c r="R107" s="356" t="n"/>
      <c r="S107" s="356" t="n"/>
      <c r="T107" s="356" t="n"/>
      <c r="U107" s="356" t="n"/>
      <c r="V107" s="356" t="n"/>
      <c r="W107" s="356" t="n"/>
      <c r="X107" s="356" t="n"/>
      <c r="Y107" s="356" t="n"/>
      <c r="Z107" s="299" t="n"/>
      <c r="AA107" s="350" t="n"/>
      <c r="AB107" s="350" t="n"/>
      <c r="AC107" s="350" t="n"/>
      <c r="AD107" s="160" t="n"/>
      <c r="AE107" s="160" t="n"/>
      <c r="AF107" s="160" t="n"/>
      <c r="AG107" s="350" t="n"/>
      <c r="AH107" s="350" t="n"/>
      <c r="AI107" s="350" t="n"/>
      <c r="AJ107" s="350" t="n"/>
      <c r="AK107" s="350" t="n"/>
      <c r="AL107" s="350" t="n"/>
      <c r="AM107" s="350" t="n"/>
      <c r="AN107" s="350" t="n"/>
      <c r="AO107" s="350" t="n"/>
      <c r="AP107" s="350" t="n"/>
      <c r="AQ107" s="350" t="n"/>
      <c r="AR107" s="350" t="n"/>
      <c r="AS107" s="350" t="n"/>
      <c r="AT107" s="350" t="n"/>
      <c r="AU107" s="350" t="n"/>
      <c r="AV107" s="350" t="n"/>
      <c r="AW107" s="350" t="n"/>
      <c r="AX107" s="350" t="n"/>
      <c r="AY107" s="350" t="n"/>
      <c r="AZ107" s="350" t="n"/>
      <c r="BA107" s="292">
        <f>UPPER(C107)</f>
        <v/>
      </c>
    </row>
    <row r="108" ht="15" customHeight="1">
      <c r="C108" s="350" t="n"/>
      <c r="D108" s="350" t="n"/>
      <c r="E108" s="356" t="n"/>
      <c r="F108" s="356" t="n"/>
      <c r="G108" s="356" t="n"/>
      <c r="H108" s="356" t="n"/>
      <c r="I108" s="356" t="n"/>
      <c r="J108" s="356" t="n"/>
      <c r="K108" s="356" t="n"/>
      <c r="L108" s="356" t="n"/>
      <c r="M108" s="356" t="n"/>
      <c r="N108" s="356" t="n"/>
      <c r="O108" s="356" t="n"/>
      <c r="P108" s="356" t="n"/>
      <c r="Q108" s="356" t="n"/>
      <c r="R108" s="356" t="n"/>
      <c r="S108" s="356" t="n"/>
      <c r="T108" s="356" t="n"/>
      <c r="U108" s="356" t="n"/>
      <c r="V108" s="356" t="n"/>
      <c r="W108" s="356" t="n"/>
      <c r="X108" s="356" t="n"/>
      <c r="Y108" s="356" t="n"/>
      <c r="Z108" s="299" t="n"/>
      <c r="AA108" s="350" t="n"/>
      <c r="AB108" s="350" t="n"/>
      <c r="AC108" s="350" t="n"/>
      <c r="AD108" s="160" t="n"/>
      <c r="AE108" s="160" t="n"/>
      <c r="AF108" s="160" t="n"/>
      <c r="AG108" s="350" t="n"/>
      <c r="AH108" s="350" t="n"/>
      <c r="AI108" s="350" t="n"/>
      <c r="AJ108" s="350" t="n"/>
      <c r="AK108" s="350" t="n"/>
      <c r="AL108" s="350" t="n"/>
      <c r="AM108" s="350" t="n"/>
      <c r="AN108" s="350" t="n"/>
      <c r="AO108" s="350" t="n"/>
      <c r="AP108" s="350" t="n"/>
      <c r="AQ108" s="350" t="n"/>
      <c r="AR108" s="350" t="n"/>
      <c r="AS108" s="350" t="n"/>
      <c r="AT108" s="350" t="n"/>
      <c r="AU108" s="350" t="n"/>
      <c r="AV108" s="350" t="n"/>
      <c r="AW108" s="350" t="n"/>
      <c r="AX108" s="350" t="n"/>
      <c r="AY108" s="350" t="n"/>
      <c r="AZ108" s="350" t="n"/>
      <c r="BA108" s="292">
        <f>UPPER(C108)</f>
        <v/>
      </c>
    </row>
    <row r="109" ht="15" customHeight="1">
      <c r="C109" s="350" t="n"/>
      <c r="D109" s="350" t="n"/>
      <c r="E109" s="356" t="n"/>
      <c r="F109" s="356" t="n"/>
      <c r="G109" s="356" t="n"/>
      <c r="H109" s="356" t="n"/>
      <c r="I109" s="356" t="n"/>
      <c r="J109" s="356" t="n"/>
      <c r="K109" s="356" t="n"/>
      <c r="L109" s="356" t="n"/>
      <c r="M109" s="356" t="n"/>
      <c r="N109" s="356" t="n"/>
      <c r="O109" s="356" t="n"/>
      <c r="P109" s="356" t="n"/>
      <c r="Q109" s="356" t="n"/>
      <c r="R109" s="356" t="n"/>
      <c r="S109" s="356" t="n"/>
      <c r="T109" s="356" t="n"/>
      <c r="U109" s="356" t="n"/>
      <c r="V109" s="356" t="n"/>
      <c r="W109" s="356" t="n"/>
      <c r="X109" s="356" t="n"/>
      <c r="Y109" s="356" t="n"/>
      <c r="Z109" s="299" t="n"/>
      <c r="AA109" s="350" t="n"/>
      <c r="AB109" s="350" t="n"/>
      <c r="AC109" s="350" t="n"/>
      <c r="AD109" s="160" t="n"/>
      <c r="AE109" s="160" t="n"/>
      <c r="AF109" s="160" t="n"/>
      <c r="AG109" s="350" t="n"/>
      <c r="AH109" s="350" t="n"/>
      <c r="AI109" s="350" t="n"/>
      <c r="AJ109" s="350" t="n"/>
      <c r="AK109" s="350" t="n"/>
      <c r="AL109" s="350" t="n"/>
      <c r="AM109" s="350" t="n"/>
      <c r="AN109" s="350" t="n"/>
      <c r="AO109" s="350" t="n"/>
      <c r="AP109" s="350" t="n"/>
      <c r="AQ109" s="350" t="n"/>
      <c r="AR109" s="350" t="n"/>
      <c r="AS109" s="350" t="n"/>
      <c r="AT109" s="350" t="n"/>
      <c r="AU109" s="350" t="n"/>
      <c r="AV109" s="350" t="n"/>
      <c r="AW109" s="350" t="n"/>
      <c r="AX109" s="350" t="n"/>
      <c r="AY109" s="350" t="n"/>
      <c r="AZ109" s="350" t="n"/>
      <c r="BA109" s="292">
        <f>UPPER(C109)</f>
        <v/>
      </c>
    </row>
    <row r="110" ht="15" customHeight="1">
      <c r="C110" s="350" t="n"/>
      <c r="D110" s="350" t="n"/>
      <c r="E110" s="356" t="n"/>
      <c r="F110" s="356" t="n"/>
      <c r="G110" s="356" t="n"/>
      <c r="H110" s="356" t="n"/>
      <c r="I110" s="356" t="n"/>
      <c r="J110" s="356" t="n"/>
      <c r="K110" s="356" t="n"/>
      <c r="L110" s="356" t="n"/>
      <c r="M110" s="356" t="n"/>
      <c r="N110" s="356" t="n"/>
      <c r="O110" s="356" t="n"/>
      <c r="P110" s="356" t="n"/>
      <c r="Q110" s="356" t="n"/>
      <c r="R110" s="356" t="n"/>
      <c r="S110" s="356" t="n"/>
      <c r="T110" s="356" t="n"/>
      <c r="U110" s="356" t="n"/>
      <c r="V110" s="356" t="n"/>
      <c r="W110" s="356" t="n"/>
      <c r="X110" s="356" t="n"/>
      <c r="Y110" s="356" t="n"/>
      <c r="Z110" s="299" t="n"/>
      <c r="AA110" s="350" t="n"/>
      <c r="AB110" s="350" t="n"/>
      <c r="AC110" s="350" t="n"/>
      <c r="AD110" s="160" t="n"/>
      <c r="AE110" s="160" t="n"/>
      <c r="AF110" s="160" t="n"/>
      <c r="AG110" s="350" t="n"/>
      <c r="AH110" s="350" t="n"/>
      <c r="AI110" s="350" t="n"/>
      <c r="AJ110" s="350" t="n"/>
      <c r="AK110" s="350" t="n"/>
      <c r="AL110" s="350" t="n"/>
      <c r="AM110" s="350" t="n"/>
      <c r="AN110" s="350" t="n"/>
      <c r="AO110" s="350" t="n"/>
      <c r="AP110" s="350" t="n"/>
      <c r="AQ110" s="350" t="n"/>
      <c r="AR110" s="350" t="n"/>
      <c r="AS110" s="350" t="n"/>
      <c r="AT110" s="350" t="n"/>
      <c r="AU110" s="350" t="n"/>
      <c r="AV110" s="350" t="n"/>
      <c r="AW110" s="350" t="n"/>
      <c r="AX110" s="350" t="n"/>
      <c r="AY110" s="350" t="n"/>
      <c r="AZ110" s="350" t="n"/>
      <c r="BA110" s="292">
        <f>UPPER(C110)</f>
        <v/>
      </c>
    </row>
    <row r="111" ht="15" customHeight="1">
      <c r="C111" s="350" t="n"/>
      <c r="D111" s="350" t="n"/>
      <c r="E111" s="356" t="n"/>
      <c r="F111" s="356" t="n"/>
      <c r="G111" s="356" t="n"/>
      <c r="H111" s="356" t="n"/>
      <c r="I111" s="356" t="n"/>
      <c r="J111" s="356" t="n"/>
      <c r="K111" s="356" t="n"/>
      <c r="L111" s="356" t="n"/>
      <c r="M111" s="356" t="n"/>
      <c r="N111" s="356" t="n"/>
      <c r="O111" s="356" t="n"/>
      <c r="P111" s="356" t="n"/>
      <c r="Q111" s="356" t="n"/>
      <c r="R111" s="356" t="n"/>
      <c r="S111" s="356" t="n"/>
      <c r="T111" s="356" t="n"/>
      <c r="U111" s="356" t="n"/>
      <c r="V111" s="356" t="n"/>
      <c r="W111" s="356" t="n"/>
      <c r="X111" s="356" t="n"/>
      <c r="Y111" s="356" t="n"/>
      <c r="Z111" s="299" t="n"/>
      <c r="AA111" s="350" t="n"/>
      <c r="AB111" s="350" t="n"/>
      <c r="AC111" s="350" t="n"/>
      <c r="AD111" s="160" t="n"/>
      <c r="AE111" s="160" t="n"/>
      <c r="AF111" s="160" t="n"/>
      <c r="AG111" s="350" t="n"/>
      <c r="AH111" s="350" t="n"/>
      <c r="AI111" s="350" t="n"/>
      <c r="AJ111" s="350" t="n"/>
      <c r="AK111" s="350" t="n"/>
      <c r="AL111" s="350" t="n"/>
      <c r="AM111" s="350" t="n"/>
      <c r="AN111" s="350" t="n"/>
      <c r="AO111" s="350" t="n"/>
      <c r="AP111" s="350" t="n"/>
      <c r="AQ111" s="350" t="n"/>
      <c r="AR111" s="350" t="n"/>
      <c r="AS111" s="350" t="n"/>
      <c r="AT111" s="350" t="n"/>
      <c r="AU111" s="350" t="n"/>
      <c r="AV111" s="350" t="n"/>
      <c r="AW111" s="350" t="n"/>
      <c r="AX111" s="350" t="n"/>
      <c r="AY111" s="350" t="n"/>
      <c r="AZ111" s="350" t="n"/>
      <c r="BA111" s="292">
        <f>UPPER(C111)</f>
        <v/>
      </c>
    </row>
    <row r="112" ht="15" customHeight="1">
      <c r="C112" s="350" t="n"/>
      <c r="D112" s="350" t="n"/>
      <c r="E112" s="356" t="n"/>
      <c r="F112" s="356" t="n"/>
      <c r="G112" s="356" t="n"/>
      <c r="H112" s="356" t="n"/>
      <c r="I112" s="356" t="n"/>
      <c r="J112" s="356" t="n"/>
      <c r="K112" s="356" t="n"/>
      <c r="L112" s="356" t="n"/>
      <c r="M112" s="356" t="n"/>
      <c r="N112" s="356" t="n"/>
      <c r="O112" s="356" t="n"/>
      <c r="P112" s="356" t="n"/>
      <c r="Q112" s="356" t="n"/>
      <c r="R112" s="356" t="n"/>
      <c r="S112" s="356" t="n"/>
      <c r="T112" s="356" t="n"/>
      <c r="U112" s="356" t="n"/>
      <c r="V112" s="356" t="n"/>
      <c r="W112" s="356" t="n"/>
      <c r="X112" s="356" t="n"/>
      <c r="Y112" s="356" t="n"/>
      <c r="Z112" s="299" t="n"/>
      <c r="AA112" s="350" t="n"/>
      <c r="AB112" s="350" t="n"/>
      <c r="AC112" s="350" t="n"/>
      <c r="AD112" s="160" t="n"/>
      <c r="AE112" s="160" t="n"/>
      <c r="AF112" s="160" t="n"/>
      <c r="AG112" s="350" t="n"/>
      <c r="AH112" s="350" t="n"/>
      <c r="AI112" s="350" t="n"/>
      <c r="AJ112" s="350" t="n"/>
      <c r="AK112" s="350" t="n"/>
      <c r="AL112" s="350" t="n"/>
      <c r="AM112" s="350" t="n"/>
      <c r="AN112" s="350" t="n"/>
      <c r="AO112" s="350" t="n"/>
      <c r="AP112" s="350" t="n"/>
      <c r="AQ112" s="350" t="n"/>
      <c r="AR112" s="350" t="n"/>
      <c r="AS112" s="350" t="n"/>
      <c r="AT112" s="350" t="n"/>
      <c r="AU112" s="350" t="n"/>
      <c r="AV112" s="350" t="n"/>
      <c r="AW112" s="350" t="n"/>
      <c r="AX112" s="350" t="n"/>
      <c r="AY112" s="350" t="n"/>
      <c r="AZ112" s="350" t="n"/>
      <c r="BA112" s="292">
        <f>UPPER(C112)</f>
        <v/>
      </c>
    </row>
    <row r="113" ht="15" customHeight="1">
      <c r="C113" s="350" t="n"/>
      <c r="D113" s="350" t="n"/>
      <c r="E113" s="356" t="n"/>
      <c r="F113" s="356" t="n"/>
      <c r="G113" s="356" t="n"/>
      <c r="H113" s="356" t="n"/>
      <c r="I113" s="356" t="n"/>
      <c r="J113" s="356" t="n"/>
      <c r="K113" s="356" t="n"/>
      <c r="L113" s="356" t="n"/>
      <c r="M113" s="356" t="n"/>
      <c r="N113" s="356" t="n"/>
      <c r="O113" s="356" t="n"/>
      <c r="P113" s="356" t="n"/>
      <c r="Q113" s="356" t="n"/>
      <c r="R113" s="356" t="n"/>
      <c r="S113" s="356" t="n"/>
      <c r="T113" s="356" t="n"/>
      <c r="U113" s="356" t="n"/>
      <c r="V113" s="356" t="n"/>
      <c r="W113" s="356" t="n"/>
      <c r="X113" s="356" t="n"/>
      <c r="Y113" s="356" t="n"/>
      <c r="Z113" s="299" t="n"/>
      <c r="AA113" s="350" t="n"/>
      <c r="AB113" s="350" t="n"/>
      <c r="AC113" s="350" t="n"/>
      <c r="AD113" s="160" t="n"/>
      <c r="AE113" s="160" t="n"/>
      <c r="AF113" s="160" t="n"/>
      <c r="AG113" s="350" t="n"/>
      <c r="AH113" s="350" t="n"/>
      <c r="AI113" s="350" t="n"/>
      <c r="AJ113" s="350" t="n"/>
      <c r="AK113" s="350" t="n"/>
      <c r="AL113" s="350" t="n"/>
      <c r="AM113" s="350" t="n"/>
      <c r="AN113" s="350" t="n"/>
      <c r="AO113" s="350" t="n"/>
      <c r="AP113" s="350" t="n"/>
      <c r="AQ113" s="350" t="n"/>
      <c r="AR113" s="350" t="n"/>
      <c r="AS113" s="350" t="n"/>
      <c r="AT113" s="350" t="n"/>
      <c r="AU113" s="350" t="n"/>
      <c r="AV113" s="350" t="n"/>
      <c r="AW113" s="350" t="n"/>
      <c r="AX113" s="350" t="n"/>
      <c r="AY113" s="350" t="n"/>
      <c r="AZ113" s="350" t="n"/>
      <c r="BA113" s="292">
        <f>UPPER(C113)</f>
        <v/>
      </c>
    </row>
    <row r="114" ht="15" customHeight="1">
      <c r="C114" s="350" t="n"/>
      <c r="D114" s="350" t="n"/>
      <c r="E114" s="356" t="n"/>
      <c r="F114" s="356" t="n"/>
      <c r="G114" s="356" t="n"/>
      <c r="H114" s="356" t="n"/>
      <c r="I114" s="356" t="n"/>
      <c r="J114" s="356" t="n"/>
      <c r="K114" s="356" t="n"/>
      <c r="L114" s="356" t="n"/>
      <c r="M114" s="356" t="n"/>
      <c r="N114" s="356" t="n"/>
      <c r="O114" s="356" t="n"/>
      <c r="P114" s="356" t="n"/>
      <c r="Q114" s="356" t="n"/>
      <c r="R114" s="356" t="n"/>
      <c r="S114" s="356" t="n"/>
      <c r="T114" s="356" t="n"/>
      <c r="U114" s="356" t="n"/>
      <c r="V114" s="356" t="n"/>
      <c r="W114" s="356" t="n"/>
      <c r="X114" s="356" t="n"/>
      <c r="Y114" s="356" t="n"/>
      <c r="Z114" s="299" t="n"/>
      <c r="AA114" s="350" t="n"/>
      <c r="AB114" s="350" t="n"/>
      <c r="AC114" s="350" t="n"/>
      <c r="AD114" s="160" t="n"/>
      <c r="AE114" s="160" t="n"/>
      <c r="AF114" s="160" t="n"/>
      <c r="AG114" s="350" t="n"/>
      <c r="AH114" s="350" t="n"/>
      <c r="AI114" s="350" t="n"/>
      <c r="AJ114" s="350" t="n"/>
      <c r="AK114" s="350" t="n"/>
      <c r="AL114" s="350" t="n"/>
      <c r="AM114" s="350" t="n"/>
      <c r="AN114" s="350" t="n"/>
      <c r="AO114" s="350" t="n"/>
      <c r="AP114" s="350" t="n"/>
      <c r="AQ114" s="350" t="n"/>
      <c r="AR114" s="350" t="n"/>
      <c r="AS114" s="350" t="n"/>
      <c r="AT114" s="350" t="n"/>
      <c r="AU114" s="350" t="n"/>
      <c r="AV114" s="350" t="n"/>
      <c r="AW114" s="350" t="n"/>
      <c r="AX114" s="350" t="n"/>
      <c r="AY114" s="350" t="n"/>
      <c r="AZ114" s="350" t="n"/>
      <c r="BA114" s="292">
        <f>UPPER(C114)</f>
        <v/>
      </c>
    </row>
    <row r="115" ht="15" customHeight="1">
      <c r="C115" s="350" t="n"/>
      <c r="D115" s="350" t="n"/>
      <c r="E115" s="356" t="n"/>
      <c r="F115" s="356" t="n"/>
      <c r="G115" s="356" t="n"/>
      <c r="H115" s="356" t="n"/>
      <c r="I115" s="356" t="n"/>
      <c r="J115" s="356" t="n"/>
      <c r="K115" s="356" t="n"/>
      <c r="L115" s="356" t="n"/>
      <c r="M115" s="356" t="n"/>
      <c r="N115" s="356" t="n"/>
      <c r="O115" s="356" t="n"/>
      <c r="P115" s="356" t="n"/>
      <c r="Q115" s="356" t="n"/>
      <c r="R115" s="356" t="n"/>
      <c r="S115" s="356" t="n"/>
      <c r="T115" s="356" t="n"/>
      <c r="U115" s="356" t="n"/>
      <c r="V115" s="356" t="n"/>
      <c r="W115" s="356" t="n"/>
      <c r="X115" s="356" t="n"/>
      <c r="Y115" s="356" t="n"/>
      <c r="Z115" s="299" t="n"/>
      <c r="AA115" s="350" t="n"/>
      <c r="AB115" s="350" t="n"/>
      <c r="AC115" s="350" t="n"/>
      <c r="AD115" s="160" t="n"/>
      <c r="AE115" s="160" t="n"/>
      <c r="AF115" s="160" t="n"/>
      <c r="AG115" s="350" t="n"/>
      <c r="AH115" s="350" t="n"/>
      <c r="AI115" s="350" t="n"/>
      <c r="AJ115" s="350" t="n"/>
      <c r="AK115" s="350" t="n"/>
      <c r="AL115" s="350" t="n"/>
      <c r="AM115" s="350" t="n"/>
      <c r="AN115" s="350" t="n"/>
      <c r="AO115" s="350" t="n"/>
      <c r="AP115" s="350" t="n"/>
      <c r="AQ115" s="350" t="n"/>
      <c r="AR115" s="350" t="n"/>
      <c r="AS115" s="350" t="n"/>
      <c r="AT115" s="350" t="n"/>
      <c r="AU115" s="350" t="n"/>
      <c r="AV115" s="350" t="n"/>
      <c r="AW115" s="350" t="n"/>
      <c r="AX115" s="350" t="n"/>
      <c r="AY115" s="350" t="n"/>
      <c r="AZ115" s="350" t="n"/>
      <c r="BA115" s="292">
        <f>UPPER(C115)</f>
        <v/>
      </c>
    </row>
    <row r="116" ht="15" customHeight="1">
      <c r="C116" s="350" t="n"/>
      <c r="D116" s="350" t="n"/>
      <c r="E116" s="356" t="n"/>
      <c r="F116" s="356" t="n"/>
      <c r="G116" s="356" t="n"/>
      <c r="H116" s="356" t="n"/>
      <c r="I116" s="356" t="n"/>
      <c r="J116" s="356" t="n"/>
      <c r="K116" s="356" t="n"/>
      <c r="L116" s="356" t="n"/>
      <c r="M116" s="356" t="n"/>
      <c r="N116" s="356" t="n"/>
      <c r="O116" s="356" t="n"/>
      <c r="P116" s="356" t="n"/>
      <c r="Q116" s="356" t="n"/>
      <c r="R116" s="356" t="n"/>
      <c r="S116" s="356" t="n"/>
      <c r="T116" s="356" t="n"/>
      <c r="U116" s="356" t="n"/>
      <c r="V116" s="356" t="n"/>
      <c r="W116" s="356" t="n"/>
      <c r="X116" s="356" t="n"/>
      <c r="Y116" s="356" t="n"/>
      <c r="Z116" s="299" t="n"/>
      <c r="AA116" s="350" t="n"/>
      <c r="AB116" s="350" t="n"/>
      <c r="AC116" s="350" t="n"/>
      <c r="AD116" s="160" t="n"/>
      <c r="AE116" s="160" t="n"/>
      <c r="AF116" s="160" t="n"/>
      <c r="AG116" s="350" t="n"/>
      <c r="AH116" s="350" t="n"/>
      <c r="AI116" s="350" t="n"/>
      <c r="AJ116" s="350" t="n"/>
      <c r="AK116" s="350" t="n"/>
      <c r="AL116" s="350" t="n"/>
      <c r="AM116" s="350" t="n"/>
      <c r="AN116" s="350" t="n"/>
      <c r="AO116" s="350" t="n"/>
      <c r="AP116" s="350" t="n"/>
      <c r="AQ116" s="350" t="n"/>
      <c r="AR116" s="350" t="n"/>
      <c r="AS116" s="350" t="n"/>
      <c r="AT116" s="350" t="n"/>
      <c r="AU116" s="350" t="n"/>
      <c r="AV116" s="350" t="n"/>
      <c r="AW116" s="350" t="n"/>
      <c r="AX116" s="350" t="n"/>
      <c r="AY116" s="350" t="n"/>
      <c r="AZ116" s="350" t="n"/>
      <c r="BA116" s="292">
        <f>UPPER(C116)</f>
        <v/>
      </c>
    </row>
    <row r="117" ht="15" customHeight="1">
      <c r="C117" s="350" t="n"/>
      <c r="D117" s="350" t="n"/>
      <c r="E117" s="356" t="n"/>
      <c r="F117" s="356" t="n"/>
      <c r="G117" s="356" t="n"/>
      <c r="H117" s="356" t="n"/>
      <c r="I117" s="356" t="n"/>
      <c r="J117" s="356" t="n"/>
      <c r="K117" s="356" t="n"/>
      <c r="L117" s="356" t="n"/>
      <c r="M117" s="356" t="n"/>
      <c r="N117" s="356" t="n"/>
      <c r="O117" s="356" t="n"/>
      <c r="P117" s="356" t="n"/>
      <c r="Q117" s="356" t="n"/>
      <c r="R117" s="356" t="n"/>
      <c r="S117" s="356" t="n"/>
      <c r="T117" s="356" t="n"/>
      <c r="U117" s="356" t="n"/>
      <c r="V117" s="356" t="n"/>
      <c r="W117" s="356" t="n"/>
      <c r="X117" s="356" t="n"/>
      <c r="Y117" s="356" t="n"/>
      <c r="Z117" s="299" t="n"/>
      <c r="AA117" s="350" t="n"/>
      <c r="AB117" s="350" t="n"/>
      <c r="AC117" s="350" t="n"/>
      <c r="AD117" s="160" t="n"/>
      <c r="AE117" s="160" t="n"/>
      <c r="AF117" s="160" t="n"/>
      <c r="AG117" s="350" t="n"/>
      <c r="AH117" s="350" t="n"/>
      <c r="AI117" s="350" t="n"/>
      <c r="AJ117" s="350" t="n"/>
      <c r="AK117" s="350" t="n"/>
      <c r="AL117" s="350" t="n"/>
      <c r="AM117" s="350" t="n"/>
      <c r="AN117" s="350" t="n"/>
      <c r="AO117" s="350" t="n"/>
      <c r="AP117" s="350" t="n"/>
      <c r="AQ117" s="350" t="n"/>
      <c r="AR117" s="350" t="n"/>
      <c r="AS117" s="350" t="n"/>
      <c r="AT117" s="350" t="n"/>
      <c r="AU117" s="350" t="n"/>
      <c r="AV117" s="350" t="n"/>
      <c r="AW117" s="350" t="n"/>
      <c r="AX117" s="350" t="n"/>
      <c r="AY117" s="350" t="n"/>
      <c r="AZ117" s="350" t="n"/>
      <c r="BA117" s="292">
        <f>UPPER(C117)</f>
        <v/>
      </c>
    </row>
    <row r="118" ht="15" customHeight="1">
      <c r="C118" s="350" t="n"/>
      <c r="D118" s="350" t="n"/>
      <c r="E118" s="356" t="n"/>
      <c r="F118" s="356" t="n"/>
      <c r="G118" s="356" t="n"/>
      <c r="H118" s="356" t="n"/>
      <c r="I118" s="356" t="n"/>
      <c r="J118" s="356" t="n"/>
      <c r="K118" s="356" t="n"/>
      <c r="L118" s="356" t="n"/>
      <c r="M118" s="356" t="n"/>
      <c r="N118" s="356" t="n"/>
      <c r="O118" s="356" t="n"/>
      <c r="P118" s="356" t="n"/>
      <c r="Q118" s="356" t="n"/>
      <c r="R118" s="356" t="n"/>
      <c r="S118" s="356" t="n"/>
      <c r="T118" s="356" t="n"/>
      <c r="U118" s="356" t="n"/>
      <c r="V118" s="356" t="n"/>
      <c r="W118" s="356" t="n"/>
      <c r="X118" s="356" t="n"/>
      <c r="Y118" s="356" t="n"/>
      <c r="Z118" s="299" t="n"/>
      <c r="AA118" s="350" t="n"/>
      <c r="AB118" s="350" t="n"/>
      <c r="AC118" s="350" t="n"/>
      <c r="AD118" s="160" t="n"/>
      <c r="AE118" s="160" t="n"/>
      <c r="AF118" s="160" t="n"/>
      <c r="AG118" s="350" t="n"/>
      <c r="AH118" s="350" t="n"/>
      <c r="AI118" s="350" t="n"/>
      <c r="AJ118" s="350" t="n"/>
      <c r="AK118" s="350" t="n"/>
      <c r="AL118" s="350" t="n"/>
      <c r="AM118" s="350" t="n"/>
      <c r="AN118" s="350" t="n"/>
      <c r="AO118" s="350" t="n"/>
      <c r="AP118" s="350" t="n"/>
      <c r="AQ118" s="350" t="n"/>
      <c r="AR118" s="350" t="n"/>
      <c r="AS118" s="350" t="n"/>
      <c r="AT118" s="350" t="n"/>
      <c r="AU118" s="350" t="n"/>
      <c r="AV118" s="350" t="n"/>
      <c r="AW118" s="350" t="n"/>
      <c r="AX118" s="350" t="n"/>
      <c r="AY118" s="350" t="n"/>
      <c r="AZ118" s="350" t="n"/>
      <c r="BA118" s="292">
        <f>UPPER(C118)</f>
        <v/>
      </c>
    </row>
    <row r="119" ht="15" customHeight="1">
      <c r="C119" s="350" t="n"/>
      <c r="D119" s="350" t="n"/>
      <c r="E119" s="356" t="n"/>
      <c r="F119" s="356" t="n"/>
      <c r="G119" s="356" t="n"/>
      <c r="H119" s="356" t="n"/>
      <c r="I119" s="356" t="n"/>
      <c r="J119" s="356" t="n"/>
      <c r="K119" s="356" t="n"/>
      <c r="L119" s="356" t="n"/>
      <c r="M119" s="356" t="n"/>
      <c r="N119" s="356" t="n"/>
      <c r="O119" s="356" t="n"/>
      <c r="P119" s="356" t="n"/>
      <c r="Q119" s="356" t="n"/>
      <c r="R119" s="356" t="n"/>
      <c r="S119" s="356" t="n"/>
      <c r="T119" s="356" t="n"/>
      <c r="U119" s="356" t="n"/>
      <c r="V119" s="356" t="n"/>
      <c r="W119" s="356" t="n"/>
      <c r="X119" s="356" t="n"/>
      <c r="Y119" s="356" t="n"/>
      <c r="Z119" s="299" t="n"/>
      <c r="AA119" s="350" t="n"/>
      <c r="AB119" s="350" t="n"/>
      <c r="AC119" s="350" t="n"/>
      <c r="AD119" s="160" t="n"/>
      <c r="AE119" s="160" t="n"/>
      <c r="AF119" s="160" t="n"/>
      <c r="AG119" s="350" t="n"/>
      <c r="AH119" s="350" t="n"/>
      <c r="AI119" s="350" t="n"/>
      <c r="AJ119" s="350" t="n"/>
      <c r="AK119" s="350" t="n"/>
      <c r="AL119" s="350" t="n"/>
      <c r="AM119" s="350" t="n"/>
      <c r="AN119" s="350" t="n"/>
      <c r="AO119" s="350" t="n"/>
      <c r="AP119" s="350" t="n"/>
      <c r="AQ119" s="350" t="n"/>
      <c r="AR119" s="350" t="n"/>
      <c r="AS119" s="350" t="n"/>
      <c r="AT119" s="350" t="n"/>
      <c r="AU119" s="350" t="n"/>
      <c r="AV119" s="350" t="n"/>
      <c r="AW119" s="350" t="n"/>
      <c r="AX119" s="350" t="n"/>
      <c r="AY119" s="350" t="n"/>
      <c r="AZ119" s="350" t="n"/>
      <c r="BA119" s="292">
        <f>UPPER(C119)</f>
        <v/>
      </c>
    </row>
    <row r="120" ht="15" customHeight="1">
      <c r="C120" s="350" t="n"/>
      <c r="D120" s="350" t="n"/>
      <c r="E120" s="356" t="n"/>
      <c r="F120" s="356" t="n"/>
      <c r="G120" s="356" t="n"/>
      <c r="H120" s="356" t="n"/>
      <c r="I120" s="356" t="n"/>
      <c r="J120" s="356" t="n"/>
      <c r="K120" s="356" t="n"/>
      <c r="L120" s="356" t="n"/>
      <c r="M120" s="356" t="n"/>
      <c r="N120" s="356" t="n"/>
      <c r="O120" s="356" t="n"/>
      <c r="P120" s="356" t="n"/>
      <c r="Q120" s="356" t="n"/>
      <c r="R120" s="356" t="n"/>
      <c r="S120" s="356" t="n"/>
      <c r="T120" s="356" t="n"/>
      <c r="U120" s="356" t="n"/>
      <c r="V120" s="356" t="n"/>
      <c r="W120" s="356" t="n"/>
      <c r="X120" s="356" t="n"/>
      <c r="Y120" s="356" t="n"/>
      <c r="Z120" s="299" t="n"/>
      <c r="AA120" s="350" t="n"/>
      <c r="AB120" s="350" t="n"/>
      <c r="AC120" s="350" t="n"/>
      <c r="AD120" s="160" t="n"/>
      <c r="AE120" s="160" t="n"/>
      <c r="AF120" s="160" t="n"/>
      <c r="AG120" s="350" t="n"/>
      <c r="AH120" s="350" t="n"/>
      <c r="AI120" s="350" t="n"/>
      <c r="AJ120" s="350" t="n"/>
      <c r="AK120" s="350" t="n"/>
      <c r="AL120" s="350" t="n"/>
      <c r="AM120" s="350" t="n"/>
      <c r="AN120" s="350" t="n"/>
      <c r="AO120" s="350" t="n"/>
      <c r="AP120" s="350" t="n"/>
      <c r="AQ120" s="350" t="n"/>
      <c r="AR120" s="350" t="n"/>
      <c r="AS120" s="350" t="n"/>
      <c r="AT120" s="350" t="n"/>
      <c r="AU120" s="350" t="n"/>
      <c r="AV120" s="350" t="n"/>
      <c r="AW120" s="350" t="n"/>
      <c r="AX120" s="350" t="n"/>
      <c r="AY120" s="350" t="n"/>
      <c r="AZ120" s="350" t="n"/>
      <c r="BA120" s="292">
        <f>UPPER(C120)</f>
        <v/>
      </c>
    </row>
    <row r="121" ht="15" customHeight="1">
      <c r="C121" s="350" t="n"/>
      <c r="D121" s="350" t="n"/>
      <c r="E121" s="356" t="n"/>
      <c r="F121" s="356" t="n"/>
      <c r="G121" s="356" t="n"/>
      <c r="H121" s="356" t="n"/>
      <c r="I121" s="356" t="n"/>
      <c r="J121" s="356" t="n"/>
      <c r="K121" s="356" t="n"/>
      <c r="L121" s="356" t="n"/>
      <c r="M121" s="356" t="n"/>
      <c r="N121" s="356" t="n"/>
      <c r="O121" s="356" t="n"/>
      <c r="P121" s="356" t="n"/>
      <c r="Q121" s="356" t="n"/>
      <c r="R121" s="356" t="n"/>
      <c r="S121" s="356" t="n"/>
      <c r="T121" s="356" t="n"/>
      <c r="U121" s="356" t="n"/>
      <c r="V121" s="356" t="n"/>
      <c r="W121" s="356" t="n"/>
      <c r="X121" s="356" t="n"/>
      <c r="Y121" s="356" t="n"/>
      <c r="Z121" s="299" t="n"/>
      <c r="AA121" s="350" t="n"/>
      <c r="AB121" s="350" t="n"/>
      <c r="AC121" s="350" t="n"/>
      <c r="AD121" s="160" t="n"/>
      <c r="AE121" s="160" t="n"/>
      <c r="AF121" s="160" t="n"/>
      <c r="AG121" s="350" t="n"/>
      <c r="AH121" s="350" t="n"/>
      <c r="AI121" s="350" t="n"/>
      <c r="AJ121" s="350" t="n"/>
      <c r="AK121" s="350" t="n"/>
      <c r="AL121" s="350" t="n"/>
      <c r="AM121" s="350" t="n"/>
      <c r="AN121" s="350" t="n"/>
      <c r="AO121" s="350" t="n"/>
      <c r="AP121" s="350" t="n"/>
      <c r="AQ121" s="350" t="n"/>
      <c r="AR121" s="350" t="n"/>
      <c r="AS121" s="350" t="n"/>
      <c r="AT121" s="350" t="n"/>
      <c r="AU121" s="350" t="n"/>
      <c r="AV121" s="350" t="n"/>
      <c r="AW121" s="350" t="n"/>
      <c r="AX121" s="350" t="n"/>
      <c r="AY121" s="350" t="n"/>
      <c r="AZ121" s="350" t="n"/>
      <c r="BA121" s="292">
        <f>UPPER(C121)</f>
        <v/>
      </c>
    </row>
    <row r="122" ht="15" customHeight="1">
      <c r="C122" s="350" t="n"/>
      <c r="D122" s="350" t="n"/>
      <c r="E122" s="356" t="n"/>
      <c r="F122" s="356" t="n"/>
      <c r="G122" s="356" t="n"/>
      <c r="H122" s="356" t="n"/>
      <c r="I122" s="356" t="n"/>
      <c r="J122" s="356" t="n"/>
      <c r="K122" s="356" t="n"/>
      <c r="L122" s="356" t="n"/>
      <c r="M122" s="356" t="n"/>
      <c r="N122" s="356" t="n"/>
      <c r="O122" s="356" t="n"/>
      <c r="P122" s="356" t="n"/>
      <c r="Q122" s="356" t="n"/>
      <c r="R122" s="356" t="n"/>
      <c r="S122" s="356" t="n"/>
      <c r="T122" s="356" t="n"/>
      <c r="U122" s="356" t="n"/>
      <c r="V122" s="356" t="n"/>
      <c r="W122" s="356" t="n"/>
      <c r="X122" s="356" t="n"/>
      <c r="Y122" s="356" t="n"/>
      <c r="Z122" s="299" t="n"/>
      <c r="AA122" s="350" t="n"/>
      <c r="AB122" s="350" t="n"/>
      <c r="AC122" s="350" t="n"/>
      <c r="AD122" s="160" t="n"/>
      <c r="AE122" s="160" t="n"/>
      <c r="AF122" s="160" t="n"/>
      <c r="AG122" s="350" t="n"/>
      <c r="AH122" s="350" t="n"/>
      <c r="AI122" s="350" t="n"/>
      <c r="AJ122" s="350" t="n"/>
      <c r="AK122" s="350" t="n"/>
      <c r="AL122" s="350" t="n"/>
      <c r="AM122" s="350" t="n"/>
      <c r="AN122" s="350" t="n"/>
      <c r="AO122" s="350" t="n"/>
      <c r="AP122" s="350" t="n"/>
      <c r="AQ122" s="350" t="n"/>
      <c r="AR122" s="350" t="n"/>
      <c r="AS122" s="350" t="n"/>
      <c r="AT122" s="350" t="n"/>
      <c r="AU122" s="350" t="n"/>
      <c r="AV122" s="350" t="n"/>
      <c r="AW122" s="350" t="n"/>
      <c r="AX122" s="350" t="n"/>
      <c r="AY122" s="350" t="n"/>
      <c r="AZ122" s="350" t="n"/>
      <c r="BA122" s="292">
        <f>UPPER(C122)</f>
        <v/>
      </c>
    </row>
    <row r="123" ht="15" customHeight="1">
      <c r="C123" s="350" t="n"/>
      <c r="D123" s="350" t="n"/>
      <c r="E123" s="356" t="n"/>
      <c r="F123" s="356" t="n"/>
      <c r="G123" s="356" t="n"/>
      <c r="H123" s="356" t="n"/>
      <c r="I123" s="356" t="n"/>
      <c r="J123" s="356" t="n"/>
      <c r="K123" s="356" t="n"/>
      <c r="L123" s="356" t="n"/>
      <c r="M123" s="356" t="n"/>
      <c r="N123" s="356" t="n"/>
      <c r="O123" s="356" t="n"/>
      <c r="P123" s="356" t="n"/>
      <c r="Q123" s="356" t="n"/>
      <c r="R123" s="356" t="n"/>
      <c r="S123" s="356" t="n"/>
      <c r="T123" s="356" t="n"/>
      <c r="U123" s="356" t="n"/>
      <c r="V123" s="356" t="n"/>
      <c r="W123" s="356" t="n"/>
      <c r="X123" s="356" t="n"/>
      <c r="Y123" s="356" t="n"/>
      <c r="Z123" s="299" t="n"/>
      <c r="AA123" s="350" t="n"/>
      <c r="AB123" s="350" t="n"/>
      <c r="AC123" s="350" t="n"/>
      <c r="AD123" s="160" t="n"/>
      <c r="AE123" s="160" t="n"/>
      <c r="AF123" s="160" t="n"/>
      <c r="AG123" s="350" t="n"/>
      <c r="AH123" s="350" t="n"/>
      <c r="AI123" s="350" t="n"/>
      <c r="AJ123" s="350" t="n"/>
      <c r="AK123" s="350" t="n"/>
      <c r="AL123" s="350" t="n"/>
      <c r="AM123" s="350" t="n"/>
      <c r="AN123" s="350" t="n"/>
      <c r="AO123" s="350" t="n"/>
      <c r="AP123" s="350" t="n"/>
      <c r="AQ123" s="350" t="n"/>
      <c r="AR123" s="350" t="n"/>
      <c r="AS123" s="350" t="n"/>
      <c r="AT123" s="350" t="n"/>
      <c r="AU123" s="350" t="n"/>
      <c r="AV123" s="350" t="n"/>
      <c r="AW123" s="350" t="n"/>
      <c r="AX123" s="350" t="n"/>
      <c r="AY123" s="350" t="n"/>
      <c r="AZ123" s="350" t="n"/>
      <c r="BA123" s="292">
        <f>UPPER(C123)</f>
        <v/>
      </c>
    </row>
    <row r="124" ht="15" customHeight="1">
      <c r="C124" s="350" t="n"/>
      <c r="D124" s="350" t="n"/>
      <c r="E124" s="356" t="n"/>
      <c r="F124" s="356" t="n"/>
      <c r="G124" s="356" t="n"/>
      <c r="H124" s="356" t="n"/>
      <c r="I124" s="356" t="n"/>
      <c r="J124" s="356" t="n"/>
      <c r="K124" s="356" t="n"/>
      <c r="L124" s="356" t="n"/>
      <c r="M124" s="356" t="n"/>
      <c r="N124" s="356" t="n"/>
      <c r="O124" s="356" t="n"/>
      <c r="P124" s="356" t="n"/>
      <c r="Q124" s="356" t="n"/>
      <c r="R124" s="356" t="n"/>
      <c r="S124" s="356" t="n"/>
      <c r="T124" s="356" t="n"/>
      <c r="U124" s="356" t="n"/>
      <c r="V124" s="356" t="n"/>
      <c r="W124" s="356" t="n"/>
      <c r="X124" s="356" t="n"/>
      <c r="Y124" s="356" t="n"/>
      <c r="Z124" s="299" t="n"/>
      <c r="AA124" s="350" t="n"/>
      <c r="AB124" s="350" t="n"/>
      <c r="AC124" s="350" t="n"/>
      <c r="AD124" s="160" t="n"/>
      <c r="AE124" s="160" t="n"/>
      <c r="AF124" s="160" t="n"/>
      <c r="AG124" s="350" t="n"/>
      <c r="AH124" s="350" t="n"/>
      <c r="AI124" s="350" t="n"/>
      <c r="AJ124" s="350" t="n"/>
      <c r="AK124" s="350" t="n"/>
      <c r="AL124" s="350" t="n"/>
      <c r="AM124" s="350" t="n"/>
      <c r="AN124" s="350" t="n"/>
      <c r="AO124" s="350" t="n"/>
      <c r="AP124" s="350" t="n"/>
      <c r="AQ124" s="350" t="n"/>
      <c r="AR124" s="350" t="n"/>
      <c r="AS124" s="350" t="n"/>
      <c r="AT124" s="350" t="n"/>
      <c r="AU124" s="350" t="n"/>
      <c r="AV124" s="350" t="n"/>
      <c r="AW124" s="350" t="n"/>
      <c r="AX124" s="350" t="n"/>
      <c r="AY124" s="350" t="n"/>
      <c r="AZ124" s="350" t="n"/>
      <c r="BA124" s="292">
        <f>UPPER(C124)</f>
        <v/>
      </c>
    </row>
    <row r="125" ht="15" customHeight="1">
      <c r="C125" s="350" t="n"/>
      <c r="D125" s="350" t="n"/>
      <c r="E125" s="356" t="n"/>
      <c r="F125" s="356" t="n"/>
      <c r="G125" s="356" t="n"/>
      <c r="H125" s="356" t="n"/>
      <c r="I125" s="356" t="n"/>
      <c r="J125" s="356" t="n"/>
      <c r="K125" s="356" t="n"/>
      <c r="L125" s="356" t="n"/>
      <c r="M125" s="356" t="n"/>
      <c r="N125" s="356" t="n"/>
      <c r="O125" s="356" t="n"/>
      <c r="P125" s="356" t="n"/>
      <c r="Q125" s="356" t="n"/>
      <c r="R125" s="356" t="n"/>
      <c r="S125" s="356" t="n"/>
      <c r="T125" s="356" t="n"/>
      <c r="U125" s="356" t="n"/>
      <c r="V125" s="356" t="n"/>
      <c r="W125" s="356" t="n"/>
      <c r="X125" s="356" t="n"/>
      <c r="Y125" s="356" t="n"/>
      <c r="Z125" s="299" t="n"/>
      <c r="AA125" s="350" t="n"/>
      <c r="AB125" s="350" t="n"/>
      <c r="AC125" s="350" t="n"/>
      <c r="AD125" s="160" t="n"/>
      <c r="AE125" s="160" t="n"/>
      <c r="AF125" s="160" t="n"/>
      <c r="AG125" s="350" t="n"/>
      <c r="AH125" s="350" t="n"/>
      <c r="AI125" s="350" t="n"/>
      <c r="AJ125" s="350" t="n"/>
      <c r="AK125" s="350" t="n"/>
      <c r="AL125" s="350" t="n"/>
      <c r="AM125" s="350" t="n"/>
      <c r="AN125" s="350" t="n"/>
      <c r="AO125" s="350" t="n"/>
      <c r="AP125" s="350" t="n"/>
      <c r="AQ125" s="350" t="n"/>
      <c r="AR125" s="350" t="n"/>
      <c r="AS125" s="350" t="n"/>
      <c r="AT125" s="350" t="n"/>
      <c r="AU125" s="350" t="n"/>
      <c r="AV125" s="350" t="n"/>
      <c r="AW125" s="350" t="n"/>
      <c r="AX125" s="350" t="n"/>
      <c r="AY125" s="350" t="n"/>
      <c r="AZ125" s="350" t="n"/>
      <c r="BA125" s="292">
        <f>UPPER(C125)</f>
        <v/>
      </c>
    </row>
    <row r="126" ht="15" customHeight="1">
      <c r="C126" s="350" t="n"/>
      <c r="D126" s="350" t="n"/>
      <c r="E126" s="356" t="n"/>
      <c r="F126" s="356" t="n"/>
      <c r="G126" s="356" t="n"/>
      <c r="H126" s="356" t="n"/>
      <c r="I126" s="356" t="n"/>
      <c r="J126" s="356" t="n"/>
      <c r="K126" s="356" t="n"/>
      <c r="L126" s="356" t="n"/>
      <c r="M126" s="356" t="n"/>
      <c r="N126" s="356" t="n"/>
      <c r="O126" s="356" t="n"/>
      <c r="P126" s="356" t="n"/>
      <c r="Q126" s="356" t="n"/>
      <c r="R126" s="356" t="n"/>
      <c r="S126" s="356" t="n"/>
      <c r="T126" s="356" t="n"/>
      <c r="U126" s="356" t="n"/>
      <c r="V126" s="356" t="n"/>
      <c r="W126" s="356" t="n"/>
      <c r="X126" s="356" t="n"/>
      <c r="Y126" s="356" t="n"/>
      <c r="Z126" s="299" t="n"/>
      <c r="AA126" s="350" t="n"/>
      <c r="AB126" s="350" t="n"/>
      <c r="AC126" s="350" t="n"/>
      <c r="AD126" s="160" t="n"/>
      <c r="AE126" s="160" t="n"/>
      <c r="AF126" s="160" t="n"/>
      <c r="AG126" s="350" t="n"/>
      <c r="AH126" s="350" t="n"/>
      <c r="AI126" s="350" t="n"/>
      <c r="AJ126" s="350" t="n"/>
      <c r="AK126" s="350" t="n"/>
      <c r="AL126" s="350" t="n"/>
      <c r="AM126" s="350" t="n"/>
      <c r="AN126" s="350" t="n"/>
      <c r="AO126" s="350" t="n"/>
      <c r="AP126" s="350" t="n"/>
      <c r="AQ126" s="350" t="n"/>
      <c r="AR126" s="350" t="n"/>
      <c r="AS126" s="350" t="n"/>
      <c r="AT126" s="350" t="n"/>
      <c r="AU126" s="350" t="n"/>
      <c r="AV126" s="350" t="n"/>
      <c r="AW126" s="350" t="n"/>
      <c r="AX126" s="350" t="n"/>
      <c r="AY126" s="350" t="n"/>
      <c r="AZ126" s="350" t="n"/>
      <c r="BA126" s="292">
        <f>UPPER(C126)</f>
        <v/>
      </c>
    </row>
    <row r="127" ht="15" customHeight="1">
      <c r="C127" s="350" t="n"/>
      <c r="D127" s="350" t="n"/>
      <c r="E127" s="356" t="n"/>
      <c r="F127" s="356" t="n"/>
      <c r="G127" s="356" t="n"/>
      <c r="H127" s="356" t="n"/>
      <c r="I127" s="356" t="n"/>
      <c r="J127" s="356" t="n"/>
      <c r="K127" s="356" t="n"/>
      <c r="L127" s="356" t="n"/>
      <c r="M127" s="356" t="n"/>
      <c r="N127" s="356" t="n"/>
      <c r="O127" s="356" t="n"/>
      <c r="P127" s="356" t="n"/>
      <c r="Q127" s="356" t="n"/>
      <c r="R127" s="356" t="n"/>
      <c r="S127" s="356" t="n"/>
      <c r="T127" s="356" t="n"/>
      <c r="U127" s="356" t="n"/>
      <c r="V127" s="356" t="n"/>
      <c r="W127" s="356" t="n"/>
      <c r="X127" s="356" t="n"/>
      <c r="Y127" s="356" t="n"/>
      <c r="Z127" s="299" t="n"/>
      <c r="AA127" s="350" t="n"/>
      <c r="AB127" s="350" t="n"/>
      <c r="AC127" s="350" t="n"/>
      <c r="AD127" s="160" t="n"/>
      <c r="AE127" s="160" t="n"/>
      <c r="AF127" s="160" t="n"/>
      <c r="AG127" s="350" t="n"/>
      <c r="AH127" s="350" t="n"/>
      <c r="AI127" s="350" t="n"/>
      <c r="AJ127" s="350" t="n"/>
      <c r="AK127" s="350" t="n"/>
      <c r="AL127" s="350" t="n"/>
      <c r="AM127" s="350" t="n"/>
      <c r="AN127" s="350" t="n"/>
      <c r="AO127" s="350" t="n"/>
      <c r="AP127" s="350" t="n"/>
      <c r="AQ127" s="350" t="n"/>
      <c r="AR127" s="350" t="n"/>
      <c r="AS127" s="350" t="n"/>
      <c r="AT127" s="350" t="n"/>
      <c r="AU127" s="350" t="n"/>
      <c r="AV127" s="350" t="n"/>
      <c r="AW127" s="350" t="n"/>
      <c r="AX127" s="350" t="n"/>
      <c r="AY127" s="350" t="n"/>
      <c r="AZ127" s="350" t="n"/>
      <c r="BA127" s="292">
        <f>UPPER(C127)</f>
        <v/>
      </c>
    </row>
    <row r="128" ht="15" customHeight="1">
      <c r="C128" s="350" t="n"/>
      <c r="D128" s="350" t="n"/>
      <c r="E128" s="356" t="n"/>
      <c r="F128" s="356" t="n"/>
      <c r="G128" s="356" t="n"/>
      <c r="H128" s="356" t="n"/>
      <c r="I128" s="356" t="n"/>
      <c r="J128" s="356" t="n"/>
      <c r="K128" s="356" t="n"/>
      <c r="L128" s="356" t="n"/>
      <c r="M128" s="356" t="n"/>
      <c r="N128" s="356" t="n"/>
      <c r="O128" s="356" t="n"/>
      <c r="P128" s="356" t="n"/>
      <c r="Q128" s="356" t="n"/>
      <c r="R128" s="356" t="n"/>
      <c r="S128" s="356" t="n"/>
      <c r="T128" s="356" t="n"/>
      <c r="U128" s="356" t="n"/>
      <c r="V128" s="356" t="n"/>
      <c r="W128" s="356" t="n"/>
      <c r="X128" s="356" t="n"/>
      <c r="Y128" s="356" t="n"/>
      <c r="Z128" s="299" t="n"/>
      <c r="AA128" s="350" t="n"/>
      <c r="AB128" s="350" t="n"/>
      <c r="AC128" s="350" t="n"/>
      <c r="AD128" s="160" t="n"/>
      <c r="AE128" s="160" t="n"/>
      <c r="AF128" s="160" t="n"/>
      <c r="AG128" s="350" t="n"/>
      <c r="AH128" s="350" t="n"/>
      <c r="AI128" s="350" t="n"/>
      <c r="AJ128" s="350" t="n"/>
      <c r="AK128" s="350" t="n"/>
      <c r="AL128" s="350" t="n"/>
      <c r="AM128" s="350" t="n"/>
      <c r="AN128" s="350" t="n"/>
      <c r="AO128" s="350" t="n"/>
      <c r="AP128" s="350" t="n"/>
      <c r="AQ128" s="350" t="n"/>
      <c r="AR128" s="350" t="n"/>
      <c r="AS128" s="350" t="n"/>
      <c r="AT128" s="350" t="n"/>
      <c r="AU128" s="350" t="n"/>
      <c r="AV128" s="350" t="n"/>
      <c r="AW128" s="350" t="n"/>
      <c r="AX128" s="350" t="n"/>
      <c r="AY128" s="350" t="n"/>
      <c r="AZ128" s="350" t="n"/>
      <c r="BA128" s="292">
        <f>UPPER(C128)</f>
        <v/>
      </c>
    </row>
    <row r="129" ht="15" customHeight="1">
      <c r="C129" s="350" t="n"/>
      <c r="D129" s="350" t="n"/>
      <c r="E129" s="356" t="n"/>
      <c r="F129" s="356" t="n"/>
      <c r="G129" s="356" t="n"/>
      <c r="H129" s="356" t="n"/>
      <c r="I129" s="356" t="n"/>
      <c r="J129" s="356" t="n"/>
      <c r="K129" s="356" t="n"/>
      <c r="L129" s="356" t="n"/>
      <c r="M129" s="356" t="n"/>
      <c r="N129" s="356" t="n"/>
      <c r="O129" s="356" t="n"/>
      <c r="P129" s="356" t="n"/>
      <c r="Q129" s="356" t="n"/>
      <c r="R129" s="356" t="n"/>
      <c r="S129" s="356" t="n"/>
      <c r="T129" s="356" t="n"/>
      <c r="U129" s="356" t="n"/>
      <c r="V129" s="356" t="n"/>
      <c r="W129" s="356" t="n"/>
      <c r="X129" s="356" t="n"/>
      <c r="Y129" s="356" t="n"/>
      <c r="Z129" s="299" t="n"/>
      <c r="AA129" s="350" t="n"/>
      <c r="AB129" s="350" t="n"/>
      <c r="AC129" s="350" t="n"/>
      <c r="AD129" s="160" t="n"/>
      <c r="AE129" s="160" t="n"/>
      <c r="AF129" s="160" t="n"/>
      <c r="AG129" s="350" t="n"/>
      <c r="AH129" s="350" t="n"/>
      <c r="AI129" s="350" t="n"/>
      <c r="AJ129" s="350" t="n"/>
      <c r="AK129" s="350" t="n"/>
      <c r="AL129" s="350" t="n"/>
      <c r="AM129" s="350" t="n"/>
      <c r="AN129" s="350" t="n"/>
      <c r="AO129" s="350" t="n"/>
      <c r="AP129" s="350" t="n"/>
      <c r="AQ129" s="350" t="n"/>
      <c r="AR129" s="350" t="n"/>
      <c r="AS129" s="350" t="n"/>
      <c r="AT129" s="350" t="n"/>
      <c r="AU129" s="350" t="n"/>
      <c r="AV129" s="350" t="n"/>
      <c r="AW129" s="350" t="n"/>
      <c r="AX129" s="350" t="n"/>
      <c r="AY129" s="350" t="n"/>
      <c r="AZ129" s="350" t="n"/>
      <c r="BA129" s="292">
        <f>UPPER(C129)</f>
        <v/>
      </c>
    </row>
    <row r="130" ht="15" customHeight="1">
      <c r="C130" s="350" t="n"/>
      <c r="D130" s="350" t="n"/>
      <c r="E130" s="356" t="n"/>
      <c r="F130" s="356" t="n"/>
      <c r="G130" s="356" t="n"/>
      <c r="H130" s="356" t="n"/>
      <c r="I130" s="356" t="n"/>
      <c r="J130" s="356" t="n"/>
      <c r="K130" s="356" t="n"/>
      <c r="L130" s="356" t="n"/>
      <c r="M130" s="356" t="n"/>
      <c r="N130" s="356" t="n"/>
      <c r="O130" s="356" t="n"/>
      <c r="P130" s="356" t="n"/>
      <c r="Q130" s="356" t="n"/>
      <c r="R130" s="356" t="n"/>
      <c r="S130" s="356" t="n"/>
      <c r="T130" s="356" t="n"/>
      <c r="U130" s="356" t="n"/>
      <c r="V130" s="356" t="n"/>
      <c r="W130" s="356" t="n"/>
      <c r="X130" s="356" t="n"/>
      <c r="Y130" s="356" t="n"/>
      <c r="Z130" s="299" t="n"/>
      <c r="AA130" s="350" t="n"/>
      <c r="AB130" s="350" t="n"/>
      <c r="AC130" s="350" t="n"/>
      <c r="AD130" s="160" t="n"/>
      <c r="AE130" s="160" t="n"/>
      <c r="AF130" s="160" t="n"/>
      <c r="AG130" s="350" t="n"/>
      <c r="AH130" s="350" t="n"/>
      <c r="AI130" s="350" t="n"/>
      <c r="AJ130" s="350" t="n"/>
      <c r="AK130" s="350" t="n"/>
      <c r="AL130" s="350" t="n"/>
      <c r="AM130" s="350" t="n"/>
      <c r="AN130" s="350" t="n"/>
      <c r="AO130" s="350" t="n"/>
      <c r="AP130" s="350" t="n"/>
      <c r="AQ130" s="350" t="n"/>
      <c r="AR130" s="350" t="n"/>
      <c r="AS130" s="350" t="n"/>
      <c r="AT130" s="350" t="n"/>
      <c r="AU130" s="350" t="n"/>
      <c r="AV130" s="350" t="n"/>
      <c r="AW130" s="350" t="n"/>
      <c r="AX130" s="350" t="n"/>
      <c r="AY130" s="350" t="n"/>
      <c r="AZ130" s="350" t="n"/>
      <c r="BA130" s="292">
        <f>UPPER(C130)</f>
        <v/>
      </c>
    </row>
    <row r="131" ht="15" customHeight="1">
      <c r="C131" s="350" t="n"/>
      <c r="D131" s="350" t="n"/>
      <c r="E131" s="356" t="n"/>
      <c r="F131" s="356" t="n"/>
      <c r="G131" s="356" t="n"/>
      <c r="H131" s="356" t="n"/>
      <c r="I131" s="356" t="n"/>
      <c r="J131" s="356" t="n"/>
      <c r="K131" s="356" t="n"/>
      <c r="L131" s="356" t="n"/>
      <c r="M131" s="356" t="n"/>
      <c r="N131" s="356" t="n"/>
      <c r="O131" s="356" t="n"/>
      <c r="P131" s="356" t="n"/>
      <c r="Q131" s="356" t="n"/>
      <c r="R131" s="356" t="n"/>
      <c r="S131" s="356" t="n"/>
      <c r="T131" s="356" t="n"/>
      <c r="U131" s="356" t="n"/>
      <c r="V131" s="356" t="n"/>
      <c r="W131" s="356" t="n"/>
      <c r="X131" s="356" t="n"/>
      <c r="Y131" s="356" t="n"/>
      <c r="Z131" s="299" t="n"/>
      <c r="AA131" s="350" t="n"/>
      <c r="AB131" s="350" t="n"/>
      <c r="AC131" s="350" t="n"/>
      <c r="AD131" s="160" t="n"/>
      <c r="AE131" s="160" t="n"/>
      <c r="AF131" s="160" t="n"/>
      <c r="AG131" s="350" t="n"/>
      <c r="AH131" s="350" t="n"/>
      <c r="AI131" s="350" t="n"/>
      <c r="AJ131" s="350" t="n"/>
      <c r="AK131" s="350" t="n"/>
      <c r="AL131" s="350" t="n"/>
      <c r="AM131" s="350" t="n"/>
      <c r="AN131" s="350" t="n"/>
      <c r="AO131" s="350" t="n"/>
      <c r="AP131" s="350" t="n"/>
      <c r="AQ131" s="350" t="n"/>
      <c r="AR131" s="350" t="n"/>
      <c r="AS131" s="350" t="n"/>
      <c r="AT131" s="350" t="n"/>
      <c r="AU131" s="350" t="n"/>
      <c r="AV131" s="350" t="n"/>
      <c r="AW131" s="350" t="n"/>
      <c r="AX131" s="350" t="n"/>
      <c r="AY131" s="350" t="n"/>
      <c r="AZ131" s="350" t="n"/>
      <c r="BA131" s="292">
        <f>UPPER(C131)</f>
        <v/>
      </c>
    </row>
    <row r="132" ht="15" customHeight="1">
      <c r="C132" s="350" t="n"/>
      <c r="D132" s="350" t="n"/>
      <c r="E132" s="356" t="n"/>
      <c r="F132" s="356" t="n"/>
      <c r="G132" s="356" t="n"/>
      <c r="H132" s="356" t="n"/>
      <c r="I132" s="356" t="n"/>
      <c r="J132" s="356" t="n"/>
      <c r="K132" s="356" t="n"/>
      <c r="L132" s="356" t="n"/>
      <c r="M132" s="356" t="n"/>
      <c r="N132" s="356" t="n"/>
      <c r="O132" s="356" t="n"/>
      <c r="P132" s="356" t="n"/>
      <c r="Q132" s="356" t="n"/>
      <c r="R132" s="356" t="n"/>
      <c r="S132" s="356" t="n"/>
      <c r="T132" s="356" t="n"/>
      <c r="U132" s="356" t="n"/>
      <c r="V132" s="356" t="n"/>
      <c r="W132" s="356" t="n"/>
      <c r="X132" s="356" t="n"/>
      <c r="Y132" s="356" t="n"/>
      <c r="Z132" s="299" t="n"/>
      <c r="AA132" s="350" t="n"/>
      <c r="AB132" s="350" t="n"/>
      <c r="AC132" s="350" t="n"/>
      <c r="AD132" s="160" t="n"/>
      <c r="AE132" s="160" t="n"/>
      <c r="AF132" s="160" t="n"/>
      <c r="AG132" s="350" t="n"/>
      <c r="AH132" s="350" t="n"/>
      <c r="AI132" s="350" t="n"/>
      <c r="AJ132" s="350" t="n"/>
      <c r="AK132" s="350" t="n"/>
      <c r="AL132" s="350" t="n"/>
      <c r="AM132" s="350" t="n"/>
      <c r="AN132" s="350" t="n"/>
      <c r="AO132" s="350" t="n"/>
      <c r="AP132" s="350" t="n"/>
      <c r="AQ132" s="350" t="n"/>
      <c r="AR132" s="350" t="n"/>
      <c r="AS132" s="350" t="n"/>
      <c r="AT132" s="350" t="n"/>
      <c r="AU132" s="350" t="n"/>
      <c r="AV132" s="350" t="n"/>
      <c r="AW132" s="350" t="n"/>
      <c r="AX132" s="350" t="n"/>
      <c r="AY132" s="350" t="n"/>
      <c r="AZ132" s="350" t="n"/>
      <c r="BA132" s="292">
        <f>UPPER(C132)</f>
        <v/>
      </c>
    </row>
    <row r="133" ht="15" customHeight="1">
      <c r="C133" s="350" t="n"/>
      <c r="D133" s="350" t="n"/>
      <c r="E133" s="356" t="n"/>
      <c r="F133" s="356" t="n"/>
      <c r="G133" s="356" t="n"/>
      <c r="H133" s="356" t="n"/>
      <c r="I133" s="356" t="n"/>
      <c r="J133" s="356" t="n"/>
      <c r="K133" s="356" t="n"/>
      <c r="L133" s="356" t="n"/>
      <c r="M133" s="356" t="n"/>
      <c r="N133" s="356" t="n"/>
      <c r="O133" s="356" t="n"/>
      <c r="P133" s="356" t="n"/>
      <c r="Q133" s="356" t="n"/>
      <c r="R133" s="356" t="n"/>
      <c r="S133" s="356" t="n"/>
      <c r="T133" s="356" t="n"/>
      <c r="U133" s="356" t="n"/>
      <c r="V133" s="356" t="n"/>
      <c r="W133" s="356" t="n"/>
      <c r="X133" s="356" t="n"/>
      <c r="Y133" s="356" t="n"/>
      <c r="Z133" s="299" t="n"/>
      <c r="AA133" s="350" t="n"/>
      <c r="AB133" s="350" t="n"/>
      <c r="AC133" s="350" t="n"/>
      <c r="AD133" s="160" t="n"/>
      <c r="AE133" s="160" t="n"/>
      <c r="AF133" s="160" t="n"/>
      <c r="AG133" s="350" t="n"/>
      <c r="AH133" s="350" t="n"/>
      <c r="AI133" s="350" t="n"/>
      <c r="AJ133" s="350" t="n"/>
      <c r="AK133" s="350" t="n"/>
      <c r="AL133" s="350" t="n"/>
      <c r="AM133" s="350" t="n"/>
      <c r="AN133" s="350" t="n"/>
      <c r="AO133" s="350" t="n"/>
      <c r="AP133" s="350" t="n"/>
      <c r="AQ133" s="350" t="n"/>
      <c r="AR133" s="350" t="n"/>
      <c r="AS133" s="350" t="n"/>
      <c r="AT133" s="350" t="n"/>
      <c r="AU133" s="350" t="n"/>
      <c r="AV133" s="350" t="n"/>
      <c r="AW133" s="350" t="n"/>
      <c r="AX133" s="350" t="n"/>
      <c r="AY133" s="350" t="n"/>
      <c r="AZ133" s="350" t="n"/>
      <c r="BA133" s="292">
        <f>UPPER(C133)</f>
        <v/>
      </c>
    </row>
    <row r="134" ht="15" customHeight="1">
      <c r="C134" s="350" t="n"/>
      <c r="D134" s="350" t="n"/>
      <c r="E134" s="356" t="n"/>
      <c r="F134" s="356" t="n"/>
      <c r="G134" s="356" t="n"/>
      <c r="H134" s="356" t="n"/>
      <c r="I134" s="356" t="n"/>
      <c r="J134" s="356" t="n"/>
      <c r="K134" s="356" t="n"/>
      <c r="L134" s="356" t="n"/>
      <c r="M134" s="356" t="n"/>
      <c r="N134" s="356" t="n"/>
      <c r="O134" s="356" t="n"/>
      <c r="P134" s="356" t="n"/>
      <c r="Q134" s="356" t="n"/>
      <c r="R134" s="356" t="n"/>
      <c r="S134" s="356" t="n"/>
      <c r="T134" s="356" t="n"/>
      <c r="U134" s="356" t="n"/>
      <c r="V134" s="356" t="n"/>
      <c r="W134" s="356" t="n"/>
      <c r="X134" s="356" t="n"/>
      <c r="Y134" s="356" t="n"/>
      <c r="Z134" s="299" t="n"/>
      <c r="AA134" s="350" t="n"/>
      <c r="AB134" s="350" t="n"/>
      <c r="AC134" s="350" t="n"/>
      <c r="AD134" s="160" t="n"/>
      <c r="AE134" s="160" t="n"/>
      <c r="AF134" s="160" t="n"/>
      <c r="AG134" s="350" t="n"/>
      <c r="AH134" s="350" t="n"/>
      <c r="AI134" s="350" t="n"/>
      <c r="AJ134" s="350" t="n"/>
      <c r="AK134" s="350" t="n"/>
      <c r="AL134" s="350" t="n"/>
      <c r="AM134" s="350" t="n"/>
      <c r="AN134" s="350" t="n"/>
      <c r="AO134" s="350" t="n"/>
      <c r="AP134" s="350" t="n"/>
      <c r="AQ134" s="350" t="n"/>
      <c r="AR134" s="350" t="n"/>
      <c r="AS134" s="350" t="n"/>
      <c r="AT134" s="350" t="n"/>
      <c r="AU134" s="350" t="n"/>
      <c r="AV134" s="350" t="n"/>
      <c r="AW134" s="350" t="n"/>
      <c r="AX134" s="350" t="n"/>
      <c r="AY134" s="350" t="n"/>
      <c r="AZ134" s="350" t="n"/>
      <c r="BA134" s="292">
        <f>UPPER(C134)</f>
        <v/>
      </c>
    </row>
    <row r="135" ht="15" customHeight="1">
      <c r="C135" s="350" t="n"/>
      <c r="D135" s="350" t="n"/>
      <c r="E135" s="356" t="n"/>
      <c r="F135" s="356" t="n"/>
      <c r="G135" s="356" t="n"/>
      <c r="H135" s="356" t="n"/>
      <c r="I135" s="356" t="n"/>
      <c r="J135" s="356" t="n"/>
      <c r="K135" s="356" t="n"/>
      <c r="L135" s="356" t="n"/>
      <c r="M135" s="356" t="n"/>
      <c r="N135" s="356" t="n"/>
      <c r="O135" s="356" t="n"/>
      <c r="P135" s="356" t="n"/>
      <c r="Q135" s="356" t="n"/>
      <c r="R135" s="356" t="n"/>
      <c r="S135" s="356" t="n"/>
      <c r="T135" s="356" t="n"/>
      <c r="U135" s="356" t="n"/>
      <c r="V135" s="356" t="n"/>
      <c r="W135" s="356" t="n"/>
      <c r="X135" s="356" t="n"/>
      <c r="Y135" s="356" t="n"/>
      <c r="Z135" s="299" t="n"/>
      <c r="AA135" s="350" t="n"/>
      <c r="AB135" s="350" t="n"/>
      <c r="AC135" s="350" t="n"/>
      <c r="AD135" s="160" t="n"/>
      <c r="AE135" s="160" t="n"/>
      <c r="AF135" s="160" t="n"/>
      <c r="AG135" s="350" t="n"/>
      <c r="AH135" s="350" t="n"/>
      <c r="AI135" s="350" t="n"/>
      <c r="AJ135" s="350" t="n"/>
      <c r="AK135" s="350" t="n"/>
      <c r="AL135" s="350" t="n"/>
      <c r="AM135" s="350" t="n"/>
      <c r="AN135" s="350" t="n"/>
      <c r="AO135" s="350" t="n"/>
      <c r="AP135" s="350" t="n"/>
      <c r="AQ135" s="350" t="n"/>
      <c r="AR135" s="350" t="n"/>
      <c r="AS135" s="350" t="n"/>
      <c r="AT135" s="350" t="n"/>
      <c r="AU135" s="350" t="n"/>
      <c r="AV135" s="350" t="n"/>
      <c r="AW135" s="350" t="n"/>
      <c r="AX135" s="350" t="n"/>
      <c r="AY135" s="350" t="n"/>
      <c r="AZ135" s="350" t="n"/>
      <c r="BA135" s="292">
        <f>UPPER(C135)</f>
        <v/>
      </c>
    </row>
    <row r="136" ht="15" customHeight="1">
      <c r="C136" s="350" t="n"/>
      <c r="D136" s="350" t="n"/>
      <c r="E136" s="356" t="n"/>
      <c r="F136" s="356" t="n"/>
      <c r="G136" s="356" t="n"/>
      <c r="H136" s="356" t="n"/>
      <c r="I136" s="356" t="n"/>
      <c r="J136" s="356" t="n"/>
      <c r="K136" s="356" t="n"/>
      <c r="L136" s="356" t="n"/>
      <c r="M136" s="356" t="n"/>
      <c r="N136" s="356" t="n"/>
      <c r="O136" s="356" t="n"/>
      <c r="P136" s="356" t="n"/>
      <c r="Q136" s="356" t="n"/>
      <c r="R136" s="356" t="n"/>
      <c r="S136" s="356" t="n"/>
      <c r="T136" s="356" t="n"/>
      <c r="U136" s="356" t="n"/>
      <c r="V136" s="356" t="n"/>
      <c r="W136" s="356" t="n"/>
      <c r="X136" s="356" t="n"/>
      <c r="Y136" s="356" t="n"/>
      <c r="Z136" s="299" t="n"/>
      <c r="AA136" s="350" t="n"/>
      <c r="AB136" s="350" t="n"/>
      <c r="AC136" s="350" t="n"/>
      <c r="AD136" s="160" t="n"/>
      <c r="AE136" s="160" t="n"/>
      <c r="AF136" s="160" t="n"/>
      <c r="AG136" s="350" t="n"/>
      <c r="AH136" s="350" t="n"/>
      <c r="AI136" s="350" t="n"/>
      <c r="AJ136" s="350" t="n"/>
      <c r="AK136" s="350" t="n"/>
      <c r="AL136" s="350" t="n"/>
      <c r="AM136" s="350" t="n"/>
      <c r="AN136" s="350" t="n"/>
      <c r="AO136" s="350" t="n"/>
      <c r="AP136" s="350" t="n"/>
      <c r="AQ136" s="350" t="n"/>
      <c r="AR136" s="350" t="n"/>
      <c r="AS136" s="350" t="n"/>
      <c r="AT136" s="350" t="n"/>
      <c r="AU136" s="350" t="n"/>
      <c r="AV136" s="350" t="n"/>
      <c r="AW136" s="350" t="n"/>
      <c r="AX136" s="350" t="n"/>
      <c r="AY136" s="350" t="n"/>
      <c r="AZ136" s="350" t="n"/>
      <c r="BA136" s="292">
        <f>UPPER(C136)</f>
        <v/>
      </c>
    </row>
    <row r="137" ht="15" customHeight="1">
      <c r="C137" s="350" t="n"/>
      <c r="D137" s="350" t="n"/>
      <c r="E137" s="356" t="n"/>
      <c r="F137" s="356" t="n"/>
      <c r="G137" s="356" t="n"/>
      <c r="H137" s="356" t="n"/>
      <c r="I137" s="356" t="n"/>
      <c r="J137" s="356" t="n"/>
      <c r="K137" s="356" t="n"/>
      <c r="L137" s="356" t="n"/>
      <c r="M137" s="356" t="n"/>
      <c r="N137" s="356" t="n"/>
      <c r="O137" s="356" t="n"/>
      <c r="P137" s="356" t="n"/>
      <c r="Q137" s="356" t="n"/>
      <c r="R137" s="356" t="n"/>
      <c r="S137" s="356" t="n"/>
      <c r="T137" s="356" t="n"/>
      <c r="U137" s="356" t="n"/>
      <c r="V137" s="356" t="n"/>
      <c r="W137" s="356" t="n"/>
      <c r="X137" s="356" t="n"/>
      <c r="Y137" s="356" t="n"/>
      <c r="Z137" s="299" t="n"/>
      <c r="AA137" s="350" t="n"/>
      <c r="AB137" s="350" t="n"/>
      <c r="AC137" s="350" t="n"/>
      <c r="AD137" s="160" t="n"/>
      <c r="AE137" s="160" t="n"/>
      <c r="AF137" s="160" t="n"/>
      <c r="AG137" s="350" t="n"/>
      <c r="AH137" s="350" t="n"/>
      <c r="AI137" s="350" t="n"/>
      <c r="AJ137" s="350" t="n"/>
      <c r="AK137" s="350" t="n"/>
      <c r="AL137" s="350" t="n"/>
      <c r="AM137" s="350" t="n"/>
      <c r="AN137" s="350" t="n"/>
      <c r="AO137" s="350" t="n"/>
      <c r="AP137" s="350" t="n"/>
      <c r="AQ137" s="350" t="n"/>
      <c r="AR137" s="350" t="n"/>
      <c r="AS137" s="350" t="n"/>
      <c r="AT137" s="350" t="n"/>
      <c r="AU137" s="350" t="n"/>
      <c r="AV137" s="350" t="n"/>
      <c r="AW137" s="350" t="n"/>
      <c r="AX137" s="350" t="n"/>
      <c r="AY137" s="350" t="n"/>
      <c r="AZ137" s="350" t="n"/>
      <c r="BA137" s="292">
        <f>UPPER(C137)</f>
        <v/>
      </c>
    </row>
    <row r="138" ht="15" customHeight="1">
      <c r="C138" s="350" t="n"/>
      <c r="D138" s="350" t="n"/>
      <c r="E138" s="356" t="n"/>
      <c r="F138" s="356" t="n"/>
      <c r="G138" s="356" t="n"/>
      <c r="H138" s="356" t="n"/>
      <c r="I138" s="356" t="n"/>
      <c r="J138" s="356" t="n"/>
      <c r="K138" s="356" t="n"/>
      <c r="L138" s="356" t="n"/>
      <c r="M138" s="356" t="n"/>
      <c r="N138" s="356" t="n"/>
      <c r="O138" s="356" t="n"/>
      <c r="P138" s="356" t="n"/>
      <c r="Q138" s="356" t="n"/>
      <c r="R138" s="356" t="n"/>
      <c r="S138" s="356" t="n"/>
      <c r="T138" s="356" t="n"/>
      <c r="U138" s="356" t="n"/>
      <c r="V138" s="356" t="n"/>
      <c r="W138" s="356" t="n"/>
      <c r="X138" s="356" t="n"/>
      <c r="Y138" s="356" t="n"/>
      <c r="Z138" s="299" t="n"/>
      <c r="AA138" s="350" t="n"/>
      <c r="AB138" s="350" t="n"/>
      <c r="AC138" s="350" t="n"/>
      <c r="AD138" s="160" t="n"/>
      <c r="AE138" s="160" t="n"/>
      <c r="AF138" s="160" t="n"/>
      <c r="AG138" s="350" t="n"/>
      <c r="AH138" s="350" t="n"/>
      <c r="AI138" s="350" t="n"/>
      <c r="AJ138" s="350" t="n"/>
      <c r="AK138" s="350" t="n"/>
      <c r="AL138" s="350" t="n"/>
      <c r="AM138" s="350" t="n"/>
      <c r="AN138" s="350" t="n"/>
      <c r="AO138" s="350" t="n"/>
      <c r="AP138" s="350" t="n"/>
      <c r="AQ138" s="350" t="n"/>
      <c r="AR138" s="350" t="n"/>
      <c r="AS138" s="350" t="n"/>
      <c r="AT138" s="350" t="n"/>
      <c r="AU138" s="350" t="n"/>
      <c r="AV138" s="350" t="n"/>
      <c r="AW138" s="350" t="n"/>
      <c r="AX138" s="350" t="n"/>
      <c r="AY138" s="350" t="n"/>
      <c r="AZ138" s="350" t="n"/>
      <c r="BA138" s="292">
        <f>UPPER(C138)</f>
        <v/>
      </c>
    </row>
    <row r="139" ht="15" customHeight="1">
      <c r="C139" s="350" t="n"/>
      <c r="D139" s="350" t="n"/>
      <c r="E139" s="356" t="n"/>
      <c r="F139" s="356" t="n"/>
      <c r="G139" s="356" t="n"/>
      <c r="H139" s="356" t="n"/>
      <c r="I139" s="356" t="n"/>
      <c r="J139" s="356" t="n"/>
      <c r="K139" s="356" t="n"/>
      <c r="L139" s="356" t="n"/>
      <c r="M139" s="356" t="n"/>
      <c r="N139" s="356" t="n"/>
      <c r="O139" s="356" t="n"/>
      <c r="P139" s="356" t="n"/>
      <c r="Q139" s="356" t="n"/>
      <c r="R139" s="356" t="n"/>
      <c r="S139" s="356" t="n"/>
      <c r="T139" s="356" t="n"/>
      <c r="U139" s="356" t="n"/>
      <c r="V139" s="356" t="n"/>
      <c r="W139" s="356" t="n"/>
      <c r="X139" s="356" t="n"/>
      <c r="Y139" s="356" t="n"/>
      <c r="Z139" s="299" t="n"/>
      <c r="AA139" s="350" t="n"/>
      <c r="AB139" s="350" t="n"/>
      <c r="AC139" s="350" t="n"/>
      <c r="AD139" s="160" t="n"/>
      <c r="AE139" s="160" t="n"/>
      <c r="AF139" s="160" t="n"/>
      <c r="AG139" s="350" t="n"/>
      <c r="AH139" s="350" t="n"/>
      <c r="AI139" s="350" t="n"/>
      <c r="AJ139" s="350" t="n"/>
      <c r="AK139" s="350" t="n"/>
      <c r="AL139" s="350" t="n"/>
      <c r="AM139" s="350" t="n"/>
      <c r="AN139" s="350" t="n"/>
      <c r="AO139" s="350" t="n"/>
      <c r="AP139" s="350" t="n"/>
      <c r="AQ139" s="350" t="n"/>
      <c r="AR139" s="350" t="n"/>
      <c r="AS139" s="350" t="n"/>
      <c r="AT139" s="350" t="n"/>
      <c r="AU139" s="350" t="n"/>
      <c r="AV139" s="350" t="n"/>
      <c r="AW139" s="350" t="n"/>
      <c r="AX139" s="350" t="n"/>
      <c r="AY139" s="350" t="n"/>
      <c r="AZ139" s="350" t="n"/>
      <c r="BA139" s="292">
        <f>UPPER(C139)</f>
        <v/>
      </c>
    </row>
    <row r="140" ht="15" customHeight="1">
      <c r="C140" s="350" t="n"/>
      <c r="D140" s="350" t="n"/>
      <c r="E140" s="356" t="n"/>
      <c r="F140" s="356" t="n"/>
      <c r="G140" s="356" t="n"/>
      <c r="H140" s="356" t="n"/>
      <c r="I140" s="356" t="n"/>
      <c r="J140" s="356" t="n"/>
      <c r="K140" s="356" t="n"/>
      <c r="L140" s="356" t="n"/>
      <c r="M140" s="356" t="n"/>
      <c r="N140" s="356" t="n"/>
      <c r="O140" s="356" t="n"/>
      <c r="P140" s="356" t="n"/>
      <c r="Q140" s="356" t="n"/>
      <c r="R140" s="356" t="n"/>
      <c r="S140" s="356" t="n"/>
      <c r="T140" s="356" t="n"/>
      <c r="U140" s="356" t="n"/>
      <c r="V140" s="356" t="n"/>
      <c r="W140" s="356" t="n"/>
      <c r="X140" s="356" t="n"/>
      <c r="Y140" s="356" t="n"/>
      <c r="Z140" s="299" t="n"/>
      <c r="AA140" s="350" t="n"/>
      <c r="AB140" s="350" t="n"/>
      <c r="AC140" s="350" t="n"/>
      <c r="AD140" s="160" t="n"/>
      <c r="AE140" s="160" t="n"/>
      <c r="AF140" s="160" t="n"/>
      <c r="AG140" s="350" t="n"/>
      <c r="AH140" s="350" t="n"/>
      <c r="AI140" s="350" t="n"/>
      <c r="AJ140" s="350" t="n"/>
      <c r="AK140" s="350" t="n"/>
      <c r="AL140" s="350" t="n"/>
      <c r="AM140" s="350" t="n"/>
      <c r="AN140" s="350" t="n"/>
      <c r="AO140" s="350" t="n"/>
      <c r="AP140" s="350" t="n"/>
      <c r="AQ140" s="350" t="n"/>
      <c r="AR140" s="350" t="n"/>
      <c r="AS140" s="350" t="n"/>
      <c r="AT140" s="350" t="n"/>
      <c r="AU140" s="350" t="n"/>
      <c r="AV140" s="350" t="n"/>
      <c r="AW140" s="350" t="n"/>
      <c r="AX140" s="350" t="n"/>
      <c r="AY140" s="350" t="n"/>
      <c r="AZ140" s="350" t="n"/>
      <c r="BA140" s="292">
        <f>UPPER(C140)</f>
        <v/>
      </c>
    </row>
    <row r="141" ht="15" customHeight="1">
      <c r="C141" s="350" t="n"/>
      <c r="D141" s="350" t="n"/>
      <c r="E141" s="356" t="n"/>
      <c r="F141" s="356" t="n"/>
      <c r="G141" s="356" t="n"/>
      <c r="H141" s="356" t="n"/>
      <c r="I141" s="356" t="n"/>
      <c r="J141" s="356" t="n"/>
      <c r="K141" s="356" t="n"/>
      <c r="L141" s="356" t="n"/>
      <c r="M141" s="356" t="n"/>
      <c r="N141" s="356" t="n"/>
      <c r="O141" s="356" t="n"/>
      <c r="P141" s="356" t="n"/>
      <c r="Q141" s="356" t="n"/>
      <c r="R141" s="356" t="n"/>
      <c r="S141" s="356" t="n"/>
      <c r="T141" s="356" t="n"/>
      <c r="U141" s="356" t="n"/>
      <c r="V141" s="356" t="n"/>
      <c r="W141" s="356" t="n"/>
      <c r="X141" s="356" t="n"/>
      <c r="Y141" s="356" t="n"/>
      <c r="Z141" s="299" t="n"/>
      <c r="AA141" s="350" t="n"/>
      <c r="AB141" s="350" t="n"/>
      <c r="AC141" s="350" t="n"/>
      <c r="AD141" s="160" t="n"/>
      <c r="AE141" s="160" t="n"/>
      <c r="AF141" s="160" t="n"/>
      <c r="AG141" s="350" t="n"/>
      <c r="AH141" s="350" t="n"/>
      <c r="AI141" s="350" t="n"/>
      <c r="AJ141" s="350" t="n"/>
      <c r="AK141" s="350" t="n"/>
      <c r="AL141" s="350" t="n"/>
      <c r="AM141" s="350" t="n"/>
      <c r="AN141" s="350" t="n"/>
      <c r="AO141" s="350" t="n"/>
      <c r="AP141" s="350" t="n"/>
      <c r="AQ141" s="350" t="n"/>
      <c r="AR141" s="350" t="n"/>
      <c r="AS141" s="350" t="n"/>
      <c r="AT141" s="350" t="n"/>
      <c r="AU141" s="350" t="n"/>
      <c r="AV141" s="350" t="n"/>
      <c r="AW141" s="350" t="n"/>
      <c r="AX141" s="350" t="n"/>
      <c r="AY141" s="350" t="n"/>
      <c r="AZ141" s="350" t="n"/>
      <c r="BA141" s="292">
        <f>UPPER(C141)</f>
        <v/>
      </c>
    </row>
    <row r="142" ht="15" customHeight="1">
      <c r="C142" s="350" t="n"/>
      <c r="D142" s="350" t="n"/>
      <c r="E142" s="356" t="n"/>
      <c r="F142" s="356" t="n"/>
      <c r="G142" s="356" t="n"/>
      <c r="H142" s="356" t="n"/>
      <c r="I142" s="356" t="n"/>
      <c r="J142" s="356" t="n"/>
      <c r="K142" s="356" t="n"/>
      <c r="L142" s="356" t="n"/>
      <c r="M142" s="356" t="n"/>
      <c r="N142" s="356" t="n"/>
      <c r="O142" s="356" t="n"/>
      <c r="P142" s="356" t="n"/>
      <c r="Q142" s="356" t="n"/>
      <c r="R142" s="356" t="n"/>
      <c r="S142" s="356" t="n"/>
      <c r="T142" s="356" t="n"/>
      <c r="U142" s="356" t="n"/>
      <c r="V142" s="356" t="n"/>
      <c r="W142" s="356" t="n"/>
      <c r="X142" s="356" t="n"/>
      <c r="Y142" s="356" t="n"/>
      <c r="Z142" s="299" t="n"/>
      <c r="AA142" s="350" t="n"/>
      <c r="AB142" s="350" t="n"/>
      <c r="AC142" s="350" t="n"/>
      <c r="AD142" s="160" t="n"/>
      <c r="AE142" s="160" t="n"/>
      <c r="AF142" s="160" t="n"/>
      <c r="AG142" s="350" t="n"/>
      <c r="AH142" s="350" t="n"/>
      <c r="AI142" s="350" t="n"/>
      <c r="AJ142" s="350" t="n"/>
      <c r="AK142" s="350" t="n"/>
      <c r="AL142" s="350" t="n"/>
      <c r="AM142" s="350" t="n"/>
      <c r="AN142" s="350" t="n"/>
      <c r="AO142" s="350" t="n"/>
      <c r="AP142" s="350" t="n"/>
      <c r="AQ142" s="350" t="n"/>
      <c r="AR142" s="350" t="n"/>
      <c r="AS142" s="350" t="n"/>
      <c r="AT142" s="350" t="n"/>
      <c r="AU142" s="350" t="n"/>
      <c r="AV142" s="350" t="n"/>
      <c r="AW142" s="350" t="n"/>
      <c r="AX142" s="350" t="n"/>
      <c r="AY142" s="350" t="n"/>
      <c r="AZ142" s="350" t="n"/>
      <c r="BA142" s="292">
        <f>UPPER(C142)</f>
        <v/>
      </c>
    </row>
    <row r="143" ht="15" customHeight="1">
      <c r="C143" s="350" t="n"/>
      <c r="D143" s="350" t="n"/>
      <c r="E143" s="356" t="n"/>
      <c r="F143" s="356" t="n"/>
      <c r="G143" s="356" t="n"/>
      <c r="H143" s="356" t="n"/>
      <c r="I143" s="356" t="n"/>
      <c r="J143" s="356" t="n"/>
      <c r="K143" s="356" t="n"/>
      <c r="L143" s="356" t="n"/>
      <c r="M143" s="356" t="n"/>
      <c r="N143" s="356" t="n"/>
      <c r="O143" s="356" t="n"/>
      <c r="P143" s="356" t="n"/>
      <c r="Q143" s="356" t="n"/>
      <c r="R143" s="356" t="n"/>
      <c r="S143" s="356" t="n"/>
      <c r="T143" s="356" t="n"/>
      <c r="U143" s="356" t="n"/>
      <c r="V143" s="356" t="n"/>
      <c r="W143" s="356" t="n"/>
      <c r="X143" s="356" t="n"/>
      <c r="Y143" s="356" t="n"/>
      <c r="Z143" s="299" t="n"/>
      <c r="AA143" s="350" t="n"/>
      <c r="AB143" s="350" t="n"/>
      <c r="AC143" s="350" t="n"/>
      <c r="AD143" s="160" t="n"/>
      <c r="AE143" s="160" t="n"/>
      <c r="AF143" s="160" t="n"/>
      <c r="AG143" s="350" t="n"/>
      <c r="AH143" s="350" t="n"/>
      <c r="AI143" s="350" t="n"/>
      <c r="AJ143" s="350" t="n"/>
      <c r="AK143" s="350" t="n"/>
      <c r="AL143" s="350" t="n"/>
      <c r="AM143" s="350" t="n"/>
      <c r="AN143" s="350" t="n"/>
      <c r="AO143" s="350" t="n"/>
      <c r="AP143" s="350" t="n"/>
      <c r="AQ143" s="350" t="n"/>
      <c r="AR143" s="350" t="n"/>
      <c r="AS143" s="350" t="n"/>
      <c r="AT143" s="350" t="n"/>
      <c r="AU143" s="350" t="n"/>
      <c r="AV143" s="350" t="n"/>
      <c r="AW143" s="350" t="n"/>
      <c r="AX143" s="350" t="n"/>
      <c r="AY143" s="350" t="n"/>
      <c r="AZ143" s="350" t="n"/>
      <c r="BA143" s="292">
        <f>UPPER(C143)</f>
        <v/>
      </c>
    </row>
    <row r="144" ht="15" customHeight="1">
      <c r="C144" s="350" t="n"/>
      <c r="D144" s="350" t="n"/>
      <c r="E144" s="356" t="n"/>
      <c r="F144" s="356" t="n"/>
      <c r="G144" s="356" t="n"/>
      <c r="H144" s="356" t="n"/>
      <c r="I144" s="356" t="n"/>
      <c r="J144" s="356" t="n"/>
      <c r="K144" s="356" t="n"/>
      <c r="L144" s="356" t="n"/>
      <c r="M144" s="356" t="n"/>
      <c r="N144" s="356" t="n"/>
      <c r="O144" s="356" t="n"/>
      <c r="P144" s="356" t="n"/>
      <c r="Q144" s="356" t="n"/>
      <c r="R144" s="356" t="n"/>
      <c r="S144" s="356" t="n"/>
      <c r="T144" s="356" t="n"/>
      <c r="U144" s="356" t="n"/>
      <c r="V144" s="356" t="n"/>
      <c r="W144" s="356" t="n"/>
      <c r="X144" s="356" t="n"/>
      <c r="Y144" s="356" t="n"/>
      <c r="Z144" s="299" t="n"/>
      <c r="AA144" s="350" t="n"/>
      <c r="AB144" s="350" t="n"/>
      <c r="AC144" s="350" t="n"/>
      <c r="AD144" s="160" t="n"/>
      <c r="AE144" s="160" t="n"/>
      <c r="AF144" s="160" t="n"/>
      <c r="AG144" s="350" t="n"/>
      <c r="AH144" s="350" t="n"/>
      <c r="AI144" s="350" t="n"/>
      <c r="AJ144" s="350" t="n"/>
      <c r="AK144" s="350" t="n"/>
      <c r="AL144" s="350" t="n"/>
      <c r="AM144" s="350" t="n"/>
      <c r="AN144" s="350" t="n"/>
      <c r="AO144" s="350" t="n"/>
      <c r="AP144" s="350" t="n"/>
      <c r="AQ144" s="350" t="n"/>
      <c r="AR144" s="350" t="n"/>
      <c r="AS144" s="350" t="n"/>
      <c r="AT144" s="350" t="n"/>
      <c r="AU144" s="350" t="n"/>
      <c r="AV144" s="350" t="n"/>
      <c r="AW144" s="350" t="n"/>
      <c r="AX144" s="350" t="n"/>
      <c r="AY144" s="350" t="n"/>
      <c r="AZ144" s="350" t="n"/>
      <c r="BA144" s="292">
        <f>UPPER(C144)</f>
        <v/>
      </c>
    </row>
    <row r="145" ht="15" customHeight="1">
      <c r="C145" s="350" t="n"/>
      <c r="D145" s="350" t="n"/>
      <c r="E145" s="356" t="n"/>
      <c r="F145" s="356" t="n"/>
      <c r="G145" s="356" t="n"/>
      <c r="H145" s="356" t="n"/>
      <c r="I145" s="356" t="n"/>
      <c r="J145" s="356" t="n"/>
      <c r="K145" s="356" t="n"/>
      <c r="L145" s="356" t="n"/>
      <c r="M145" s="356" t="n"/>
      <c r="N145" s="356" t="n"/>
      <c r="O145" s="356" t="n"/>
      <c r="P145" s="356" t="n"/>
      <c r="Q145" s="356" t="n"/>
      <c r="R145" s="356" t="n"/>
      <c r="S145" s="356" t="n"/>
      <c r="T145" s="356" t="n"/>
      <c r="U145" s="356" t="n"/>
      <c r="V145" s="356" t="n"/>
      <c r="W145" s="356" t="n"/>
      <c r="X145" s="356" t="n"/>
      <c r="Y145" s="356" t="n"/>
      <c r="Z145" s="299" t="n"/>
      <c r="AA145" s="350" t="n"/>
      <c r="AB145" s="350" t="n"/>
      <c r="AC145" s="350" t="n"/>
      <c r="AD145" s="160" t="n"/>
      <c r="AE145" s="160" t="n"/>
      <c r="AF145" s="160" t="n"/>
      <c r="AG145" s="350" t="n"/>
      <c r="AH145" s="350" t="n"/>
      <c r="AI145" s="350" t="n"/>
      <c r="AJ145" s="350" t="n"/>
      <c r="AK145" s="350" t="n"/>
      <c r="AL145" s="350" t="n"/>
      <c r="AM145" s="350" t="n"/>
      <c r="AN145" s="350" t="n"/>
      <c r="AO145" s="350" t="n"/>
      <c r="AP145" s="350" t="n"/>
      <c r="AQ145" s="350" t="n"/>
      <c r="AR145" s="350" t="n"/>
      <c r="AS145" s="350" t="n"/>
      <c r="AT145" s="350" t="n"/>
      <c r="AU145" s="350" t="n"/>
      <c r="AV145" s="350" t="n"/>
      <c r="AW145" s="350" t="n"/>
      <c r="AX145" s="350" t="n"/>
      <c r="AY145" s="350" t="n"/>
      <c r="AZ145" s="350" t="n"/>
      <c r="BA145" s="292">
        <f>UPPER(C145)</f>
        <v/>
      </c>
    </row>
    <row r="146" ht="15" customHeight="1">
      <c r="C146" s="350" t="n"/>
      <c r="D146" s="350" t="n"/>
      <c r="E146" s="356" t="n"/>
      <c r="F146" s="356" t="n"/>
      <c r="G146" s="356" t="n"/>
      <c r="H146" s="356" t="n"/>
      <c r="I146" s="356" t="n"/>
      <c r="J146" s="356" t="n"/>
      <c r="K146" s="356" t="n"/>
      <c r="L146" s="356" t="n"/>
      <c r="M146" s="356" t="n"/>
      <c r="N146" s="356" t="n"/>
      <c r="O146" s="356" t="n"/>
      <c r="P146" s="356" t="n"/>
      <c r="Q146" s="356" t="n"/>
      <c r="R146" s="356" t="n"/>
      <c r="S146" s="356" t="n"/>
      <c r="T146" s="356" t="n"/>
      <c r="U146" s="356" t="n"/>
      <c r="V146" s="356" t="n"/>
      <c r="W146" s="356" t="n"/>
      <c r="X146" s="356" t="n"/>
      <c r="Y146" s="356" t="n"/>
      <c r="Z146" s="299" t="n"/>
      <c r="AA146" s="350" t="n"/>
      <c r="AB146" s="350" t="n"/>
      <c r="AC146" s="350" t="n"/>
      <c r="AD146" s="160" t="n"/>
      <c r="AE146" s="160" t="n"/>
      <c r="AF146" s="160" t="n"/>
      <c r="AG146" s="350" t="n"/>
      <c r="AH146" s="350" t="n"/>
      <c r="AI146" s="350" t="n"/>
      <c r="AJ146" s="350" t="n"/>
      <c r="AK146" s="350" t="n"/>
      <c r="AL146" s="350" t="n"/>
      <c r="AM146" s="350" t="n"/>
      <c r="AN146" s="350" t="n"/>
      <c r="AO146" s="350" t="n"/>
      <c r="AP146" s="350" t="n"/>
      <c r="AQ146" s="350" t="n"/>
      <c r="AR146" s="350" t="n"/>
      <c r="AS146" s="350" t="n"/>
      <c r="AT146" s="350" t="n"/>
      <c r="AU146" s="350" t="n"/>
      <c r="AV146" s="350" t="n"/>
      <c r="AW146" s="350" t="n"/>
      <c r="AX146" s="350" t="n"/>
      <c r="AY146" s="350" t="n"/>
      <c r="AZ146" s="350" t="n"/>
      <c r="BA146" s="292">
        <f>UPPER(C146)</f>
        <v/>
      </c>
    </row>
    <row r="147" ht="15" customHeight="1">
      <c r="C147" s="350" t="n"/>
      <c r="D147" s="350" t="n"/>
      <c r="E147" s="356" t="n"/>
      <c r="F147" s="356" t="n"/>
      <c r="G147" s="356" t="n"/>
      <c r="H147" s="356" t="n"/>
      <c r="I147" s="356" t="n"/>
      <c r="J147" s="356" t="n"/>
      <c r="K147" s="356" t="n"/>
      <c r="L147" s="356" t="n"/>
      <c r="M147" s="356" t="n"/>
      <c r="N147" s="356" t="n"/>
      <c r="O147" s="356" t="n"/>
      <c r="P147" s="356" t="n"/>
      <c r="Q147" s="356" t="n"/>
      <c r="R147" s="356" t="n"/>
      <c r="S147" s="356" t="n"/>
      <c r="T147" s="356" t="n"/>
      <c r="U147" s="356" t="n"/>
      <c r="V147" s="356" t="n"/>
      <c r="W147" s="356" t="n"/>
      <c r="X147" s="356" t="n"/>
      <c r="Y147" s="356" t="n"/>
      <c r="Z147" s="299" t="n"/>
      <c r="AA147" s="350" t="n"/>
      <c r="AB147" s="350" t="n"/>
      <c r="AC147" s="350" t="n"/>
      <c r="AD147" s="160" t="n"/>
      <c r="AE147" s="160" t="n"/>
      <c r="AF147" s="160" t="n"/>
      <c r="AG147" s="350" t="n"/>
      <c r="AH147" s="350" t="n"/>
      <c r="AI147" s="350" t="n"/>
      <c r="AJ147" s="350" t="n"/>
      <c r="AK147" s="350" t="n"/>
      <c r="AL147" s="350" t="n"/>
      <c r="AM147" s="350" t="n"/>
      <c r="AN147" s="350" t="n"/>
      <c r="AO147" s="350" t="n"/>
      <c r="AP147" s="350" t="n"/>
      <c r="AQ147" s="350" t="n"/>
      <c r="AR147" s="350" t="n"/>
      <c r="AS147" s="350" t="n"/>
      <c r="AT147" s="350" t="n"/>
      <c r="AU147" s="350" t="n"/>
      <c r="AV147" s="350" t="n"/>
      <c r="AW147" s="350" t="n"/>
      <c r="AX147" s="350" t="n"/>
      <c r="AY147" s="350" t="n"/>
      <c r="AZ147" s="350" t="n"/>
      <c r="BA147" s="292">
        <f>UPPER(C147)</f>
        <v/>
      </c>
    </row>
    <row r="148" ht="15" customHeight="1">
      <c r="C148" s="350" t="n"/>
      <c r="D148" s="350" t="n"/>
      <c r="E148" s="356" t="n"/>
      <c r="F148" s="356" t="n"/>
      <c r="G148" s="356" t="n"/>
      <c r="H148" s="356" t="n"/>
      <c r="I148" s="356" t="n"/>
      <c r="J148" s="356" t="n"/>
      <c r="K148" s="356" t="n"/>
      <c r="L148" s="356" t="n"/>
      <c r="M148" s="356" t="n"/>
      <c r="N148" s="356" t="n"/>
      <c r="O148" s="356" t="n"/>
      <c r="P148" s="356" t="n"/>
      <c r="Q148" s="356" t="n"/>
      <c r="R148" s="356" t="n"/>
      <c r="S148" s="356" t="n"/>
      <c r="T148" s="356" t="n"/>
      <c r="U148" s="356" t="n"/>
      <c r="V148" s="356" t="n"/>
      <c r="W148" s="356" t="n"/>
      <c r="X148" s="356" t="n"/>
      <c r="Y148" s="356" t="n"/>
      <c r="Z148" s="299" t="n"/>
      <c r="AA148" s="350" t="n"/>
      <c r="AB148" s="350" t="n"/>
      <c r="AC148" s="350" t="n"/>
      <c r="AD148" s="160" t="n"/>
      <c r="AE148" s="160" t="n"/>
      <c r="AF148" s="160" t="n"/>
      <c r="AG148" s="350" t="n"/>
      <c r="AH148" s="350" t="n"/>
      <c r="AI148" s="350" t="n"/>
      <c r="AJ148" s="350" t="n"/>
      <c r="AK148" s="350" t="n"/>
      <c r="AL148" s="350" t="n"/>
      <c r="AM148" s="350" t="n"/>
      <c r="AN148" s="350" t="n"/>
      <c r="AO148" s="350" t="n"/>
      <c r="AP148" s="350" t="n"/>
      <c r="AQ148" s="350" t="n"/>
      <c r="AR148" s="350" t="n"/>
      <c r="AS148" s="350" t="n"/>
      <c r="AT148" s="350" t="n"/>
      <c r="AU148" s="350" t="n"/>
      <c r="AV148" s="350" t="n"/>
      <c r="AW148" s="350" t="n"/>
      <c r="AX148" s="350" t="n"/>
      <c r="AY148" s="350" t="n"/>
      <c r="AZ148" s="350" t="n"/>
      <c r="BA148" s="292">
        <f>UPPER(C148)</f>
        <v/>
      </c>
    </row>
    <row r="149" ht="15" customHeight="1">
      <c r="C149" s="350" t="n"/>
      <c r="D149" s="350" t="n"/>
      <c r="E149" s="356" t="n"/>
      <c r="F149" s="356" t="n"/>
      <c r="G149" s="356" t="n"/>
      <c r="H149" s="356" t="n"/>
      <c r="I149" s="356" t="n"/>
      <c r="J149" s="356" t="n"/>
      <c r="K149" s="356" t="n"/>
      <c r="L149" s="356" t="n"/>
      <c r="M149" s="356" t="n"/>
      <c r="N149" s="356" t="n"/>
      <c r="O149" s="356" t="n"/>
      <c r="P149" s="356" t="n"/>
      <c r="Q149" s="356" t="n"/>
      <c r="R149" s="356" t="n"/>
      <c r="S149" s="356" t="n"/>
      <c r="T149" s="356" t="n"/>
      <c r="U149" s="356" t="n"/>
      <c r="V149" s="356" t="n"/>
      <c r="W149" s="356" t="n"/>
      <c r="X149" s="356" t="n"/>
      <c r="Y149" s="356" t="n"/>
      <c r="Z149" s="299" t="n"/>
      <c r="AA149" s="350" t="n"/>
      <c r="AB149" s="350" t="n"/>
      <c r="AC149" s="350" t="n"/>
      <c r="AD149" s="160" t="n"/>
      <c r="AE149" s="160" t="n"/>
      <c r="AF149" s="160" t="n"/>
      <c r="AG149" s="350" t="n"/>
      <c r="AH149" s="350" t="n"/>
      <c r="AI149" s="350" t="n"/>
      <c r="AJ149" s="350" t="n"/>
      <c r="AK149" s="350" t="n"/>
      <c r="AL149" s="350" t="n"/>
      <c r="AM149" s="350" t="n"/>
      <c r="AN149" s="350" t="n"/>
      <c r="AO149" s="350" t="n"/>
      <c r="AP149" s="350" t="n"/>
      <c r="AQ149" s="350" t="n"/>
      <c r="AR149" s="350" t="n"/>
      <c r="AS149" s="350" t="n"/>
      <c r="AT149" s="350" t="n"/>
      <c r="AU149" s="350" t="n"/>
      <c r="AV149" s="350" t="n"/>
      <c r="AW149" s="350" t="n"/>
      <c r="AX149" s="350" t="n"/>
      <c r="AY149" s="350" t="n"/>
      <c r="AZ149" s="350" t="n"/>
      <c r="BA149" s="292">
        <f>UPPER(C149)</f>
        <v/>
      </c>
    </row>
    <row r="150" ht="15" customHeight="1">
      <c r="C150" s="350" t="n"/>
      <c r="D150" s="350" t="n"/>
      <c r="E150" s="356" t="n"/>
      <c r="F150" s="356" t="n"/>
      <c r="G150" s="356" t="n"/>
      <c r="H150" s="356" t="n"/>
      <c r="I150" s="356" t="n"/>
      <c r="J150" s="356" t="n"/>
      <c r="K150" s="356" t="n"/>
      <c r="L150" s="356" t="n"/>
      <c r="M150" s="356" t="n"/>
      <c r="N150" s="356" t="n"/>
      <c r="O150" s="356" t="n"/>
      <c r="P150" s="356" t="n"/>
      <c r="Q150" s="356" t="n"/>
      <c r="R150" s="356" t="n"/>
      <c r="S150" s="356" t="n"/>
      <c r="T150" s="356" t="n"/>
      <c r="U150" s="356" t="n"/>
      <c r="V150" s="356" t="n"/>
      <c r="W150" s="356" t="n"/>
      <c r="X150" s="356" t="n"/>
      <c r="Y150" s="356" t="n"/>
      <c r="Z150" s="299" t="n"/>
      <c r="AA150" s="350" t="n"/>
      <c r="AB150" s="350" t="n"/>
      <c r="AC150" s="350" t="n"/>
      <c r="AD150" s="160" t="n"/>
      <c r="AE150" s="160" t="n"/>
      <c r="AF150" s="160" t="n"/>
      <c r="AG150" s="350" t="n"/>
      <c r="AH150" s="350" t="n"/>
      <c r="AI150" s="350" t="n"/>
      <c r="AJ150" s="350" t="n"/>
      <c r="AK150" s="350" t="n"/>
      <c r="AL150" s="350" t="n"/>
      <c r="AM150" s="350" t="n"/>
      <c r="AN150" s="350" t="n"/>
      <c r="AO150" s="350" t="n"/>
      <c r="AP150" s="350" t="n"/>
      <c r="AQ150" s="350" t="n"/>
      <c r="AR150" s="350" t="n"/>
      <c r="AS150" s="350" t="n"/>
      <c r="AT150" s="350" t="n"/>
      <c r="AU150" s="350" t="n"/>
      <c r="AV150" s="350" t="n"/>
      <c r="AW150" s="350" t="n"/>
      <c r="AX150" s="350" t="n"/>
      <c r="AY150" s="350" t="n"/>
      <c r="AZ150" s="350" t="n"/>
      <c r="BA150" s="292">
        <f>UPPER(C150)</f>
        <v/>
      </c>
    </row>
    <row r="151" ht="15" customHeight="1">
      <c r="C151" s="350" t="n"/>
      <c r="D151" s="350" t="n"/>
      <c r="E151" s="356" t="n"/>
      <c r="F151" s="356" t="n"/>
      <c r="G151" s="356" t="n"/>
      <c r="H151" s="356" t="n"/>
      <c r="I151" s="356" t="n"/>
      <c r="J151" s="356" t="n"/>
      <c r="K151" s="356" t="n"/>
      <c r="L151" s="356" t="n"/>
      <c r="M151" s="356" t="n"/>
      <c r="N151" s="356" t="n"/>
      <c r="O151" s="356" t="n"/>
      <c r="P151" s="356" t="n"/>
      <c r="Q151" s="356" t="n"/>
      <c r="R151" s="356" t="n"/>
      <c r="S151" s="356" t="n"/>
      <c r="T151" s="356" t="n"/>
      <c r="U151" s="356" t="n"/>
      <c r="V151" s="356" t="n"/>
      <c r="W151" s="356" t="n"/>
      <c r="X151" s="356" t="n"/>
      <c r="Y151" s="356" t="n"/>
      <c r="Z151" s="299" t="n"/>
      <c r="AA151" s="350" t="n"/>
      <c r="AB151" s="350" t="n"/>
      <c r="AC151" s="350" t="n"/>
      <c r="AD151" s="160" t="n"/>
      <c r="AE151" s="160" t="n"/>
      <c r="AF151" s="160" t="n"/>
      <c r="AG151" s="350" t="n"/>
      <c r="AH151" s="350" t="n"/>
      <c r="AI151" s="350" t="n"/>
      <c r="AJ151" s="350" t="n"/>
      <c r="AK151" s="350" t="n"/>
      <c r="AL151" s="350" t="n"/>
      <c r="AM151" s="350" t="n"/>
      <c r="AN151" s="350" t="n"/>
      <c r="AO151" s="350" t="n"/>
      <c r="AP151" s="350" t="n"/>
      <c r="AQ151" s="350" t="n"/>
      <c r="AR151" s="350" t="n"/>
      <c r="AS151" s="350" t="n"/>
      <c r="AT151" s="350" t="n"/>
      <c r="AU151" s="350" t="n"/>
      <c r="AV151" s="350" t="n"/>
      <c r="AW151" s="350" t="n"/>
      <c r="AX151" s="350" t="n"/>
      <c r="AY151" s="350" t="n"/>
      <c r="AZ151" s="350" t="n"/>
      <c r="BA151" s="292">
        <f>UPPER(C151)</f>
        <v/>
      </c>
    </row>
    <row r="152" ht="15" customHeight="1">
      <c r="C152" s="350" t="n"/>
      <c r="D152" s="350" t="n"/>
      <c r="E152" s="356" t="n"/>
      <c r="F152" s="356" t="n"/>
      <c r="G152" s="356" t="n"/>
      <c r="H152" s="356" t="n"/>
      <c r="I152" s="356" t="n"/>
      <c r="J152" s="356" t="n"/>
      <c r="K152" s="356" t="n"/>
      <c r="L152" s="356" t="n"/>
      <c r="M152" s="356" t="n"/>
      <c r="N152" s="356" t="n"/>
      <c r="O152" s="356" t="n"/>
      <c r="P152" s="356" t="n"/>
      <c r="Q152" s="356" t="n"/>
      <c r="R152" s="356" t="n"/>
      <c r="S152" s="356" t="n"/>
      <c r="T152" s="356" t="n"/>
      <c r="U152" s="356" t="n"/>
      <c r="V152" s="356" t="n"/>
      <c r="W152" s="356" t="n"/>
      <c r="X152" s="356" t="n"/>
      <c r="Y152" s="356" t="n"/>
      <c r="Z152" s="299" t="n"/>
      <c r="AA152" s="350" t="n"/>
      <c r="AB152" s="350" t="n"/>
      <c r="AC152" s="350" t="n"/>
      <c r="AD152" s="160" t="n"/>
      <c r="AE152" s="160" t="n"/>
      <c r="AF152" s="160" t="n"/>
      <c r="AG152" s="350" t="n"/>
      <c r="AH152" s="350" t="n"/>
      <c r="AI152" s="350" t="n"/>
      <c r="AJ152" s="350" t="n"/>
      <c r="AK152" s="350" t="n"/>
      <c r="AL152" s="350" t="n"/>
      <c r="AM152" s="350" t="n"/>
      <c r="AN152" s="350" t="n"/>
      <c r="AO152" s="350" t="n"/>
      <c r="AP152" s="350" t="n"/>
      <c r="AQ152" s="350" t="n"/>
      <c r="AR152" s="350" t="n"/>
      <c r="AS152" s="350" t="n"/>
      <c r="AT152" s="350" t="n"/>
      <c r="AU152" s="350" t="n"/>
      <c r="AV152" s="350" t="n"/>
      <c r="AW152" s="350" t="n"/>
      <c r="AX152" s="350" t="n"/>
      <c r="AY152" s="350" t="n"/>
      <c r="AZ152" s="350" t="n"/>
      <c r="BA152" s="292">
        <f>UPPER(C152)</f>
        <v/>
      </c>
    </row>
    <row r="153" ht="15" customHeight="1">
      <c r="C153" s="350" t="n"/>
      <c r="D153" s="350" t="n"/>
      <c r="E153" s="356" t="n"/>
      <c r="F153" s="356" t="n"/>
      <c r="G153" s="356" t="n"/>
      <c r="H153" s="356" t="n"/>
      <c r="I153" s="356" t="n"/>
      <c r="J153" s="356" t="n"/>
      <c r="K153" s="356" t="n"/>
      <c r="L153" s="356" t="n"/>
      <c r="M153" s="356" t="n"/>
      <c r="N153" s="356" t="n"/>
      <c r="O153" s="356" t="n"/>
      <c r="P153" s="356" t="n"/>
      <c r="Q153" s="356" t="n"/>
      <c r="R153" s="356" t="n"/>
      <c r="S153" s="356" t="n"/>
      <c r="T153" s="356" t="n"/>
      <c r="U153" s="356" t="n"/>
      <c r="V153" s="356" t="n"/>
      <c r="W153" s="356" t="n"/>
      <c r="X153" s="356" t="n"/>
      <c r="Y153" s="356" t="n"/>
      <c r="Z153" s="299" t="n"/>
      <c r="AA153" s="350" t="n"/>
      <c r="AB153" s="350" t="n"/>
      <c r="AC153" s="350" t="n"/>
      <c r="AD153" s="160" t="n"/>
      <c r="AE153" s="160" t="n"/>
      <c r="AF153" s="160" t="n"/>
      <c r="AG153" s="350" t="n"/>
      <c r="AH153" s="350" t="n"/>
      <c r="AI153" s="350" t="n"/>
      <c r="AJ153" s="350" t="n"/>
      <c r="AK153" s="350" t="n"/>
      <c r="AL153" s="350" t="n"/>
      <c r="AM153" s="350" t="n"/>
      <c r="AN153" s="350" t="n"/>
      <c r="AO153" s="350" t="n"/>
      <c r="AP153" s="350" t="n"/>
      <c r="AQ153" s="350" t="n"/>
      <c r="AR153" s="350" t="n"/>
      <c r="AS153" s="350" t="n"/>
      <c r="AT153" s="350" t="n"/>
      <c r="AU153" s="350" t="n"/>
      <c r="AV153" s="350" t="n"/>
      <c r="AW153" s="350" t="n"/>
      <c r="AX153" s="350" t="n"/>
      <c r="AY153" s="350" t="n"/>
      <c r="AZ153" s="350" t="n"/>
      <c r="BA153" s="292">
        <f>UPPER(C153)</f>
        <v/>
      </c>
    </row>
    <row r="154" ht="15" customHeight="1">
      <c r="C154" s="350" t="n"/>
      <c r="D154" s="350" t="n"/>
      <c r="E154" s="356" t="n"/>
      <c r="F154" s="356" t="n"/>
      <c r="G154" s="356" t="n"/>
      <c r="H154" s="356" t="n"/>
      <c r="I154" s="356" t="n"/>
      <c r="J154" s="356" t="n"/>
      <c r="K154" s="356" t="n"/>
      <c r="L154" s="356" t="n"/>
      <c r="M154" s="356" t="n"/>
      <c r="N154" s="356" t="n"/>
      <c r="O154" s="356" t="n"/>
      <c r="P154" s="356" t="n"/>
      <c r="Q154" s="356" t="n"/>
      <c r="R154" s="356" t="n"/>
      <c r="S154" s="356" t="n"/>
      <c r="T154" s="356" t="n"/>
      <c r="U154" s="356" t="n"/>
      <c r="V154" s="356" t="n"/>
      <c r="W154" s="356" t="n"/>
      <c r="X154" s="356" t="n"/>
      <c r="Y154" s="356" t="n"/>
      <c r="Z154" s="299" t="n"/>
      <c r="AA154" s="350" t="n"/>
      <c r="AB154" s="350" t="n"/>
      <c r="AC154" s="350" t="n"/>
      <c r="AD154" s="160" t="n"/>
      <c r="AE154" s="160" t="n"/>
      <c r="AF154" s="160" t="n"/>
      <c r="AG154" s="350" t="n"/>
      <c r="AH154" s="350" t="n"/>
      <c r="AI154" s="350" t="n"/>
      <c r="AJ154" s="350" t="n"/>
      <c r="AK154" s="350" t="n"/>
      <c r="AL154" s="350" t="n"/>
      <c r="AM154" s="350" t="n"/>
      <c r="AN154" s="350" t="n"/>
      <c r="AO154" s="350" t="n"/>
      <c r="AP154" s="350" t="n"/>
      <c r="AQ154" s="350" t="n"/>
      <c r="AR154" s="350" t="n"/>
      <c r="AS154" s="350" t="n"/>
      <c r="AT154" s="350" t="n"/>
      <c r="AU154" s="350" t="n"/>
      <c r="AV154" s="350" t="n"/>
      <c r="AW154" s="350" t="n"/>
      <c r="AX154" s="350" t="n"/>
      <c r="AY154" s="350" t="n"/>
      <c r="AZ154" s="350" t="n"/>
      <c r="BA154" s="292">
        <f>UPPER(C154)</f>
        <v/>
      </c>
    </row>
    <row r="155" ht="15" customHeight="1">
      <c r="C155" s="350" t="n"/>
      <c r="D155" s="350" t="n"/>
      <c r="E155" s="356" t="n"/>
      <c r="F155" s="356" t="n"/>
      <c r="G155" s="356" t="n"/>
      <c r="H155" s="356" t="n"/>
      <c r="I155" s="356" t="n"/>
      <c r="J155" s="356" t="n"/>
      <c r="K155" s="356" t="n"/>
      <c r="L155" s="356" t="n"/>
      <c r="M155" s="356" t="n"/>
      <c r="N155" s="356" t="n"/>
      <c r="O155" s="356" t="n"/>
      <c r="P155" s="356" t="n"/>
      <c r="Q155" s="356" t="n"/>
      <c r="R155" s="356" t="n"/>
      <c r="S155" s="356" t="n"/>
      <c r="T155" s="356" t="n"/>
      <c r="U155" s="356" t="n"/>
      <c r="V155" s="356" t="n"/>
      <c r="W155" s="356" t="n"/>
      <c r="X155" s="356" t="n"/>
      <c r="Y155" s="356" t="n"/>
      <c r="Z155" s="299" t="n"/>
      <c r="AA155" s="350" t="n"/>
      <c r="AB155" s="350" t="n"/>
      <c r="AC155" s="350" t="n"/>
      <c r="AD155" s="160" t="n"/>
      <c r="AE155" s="160" t="n"/>
      <c r="AF155" s="160" t="n"/>
      <c r="AG155" s="350" t="n"/>
      <c r="AH155" s="350" t="n"/>
      <c r="AI155" s="350" t="n"/>
      <c r="AJ155" s="350" t="n"/>
      <c r="AK155" s="350" t="n"/>
      <c r="AL155" s="350" t="n"/>
      <c r="AM155" s="350" t="n"/>
      <c r="AN155" s="350" t="n"/>
      <c r="AO155" s="350" t="n"/>
      <c r="AP155" s="350" t="n"/>
      <c r="AQ155" s="350" t="n"/>
      <c r="AR155" s="350" t="n"/>
      <c r="AS155" s="350" t="n"/>
      <c r="AT155" s="350" t="n"/>
      <c r="AU155" s="350" t="n"/>
      <c r="AV155" s="350" t="n"/>
      <c r="AW155" s="350" t="n"/>
      <c r="AX155" s="350" t="n"/>
      <c r="AY155" s="350" t="n"/>
      <c r="AZ155" s="350" t="n"/>
      <c r="BA155" s="292">
        <f>UPPER(C155)</f>
        <v/>
      </c>
    </row>
    <row r="156" ht="15" customHeight="1">
      <c r="C156" s="350" t="n"/>
      <c r="D156" s="350" t="n"/>
      <c r="E156" s="356" t="n"/>
      <c r="F156" s="356" t="n"/>
      <c r="G156" s="356" t="n"/>
      <c r="H156" s="356" t="n"/>
      <c r="I156" s="356" t="n"/>
      <c r="J156" s="356" t="n"/>
      <c r="K156" s="356" t="n"/>
      <c r="L156" s="356" t="n"/>
      <c r="M156" s="356" t="n"/>
      <c r="N156" s="356" t="n"/>
      <c r="O156" s="356" t="n"/>
      <c r="P156" s="356" t="n"/>
      <c r="Q156" s="356" t="n"/>
      <c r="R156" s="356" t="n"/>
      <c r="S156" s="356" t="n"/>
      <c r="T156" s="356" t="n"/>
      <c r="U156" s="356" t="n"/>
      <c r="V156" s="356" t="n"/>
      <c r="W156" s="356" t="n"/>
      <c r="X156" s="356" t="n"/>
      <c r="Y156" s="356" t="n"/>
      <c r="Z156" s="299" t="n"/>
      <c r="AA156" s="350" t="n"/>
      <c r="AB156" s="350" t="n"/>
      <c r="AC156" s="350" t="n"/>
      <c r="AD156" s="160" t="n"/>
      <c r="AE156" s="160" t="n"/>
      <c r="AF156" s="160" t="n"/>
      <c r="AG156" s="350" t="n"/>
      <c r="AH156" s="350" t="n"/>
      <c r="AI156" s="350" t="n"/>
      <c r="AJ156" s="350" t="n"/>
      <c r="AK156" s="350" t="n"/>
      <c r="AL156" s="350" t="n"/>
      <c r="AM156" s="350" t="n"/>
      <c r="AN156" s="350" t="n"/>
      <c r="AO156" s="350" t="n"/>
      <c r="AP156" s="350" t="n"/>
      <c r="AQ156" s="350" t="n"/>
      <c r="AR156" s="350" t="n"/>
      <c r="AS156" s="350" t="n"/>
      <c r="AT156" s="350" t="n"/>
      <c r="AU156" s="350" t="n"/>
      <c r="AV156" s="350" t="n"/>
      <c r="AW156" s="350" t="n"/>
      <c r="AX156" s="350" t="n"/>
      <c r="AY156" s="350" t="n"/>
      <c r="AZ156" s="350" t="n"/>
      <c r="BA156" s="292">
        <f>UPPER(C156)</f>
        <v/>
      </c>
    </row>
    <row r="157" ht="15" customHeight="1">
      <c r="C157" s="350" t="n"/>
      <c r="D157" s="350" t="n"/>
      <c r="E157" s="356" t="n"/>
      <c r="F157" s="356" t="n"/>
      <c r="G157" s="356" t="n"/>
      <c r="H157" s="356" t="n"/>
      <c r="I157" s="356" t="n"/>
      <c r="J157" s="356" t="n"/>
      <c r="K157" s="356" t="n"/>
      <c r="L157" s="356" t="n"/>
      <c r="M157" s="356" t="n"/>
      <c r="N157" s="356" t="n"/>
      <c r="O157" s="356" t="n"/>
      <c r="P157" s="356" t="n"/>
      <c r="Q157" s="356" t="n"/>
      <c r="R157" s="356" t="n"/>
      <c r="S157" s="356" t="n"/>
      <c r="T157" s="356" t="n"/>
      <c r="U157" s="356" t="n"/>
      <c r="V157" s="356" t="n"/>
      <c r="W157" s="356" t="n"/>
      <c r="X157" s="356" t="n"/>
      <c r="Y157" s="356" t="n"/>
      <c r="Z157" s="299" t="n"/>
      <c r="AA157" s="350" t="n"/>
      <c r="AB157" s="350" t="n"/>
      <c r="AC157" s="350" t="n"/>
      <c r="AD157" s="160" t="n"/>
      <c r="AE157" s="160" t="n"/>
      <c r="AF157" s="160" t="n"/>
      <c r="AG157" s="350" t="n"/>
      <c r="AH157" s="350" t="n"/>
      <c r="AI157" s="350" t="n"/>
      <c r="AJ157" s="350" t="n"/>
      <c r="AK157" s="350" t="n"/>
      <c r="AL157" s="350" t="n"/>
      <c r="AM157" s="350" t="n"/>
      <c r="AN157" s="350" t="n"/>
      <c r="AO157" s="350" t="n"/>
      <c r="AP157" s="350" t="n"/>
      <c r="AQ157" s="350" t="n"/>
      <c r="AR157" s="350" t="n"/>
      <c r="AS157" s="350" t="n"/>
      <c r="AT157" s="350" t="n"/>
      <c r="AU157" s="350" t="n"/>
      <c r="AV157" s="350" t="n"/>
      <c r="AW157" s="350" t="n"/>
      <c r="AX157" s="350" t="n"/>
      <c r="AY157" s="350" t="n"/>
      <c r="AZ157" s="350" t="n"/>
      <c r="BA157" s="292">
        <f>UPPER(C157)</f>
        <v/>
      </c>
    </row>
    <row r="158" ht="15" customHeight="1">
      <c r="C158" s="350" t="n"/>
      <c r="D158" s="350" t="n"/>
      <c r="E158" s="356" t="n"/>
      <c r="F158" s="356" t="n"/>
      <c r="G158" s="356" t="n"/>
      <c r="H158" s="356" t="n"/>
      <c r="I158" s="356" t="n"/>
      <c r="J158" s="356" t="n"/>
      <c r="K158" s="356" t="n"/>
      <c r="L158" s="356" t="n"/>
      <c r="M158" s="356" t="n"/>
      <c r="N158" s="356" t="n"/>
      <c r="O158" s="356" t="n"/>
      <c r="P158" s="356" t="n"/>
      <c r="Q158" s="356" t="n"/>
      <c r="R158" s="356" t="n"/>
      <c r="S158" s="356" t="n"/>
      <c r="T158" s="356" t="n"/>
      <c r="U158" s="356" t="n"/>
      <c r="V158" s="356" t="n"/>
      <c r="W158" s="356" t="n"/>
      <c r="X158" s="356" t="n"/>
      <c r="Y158" s="356" t="n"/>
      <c r="Z158" s="299" t="n"/>
      <c r="AA158" s="350" t="n"/>
      <c r="AB158" s="350" t="n"/>
      <c r="AC158" s="350" t="n"/>
      <c r="AD158" s="160" t="n"/>
      <c r="AE158" s="160" t="n"/>
      <c r="AF158" s="160" t="n"/>
      <c r="AG158" s="350" t="n"/>
      <c r="AH158" s="350" t="n"/>
      <c r="AI158" s="350" t="n"/>
      <c r="AJ158" s="350" t="n"/>
      <c r="AK158" s="350" t="n"/>
      <c r="AL158" s="350" t="n"/>
      <c r="AM158" s="350" t="n"/>
      <c r="AN158" s="350" t="n"/>
      <c r="AO158" s="350" t="n"/>
      <c r="AP158" s="350" t="n"/>
      <c r="AQ158" s="350" t="n"/>
      <c r="AR158" s="350" t="n"/>
      <c r="AS158" s="350" t="n"/>
      <c r="AT158" s="350" t="n"/>
      <c r="AU158" s="350" t="n"/>
      <c r="AV158" s="350" t="n"/>
      <c r="AW158" s="350" t="n"/>
      <c r="AX158" s="350" t="n"/>
      <c r="AY158" s="350" t="n"/>
      <c r="AZ158" s="350" t="n"/>
      <c r="BA158" s="292">
        <f>UPPER(C158)</f>
        <v/>
      </c>
    </row>
    <row r="159" ht="15" customHeight="1">
      <c r="C159" s="350" t="n"/>
      <c r="D159" s="350" t="n"/>
      <c r="E159" s="356" t="n"/>
      <c r="F159" s="356" t="n"/>
      <c r="G159" s="356" t="n"/>
      <c r="H159" s="356" t="n"/>
      <c r="I159" s="356" t="n"/>
      <c r="J159" s="356" t="n"/>
      <c r="K159" s="356" t="n"/>
      <c r="L159" s="356" t="n"/>
      <c r="M159" s="356" t="n"/>
      <c r="N159" s="356" t="n"/>
      <c r="O159" s="356" t="n"/>
      <c r="P159" s="356" t="n"/>
      <c r="Q159" s="356" t="n"/>
      <c r="R159" s="356" t="n"/>
      <c r="S159" s="356" t="n"/>
      <c r="T159" s="356" t="n"/>
      <c r="U159" s="356" t="n"/>
      <c r="V159" s="356" t="n"/>
      <c r="W159" s="356" t="n"/>
      <c r="X159" s="356" t="n"/>
      <c r="Y159" s="356" t="n"/>
      <c r="Z159" s="299" t="n"/>
      <c r="AA159" s="350" t="n"/>
      <c r="AB159" s="350" t="n"/>
      <c r="AC159" s="350" t="n"/>
      <c r="AD159" s="160" t="n"/>
      <c r="AE159" s="160" t="n"/>
      <c r="AF159" s="160" t="n"/>
      <c r="AG159" s="350" t="n"/>
      <c r="AH159" s="350" t="n"/>
      <c r="AI159" s="350" t="n"/>
      <c r="AJ159" s="350" t="n"/>
      <c r="AK159" s="350" t="n"/>
      <c r="AL159" s="350" t="n"/>
      <c r="AM159" s="350" t="n"/>
      <c r="AN159" s="350" t="n"/>
      <c r="AO159" s="350" t="n"/>
      <c r="AP159" s="350" t="n"/>
      <c r="AQ159" s="350" t="n"/>
      <c r="AR159" s="350" t="n"/>
      <c r="AS159" s="350" t="n"/>
      <c r="AT159" s="350" t="n"/>
      <c r="AU159" s="350" t="n"/>
      <c r="AV159" s="350" t="n"/>
      <c r="AW159" s="350" t="n"/>
      <c r="AX159" s="350" t="n"/>
      <c r="AY159" s="350" t="n"/>
      <c r="AZ159" s="350" t="n"/>
      <c r="BA159" s="292">
        <f>UPPER(C159)</f>
        <v/>
      </c>
    </row>
    <row r="160" ht="15" customHeight="1">
      <c r="C160" s="350" t="n"/>
      <c r="D160" s="350" t="n"/>
      <c r="E160" s="356" t="n"/>
      <c r="F160" s="356" t="n"/>
      <c r="G160" s="356" t="n"/>
      <c r="H160" s="356" t="n"/>
      <c r="I160" s="356" t="n"/>
      <c r="J160" s="356" t="n"/>
      <c r="K160" s="356" t="n"/>
      <c r="L160" s="356" t="n"/>
      <c r="M160" s="356" t="n"/>
      <c r="N160" s="356" t="n"/>
      <c r="O160" s="356" t="n"/>
      <c r="P160" s="356" t="n"/>
      <c r="Q160" s="356" t="n"/>
      <c r="R160" s="356" t="n"/>
      <c r="S160" s="356" t="n"/>
      <c r="T160" s="356" t="n"/>
      <c r="U160" s="356" t="n"/>
      <c r="V160" s="356" t="n"/>
      <c r="W160" s="356" t="n"/>
      <c r="X160" s="356" t="n"/>
      <c r="Y160" s="356" t="n"/>
      <c r="Z160" s="299" t="n"/>
      <c r="AA160" s="350" t="n"/>
      <c r="AB160" s="350" t="n"/>
      <c r="AC160" s="350" t="n"/>
      <c r="AD160" s="160" t="n"/>
      <c r="AE160" s="160" t="n"/>
      <c r="AF160" s="160" t="n"/>
      <c r="AG160" s="350" t="n"/>
      <c r="AH160" s="350" t="n"/>
      <c r="AI160" s="350" t="n"/>
      <c r="AJ160" s="350" t="n"/>
      <c r="AK160" s="350" t="n"/>
      <c r="AL160" s="350" t="n"/>
      <c r="AM160" s="350" t="n"/>
      <c r="AN160" s="350" t="n"/>
      <c r="AO160" s="350" t="n"/>
      <c r="AP160" s="350" t="n"/>
      <c r="AQ160" s="350" t="n"/>
      <c r="AR160" s="350" t="n"/>
      <c r="AS160" s="350" t="n"/>
      <c r="AT160" s="350" t="n"/>
      <c r="AU160" s="350" t="n"/>
      <c r="AV160" s="350" t="n"/>
      <c r="AW160" s="350" t="n"/>
      <c r="AX160" s="350" t="n"/>
      <c r="AY160" s="350" t="n"/>
      <c r="AZ160" s="350" t="n"/>
      <c r="BA160" s="292">
        <f>UPPER(C160)</f>
        <v/>
      </c>
    </row>
    <row r="161" ht="15" customHeight="1">
      <c r="C161" s="350" t="n"/>
      <c r="D161" s="350" t="n"/>
      <c r="E161" s="356" t="n"/>
      <c r="F161" s="356" t="n"/>
      <c r="G161" s="356" t="n"/>
      <c r="H161" s="356" t="n"/>
      <c r="I161" s="356" t="n"/>
      <c r="J161" s="356" t="n"/>
      <c r="K161" s="356" t="n"/>
      <c r="L161" s="356" t="n"/>
      <c r="M161" s="356" t="n"/>
      <c r="N161" s="356" t="n"/>
      <c r="O161" s="356" t="n"/>
      <c r="P161" s="356" t="n"/>
      <c r="Q161" s="356" t="n"/>
      <c r="R161" s="356" t="n"/>
      <c r="S161" s="356" t="n"/>
      <c r="T161" s="356" t="n"/>
      <c r="U161" s="356" t="n"/>
      <c r="V161" s="356" t="n"/>
      <c r="W161" s="356" t="n"/>
      <c r="X161" s="356" t="n"/>
      <c r="Y161" s="356" t="n"/>
      <c r="Z161" s="299" t="n"/>
      <c r="AA161" s="350" t="n"/>
      <c r="AB161" s="350" t="n"/>
      <c r="AC161" s="350" t="n"/>
      <c r="AD161" s="160" t="n"/>
      <c r="AE161" s="160" t="n"/>
      <c r="AF161" s="160" t="n"/>
      <c r="AG161" s="350" t="n"/>
      <c r="AH161" s="350" t="n"/>
      <c r="AI161" s="350" t="n"/>
      <c r="AJ161" s="350" t="n"/>
      <c r="AK161" s="350" t="n"/>
      <c r="AL161" s="350" t="n"/>
      <c r="AM161" s="350" t="n"/>
      <c r="AN161" s="350" t="n"/>
      <c r="AO161" s="350" t="n"/>
      <c r="AP161" s="350" t="n"/>
      <c r="AQ161" s="350" t="n"/>
      <c r="AR161" s="350" t="n"/>
      <c r="AS161" s="350" t="n"/>
      <c r="AT161" s="350" t="n"/>
      <c r="AU161" s="350" t="n"/>
      <c r="AV161" s="350" t="n"/>
      <c r="AW161" s="350" t="n"/>
      <c r="AX161" s="350" t="n"/>
      <c r="AY161" s="350" t="n"/>
      <c r="AZ161" s="350" t="n"/>
      <c r="BA161" s="292">
        <f>UPPER(C161)</f>
        <v/>
      </c>
    </row>
    <row r="162" ht="15" customHeight="1">
      <c r="C162" s="350" t="n"/>
      <c r="D162" s="350" t="n"/>
      <c r="E162" s="356" t="n"/>
      <c r="F162" s="356" t="n"/>
      <c r="G162" s="356" t="n"/>
      <c r="H162" s="356" t="n"/>
      <c r="I162" s="356" t="n"/>
      <c r="J162" s="356" t="n"/>
      <c r="K162" s="356" t="n"/>
      <c r="L162" s="356" t="n"/>
      <c r="M162" s="356" t="n"/>
      <c r="N162" s="356" t="n"/>
      <c r="O162" s="356" t="n"/>
      <c r="P162" s="356" t="n"/>
      <c r="Q162" s="356" t="n"/>
      <c r="R162" s="356" t="n"/>
      <c r="S162" s="356" t="n"/>
      <c r="T162" s="356" t="n"/>
      <c r="U162" s="356" t="n"/>
      <c r="V162" s="356" t="n"/>
      <c r="W162" s="356" t="n"/>
      <c r="X162" s="356" t="n"/>
      <c r="Y162" s="356" t="n"/>
      <c r="Z162" s="299" t="n"/>
      <c r="AA162" s="350" t="n"/>
      <c r="AB162" s="350" t="n"/>
      <c r="AC162" s="350" t="n"/>
      <c r="AD162" s="160" t="n"/>
      <c r="AE162" s="160" t="n"/>
      <c r="AF162" s="160" t="n"/>
      <c r="AG162" s="350" t="n"/>
      <c r="AH162" s="350" t="n"/>
      <c r="AI162" s="350" t="n"/>
      <c r="AJ162" s="350" t="n"/>
      <c r="AK162" s="350" t="n"/>
      <c r="AL162" s="350" t="n"/>
      <c r="AM162" s="350" t="n"/>
      <c r="AN162" s="350" t="n"/>
      <c r="AO162" s="350" t="n"/>
      <c r="AP162" s="350" t="n"/>
      <c r="AQ162" s="350" t="n"/>
      <c r="AR162" s="350" t="n"/>
      <c r="AS162" s="350" t="n"/>
      <c r="AT162" s="350" t="n"/>
      <c r="AU162" s="350" t="n"/>
      <c r="AV162" s="350" t="n"/>
      <c r="AW162" s="350" t="n"/>
      <c r="AX162" s="350" t="n"/>
      <c r="AY162" s="350" t="n"/>
      <c r="AZ162" s="350" t="n"/>
      <c r="BA162" s="292">
        <f>UPPER(C162)</f>
        <v/>
      </c>
    </row>
    <row r="163" ht="15" customHeight="1">
      <c r="C163" s="350" t="n"/>
      <c r="D163" s="350" t="n"/>
      <c r="E163" s="356" t="n"/>
      <c r="F163" s="356" t="n"/>
      <c r="G163" s="356" t="n"/>
      <c r="H163" s="356" t="n"/>
      <c r="I163" s="356" t="n"/>
      <c r="J163" s="356" t="n"/>
      <c r="K163" s="356" t="n"/>
      <c r="L163" s="356" t="n"/>
      <c r="M163" s="356" t="n"/>
      <c r="N163" s="356" t="n"/>
      <c r="O163" s="356" t="n"/>
      <c r="P163" s="356" t="n"/>
      <c r="Q163" s="356" t="n"/>
      <c r="R163" s="356" t="n"/>
      <c r="S163" s="356" t="n"/>
      <c r="T163" s="356" t="n"/>
      <c r="U163" s="356" t="n"/>
      <c r="V163" s="356" t="n"/>
      <c r="W163" s="356" t="n"/>
      <c r="X163" s="356" t="n"/>
      <c r="Y163" s="356" t="n"/>
      <c r="Z163" s="299" t="n"/>
      <c r="AA163" s="350" t="n"/>
      <c r="AB163" s="350" t="n"/>
      <c r="AC163" s="350" t="n"/>
      <c r="AD163" s="160" t="n"/>
      <c r="AE163" s="160" t="n"/>
      <c r="AF163" s="160" t="n"/>
      <c r="AG163" s="350" t="n"/>
      <c r="AH163" s="350" t="n"/>
      <c r="AI163" s="350" t="n"/>
      <c r="AJ163" s="350" t="n"/>
      <c r="AK163" s="350" t="n"/>
      <c r="AL163" s="350" t="n"/>
      <c r="AM163" s="350" t="n"/>
      <c r="AN163" s="350" t="n"/>
      <c r="AO163" s="350" t="n"/>
      <c r="AP163" s="350" t="n"/>
      <c r="AQ163" s="350" t="n"/>
      <c r="AR163" s="350" t="n"/>
      <c r="AS163" s="350" t="n"/>
      <c r="AT163" s="350" t="n"/>
      <c r="AU163" s="350" t="n"/>
      <c r="AV163" s="350" t="n"/>
      <c r="AW163" s="350" t="n"/>
      <c r="AX163" s="350" t="n"/>
      <c r="AY163" s="350" t="n"/>
      <c r="AZ163" s="350" t="n"/>
      <c r="BA163" s="292">
        <f>UPPER(C163)</f>
        <v/>
      </c>
    </row>
    <row r="164" ht="15" customHeight="1">
      <c r="C164" s="350" t="n"/>
      <c r="D164" s="350" t="n"/>
      <c r="E164" s="356" t="n"/>
      <c r="F164" s="356" t="n"/>
      <c r="G164" s="356" t="n"/>
      <c r="H164" s="356" t="n"/>
      <c r="I164" s="356" t="n"/>
      <c r="J164" s="356" t="n"/>
      <c r="K164" s="356" t="n"/>
      <c r="L164" s="356" t="n"/>
      <c r="M164" s="356" t="n"/>
      <c r="N164" s="356" t="n"/>
      <c r="O164" s="356" t="n"/>
      <c r="P164" s="356" t="n"/>
      <c r="Q164" s="356" t="n"/>
      <c r="R164" s="356" t="n"/>
      <c r="S164" s="356" t="n"/>
      <c r="T164" s="356" t="n"/>
      <c r="U164" s="356" t="n"/>
      <c r="V164" s="356" t="n"/>
      <c r="W164" s="356" t="n"/>
      <c r="X164" s="356" t="n"/>
      <c r="Y164" s="356" t="n"/>
      <c r="Z164" s="299" t="n"/>
      <c r="AA164" s="350" t="n"/>
      <c r="AB164" s="350" t="n"/>
      <c r="AC164" s="350" t="n"/>
      <c r="AD164" s="160" t="n"/>
      <c r="AE164" s="160" t="n"/>
      <c r="AF164" s="160" t="n"/>
      <c r="AG164" s="350" t="n"/>
      <c r="AH164" s="350" t="n"/>
      <c r="AI164" s="350" t="n"/>
      <c r="AJ164" s="350" t="n"/>
      <c r="AK164" s="350" t="n"/>
      <c r="AL164" s="350" t="n"/>
      <c r="AM164" s="350" t="n"/>
      <c r="AN164" s="350" t="n"/>
      <c r="AO164" s="350" t="n"/>
      <c r="AP164" s="350" t="n"/>
      <c r="AQ164" s="350" t="n"/>
      <c r="AR164" s="350" t="n"/>
      <c r="AS164" s="350" t="n"/>
      <c r="AT164" s="350" t="n"/>
      <c r="AU164" s="350" t="n"/>
      <c r="AV164" s="350" t="n"/>
      <c r="AW164" s="350" t="n"/>
      <c r="AX164" s="350" t="n"/>
      <c r="AY164" s="350" t="n"/>
      <c r="AZ164" s="350" t="n"/>
      <c r="BA164" s="292">
        <f>UPPER(C164)</f>
        <v/>
      </c>
    </row>
    <row r="165" ht="15" customHeight="1">
      <c r="C165" s="350" t="n"/>
      <c r="D165" s="350" t="n"/>
      <c r="E165" s="356" t="n"/>
      <c r="F165" s="356" t="n"/>
      <c r="G165" s="356" t="n"/>
      <c r="H165" s="356" t="n"/>
      <c r="I165" s="356" t="n"/>
      <c r="J165" s="356" t="n"/>
      <c r="K165" s="356" t="n"/>
      <c r="L165" s="356" t="n"/>
      <c r="M165" s="356" t="n"/>
      <c r="N165" s="356" t="n"/>
      <c r="O165" s="356" t="n"/>
      <c r="P165" s="356" t="n"/>
      <c r="Q165" s="356" t="n"/>
      <c r="R165" s="356" t="n"/>
      <c r="S165" s="356" t="n"/>
      <c r="T165" s="356" t="n"/>
      <c r="U165" s="356" t="n"/>
      <c r="V165" s="356" t="n"/>
      <c r="W165" s="356" t="n"/>
      <c r="X165" s="356" t="n"/>
      <c r="Y165" s="356" t="n"/>
      <c r="Z165" s="299" t="n"/>
      <c r="AA165" s="350" t="n"/>
      <c r="AB165" s="350" t="n"/>
      <c r="AC165" s="350" t="n"/>
      <c r="AD165" s="160" t="n"/>
      <c r="AE165" s="160" t="n"/>
      <c r="AF165" s="160" t="n"/>
      <c r="AG165" s="350" t="n"/>
      <c r="AH165" s="350" t="n"/>
      <c r="AI165" s="350" t="n"/>
      <c r="AJ165" s="350" t="n"/>
      <c r="AK165" s="350" t="n"/>
      <c r="AL165" s="350" t="n"/>
      <c r="AM165" s="350" t="n"/>
      <c r="AN165" s="350" t="n"/>
      <c r="AO165" s="350" t="n"/>
      <c r="AP165" s="350" t="n"/>
      <c r="AQ165" s="350" t="n"/>
      <c r="AR165" s="350" t="n"/>
      <c r="AS165" s="350" t="n"/>
      <c r="AT165" s="350" t="n"/>
      <c r="AU165" s="350" t="n"/>
      <c r="AV165" s="350" t="n"/>
      <c r="AW165" s="350" t="n"/>
      <c r="AX165" s="350" t="n"/>
      <c r="AY165" s="350" t="n"/>
      <c r="AZ165" s="350" t="n"/>
      <c r="BA165" s="292">
        <f>UPPER(C165)</f>
        <v/>
      </c>
    </row>
    <row r="166" ht="15" customHeight="1">
      <c r="C166" s="350" t="n"/>
      <c r="D166" s="350" t="n"/>
      <c r="E166" s="356" t="n"/>
      <c r="F166" s="356" t="n"/>
      <c r="G166" s="356" t="n"/>
      <c r="H166" s="356" t="n"/>
      <c r="I166" s="356" t="n"/>
      <c r="J166" s="356" t="n"/>
      <c r="K166" s="356" t="n"/>
      <c r="L166" s="356" t="n"/>
      <c r="M166" s="356" t="n"/>
      <c r="N166" s="356" t="n"/>
      <c r="O166" s="356" t="n"/>
      <c r="P166" s="356" t="n"/>
      <c r="Q166" s="356" t="n"/>
      <c r="R166" s="356" t="n"/>
      <c r="S166" s="356" t="n"/>
      <c r="T166" s="356" t="n"/>
      <c r="U166" s="356" t="n"/>
      <c r="V166" s="356" t="n"/>
      <c r="W166" s="356" t="n"/>
      <c r="X166" s="356" t="n"/>
      <c r="Y166" s="356" t="n"/>
      <c r="Z166" s="299" t="n"/>
      <c r="AA166" s="350" t="n"/>
      <c r="AB166" s="350" t="n"/>
      <c r="AC166" s="350" t="n"/>
      <c r="AD166" s="160" t="n"/>
      <c r="AE166" s="160" t="n"/>
      <c r="AF166" s="160" t="n"/>
      <c r="AG166" s="350" t="n"/>
      <c r="AH166" s="350" t="n"/>
      <c r="AI166" s="350" t="n"/>
      <c r="AJ166" s="350" t="n"/>
      <c r="AK166" s="350" t="n"/>
      <c r="AL166" s="350" t="n"/>
      <c r="AM166" s="350" t="n"/>
      <c r="AN166" s="350" t="n"/>
      <c r="AO166" s="350" t="n"/>
      <c r="AP166" s="350" t="n"/>
      <c r="AQ166" s="350" t="n"/>
      <c r="AR166" s="350" t="n"/>
      <c r="AS166" s="350" t="n"/>
      <c r="AT166" s="350" t="n"/>
      <c r="AU166" s="350" t="n"/>
      <c r="AV166" s="350" t="n"/>
      <c r="AW166" s="350" t="n"/>
      <c r="AX166" s="350" t="n"/>
      <c r="AY166" s="350" t="n"/>
      <c r="AZ166" s="350" t="n"/>
      <c r="BA166" s="292">
        <f>UPPER(C166)</f>
        <v/>
      </c>
    </row>
    <row r="167" ht="15" customHeight="1">
      <c r="C167" s="350" t="n"/>
      <c r="D167" s="350" t="n"/>
      <c r="E167" s="356" t="n"/>
      <c r="F167" s="356" t="n"/>
      <c r="G167" s="356" t="n"/>
      <c r="H167" s="356" t="n"/>
      <c r="I167" s="356" t="n"/>
      <c r="J167" s="356" t="n"/>
      <c r="K167" s="356" t="n"/>
      <c r="L167" s="356" t="n"/>
      <c r="M167" s="356" t="n"/>
      <c r="N167" s="356" t="n"/>
      <c r="O167" s="356" t="n"/>
      <c r="P167" s="356" t="n"/>
      <c r="Q167" s="356" t="n"/>
      <c r="R167" s="356" t="n"/>
      <c r="S167" s="356" t="n"/>
      <c r="T167" s="356" t="n"/>
      <c r="U167" s="356" t="n"/>
      <c r="V167" s="356" t="n"/>
      <c r="W167" s="356" t="n"/>
      <c r="X167" s="356" t="n"/>
      <c r="Y167" s="356" t="n"/>
      <c r="Z167" s="299" t="n"/>
      <c r="AA167" s="350" t="n"/>
      <c r="AB167" s="350" t="n"/>
      <c r="AC167" s="350" t="n"/>
      <c r="AD167" s="160" t="n"/>
      <c r="AE167" s="160" t="n"/>
      <c r="AF167" s="160" t="n"/>
      <c r="AG167" s="350" t="n"/>
      <c r="AH167" s="350" t="n"/>
      <c r="AI167" s="350" t="n"/>
      <c r="AJ167" s="350" t="n"/>
      <c r="AK167" s="350" t="n"/>
      <c r="AL167" s="350" t="n"/>
      <c r="AM167" s="350" t="n"/>
      <c r="AN167" s="350" t="n"/>
      <c r="AO167" s="350" t="n"/>
      <c r="AP167" s="350" t="n"/>
      <c r="AQ167" s="350" t="n"/>
      <c r="AR167" s="350" t="n"/>
      <c r="AS167" s="350" t="n"/>
      <c r="AT167" s="350" t="n"/>
      <c r="AU167" s="350" t="n"/>
      <c r="AV167" s="350" t="n"/>
      <c r="AW167" s="350" t="n"/>
      <c r="AX167" s="350" t="n"/>
      <c r="AY167" s="350" t="n"/>
      <c r="AZ167" s="350" t="n"/>
      <c r="BA167" s="292">
        <f>UPPER(C167)</f>
        <v/>
      </c>
    </row>
    <row r="168" ht="15" customHeight="1">
      <c r="C168" s="350" t="n"/>
      <c r="D168" s="350" t="n"/>
      <c r="E168" s="356" t="n"/>
      <c r="F168" s="356" t="n"/>
      <c r="G168" s="356" t="n"/>
      <c r="H168" s="356" t="n"/>
      <c r="I168" s="356" t="n"/>
      <c r="J168" s="356" t="n"/>
      <c r="K168" s="356" t="n"/>
      <c r="L168" s="356" t="n"/>
      <c r="M168" s="356" t="n"/>
      <c r="N168" s="356" t="n"/>
      <c r="O168" s="356" t="n"/>
      <c r="P168" s="356" t="n"/>
      <c r="Q168" s="356" t="n"/>
      <c r="R168" s="356" t="n"/>
      <c r="S168" s="356" t="n"/>
      <c r="T168" s="356" t="n"/>
      <c r="U168" s="356" t="n"/>
      <c r="V168" s="356" t="n"/>
      <c r="W168" s="356" t="n"/>
      <c r="X168" s="356" t="n"/>
      <c r="Y168" s="356" t="n"/>
      <c r="Z168" s="299" t="n"/>
      <c r="AA168" s="350" t="n"/>
      <c r="AB168" s="350" t="n"/>
      <c r="AC168" s="350" t="n"/>
      <c r="AD168" s="160" t="n"/>
      <c r="AE168" s="160" t="n"/>
      <c r="AF168" s="160" t="n"/>
      <c r="AG168" s="350" t="n"/>
      <c r="AH168" s="350" t="n"/>
      <c r="AI168" s="350" t="n"/>
      <c r="AJ168" s="350" t="n"/>
      <c r="AK168" s="350" t="n"/>
      <c r="AL168" s="350" t="n"/>
      <c r="AM168" s="350" t="n"/>
      <c r="AN168" s="350" t="n"/>
      <c r="AO168" s="350" t="n"/>
      <c r="AP168" s="350" t="n"/>
      <c r="AQ168" s="350" t="n"/>
      <c r="AR168" s="350" t="n"/>
      <c r="AS168" s="350" t="n"/>
      <c r="AT168" s="350" t="n"/>
      <c r="AU168" s="350" t="n"/>
      <c r="AV168" s="350" t="n"/>
      <c r="AW168" s="350" t="n"/>
      <c r="AX168" s="350" t="n"/>
      <c r="AY168" s="350" t="n"/>
      <c r="AZ168" s="350" t="n"/>
      <c r="BA168" s="292">
        <f>UPPER(C168)</f>
        <v/>
      </c>
    </row>
    <row r="169" ht="15" customHeight="1">
      <c r="C169" s="350" t="n"/>
      <c r="D169" s="350" t="n"/>
      <c r="E169" s="356" t="n"/>
      <c r="F169" s="356" t="n"/>
      <c r="G169" s="356" t="n"/>
      <c r="H169" s="356" t="n"/>
      <c r="I169" s="356" t="n"/>
      <c r="J169" s="356" t="n"/>
      <c r="K169" s="356" t="n"/>
      <c r="L169" s="356" t="n"/>
      <c r="M169" s="356" t="n"/>
      <c r="N169" s="356" t="n"/>
      <c r="O169" s="356" t="n"/>
      <c r="P169" s="356" t="n"/>
      <c r="Q169" s="356" t="n"/>
      <c r="R169" s="356" t="n"/>
      <c r="S169" s="356" t="n"/>
      <c r="T169" s="356" t="n"/>
      <c r="U169" s="356" t="n"/>
      <c r="V169" s="356" t="n"/>
      <c r="W169" s="356" t="n"/>
      <c r="X169" s="356" t="n"/>
      <c r="Y169" s="356" t="n"/>
      <c r="Z169" s="299" t="n"/>
      <c r="AA169" s="350" t="n"/>
      <c r="AB169" s="350" t="n"/>
      <c r="AC169" s="350" t="n"/>
      <c r="AD169" s="160" t="n"/>
      <c r="AE169" s="160" t="n"/>
      <c r="AF169" s="160" t="n"/>
      <c r="AG169" s="350" t="n"/>
      <c r="AH169" s="350" t="n"/>
      <c r="AI169" s="350" t="n"/>
      <c r="AJ169" s="350" t="n"/>
      <c r="AK169" s="350" t="n"/>
      <c r="AL169" s="350" t="n"/>
      <c r="AM169" s="350" t="n"/>
      <c r="AN169" s="350" t="n"/>
      <c r="AO169" s="350" t="n"/>
      <c r="AP169" s="350" t="n"/>
      <c r="AQ169" s="350" t="n"/>
      <c r="AR169" s="350" t="n"/>
      <c r="AS169" s="350" t="n"/>
      <c r="AT169" s="350" t="n"/>
      <c r="AU169" s="350" t="n"/>
      <c r="AV169" s="350" t="n"/>
      <c r="AW169" s="350" t="n"/>
      <c r="AX169" s="350" t="n"/>
      <c r="AY169" s="350" t="n"/>
      <c r="AZ169" s="350" t="n"/>
      <c r="BA169" s="292">
        <f>UPPER(C169)</f>
        <v/>
      </c>
    </row>
    <row r="170" ht="15" customHeight="1">
      <c r="C170" s="350" t="n"/>
      <c r="D170" s="350" t="n"/>
      <c r="E170" s="356" t="n"/>
      <c r="F170" s="356" t="n"/>
      <c r="G170" s="356" t="n"/>
      <c r="H170" s="356" t="n"/>
      <c r="I170" s="356" t="n"/>
      <c r="J170" s="356" t="n"/>
      <c r="K170" s="356" t="n"/>
      <c r="L170" s="356" t="n"/>
      <c r="M170" s="356" t="n"/>
      <c r="N170" s="356" t="n"/>
      <c r="O170" s="356" t="n"/>
      <c r="P170" s="356" t="n"/>
      <c r="Q170" s="356" t="n"/>
      <c r="R170" s="356" t="n"/>
      <c r="S170" s="356" t="n"/>
      <c r="T170" s="356" t="n"/>
      <c r="U170" s="356" t="n"/>
      <c r="V170" s="356" t="n"/>
      <c r="W170" s="356" t="n"/>
      <c r="X170" s="356" t="n"/>
      <c r="Y170" s="356" t="n"/>
      <c r="Z170" s="299" t="n"/>
      <c r="AA170" s="350" t="n"/>
      <c r="AB170" s="350" t="n"/>
      <c r="AC170" s="350" t="n"/>
      <c r="AD170" s="160" t="n"/>
      <c r="AE170" s="160" t="n"/>
      <c r="AF170" s="160" t="n"/>
      <c r="AG170" s="350" t="n"/>
      <c r="AH170" s="350" t="n"/>
      <c r="AI170" s="350" t="n"/>
      <c r="AJ170" s="350" t="n"/>
      <c r="AK170" s="350" t="n"/>
      <c r="AL170" s="350" t="n"/>
      <c r="AM170" s="350" t="n"/>
      <c r="AN170" s="350" t="n"/>
      <c r="AO170" s="350" t="n"/>
      <c r="AP170" s="350" t="n"/>
      <c r="AQ170" s="350" t="n"/>
      <c r="AR170" s="350" t="n"/>
      <c r="AS170" s="350" t="n"/>
      <c r="AT170" s="350" t="n"/>
      <c r="AU170" s="350" t="n"/>
      <c r="AV170" s="350" t="n"/>
      <c r="AW170" s="350" t="n"/>
      <c r="AX170" s="350" t="n"/>
      <c r="AY170" s="350" t="n"/>
      <c r="AZ170" s="350" t="n"/>
      <c r="BA170" s="292">
        <f>UPPER(C170)</f>
        <v/>
      </c>
    </row>
    <row r="171" ht="15" customHeight="1">
      <c r="C171" s="350" t="n"/>
      <c r="D171" s="350" t="n"/>
      <c r="E171" s="356" t="n"/>
      <c r="F171" s="356" t="n"/>
      <c r="G171" s="356" t="n"/>
      <c r="H171" s="356" t="n"/>
      <c r="I171" s="356" t="n"/>
      <c r="J171" s="356" t="n"/>
      <c r="K171" s="356" t="n"/>
      <c r="L171" s="356" t="n"/>
      <c r="M171" s="356" t="n"/>
      <c r="N171" s="356" t="n"/>
      <c r="O171" s="356" t="n"/>
      <c r="P171" s="356" t="n"/>
      <c r="Q171" s="356" t="n"/>
      <c r="R171" s="356" t="n"/>
      <c r="S171" s="356" t="n"/>
      <c r="T171" s="356" t="n"/>
      <c r="U171" s="356" t="n"/>
      <c r="V171" s="356" t="n"/>
      <c r="W171" s="356" t="n"/>
      <c r="X171" s="356" t="n"/>
      <c r="Y171" s="356" t="n"/>
      <c r="Z171" s="299" t="n"/>
      <c r="AA171" s="350" t="n"/>
      <c r="AB171" s="350" t="n"/>
      <c r="AC171" s="350" t="n"/>
      <c r="AD171" s="160" t="n"/>
      <c r="AE171" s="160" t="n"/>
      <c r="AF171" s="160" t="n"/>
      <c r="AG171" s="350" t="n"/>
      <c r="AH171" s="350" t="n"/>
      <c r="AI171" s="350" t="n"/>
      <c r="AJ171" s="350" t="n"/>
      <c r="AK171" s="350" t="n"/>
      <c r="AL171" s="350" t="n"/>
      <c r="AM171" s="350" t="n"/>
      <c r="AN171" s="350" t="n"/>
      <c r="AO171" s="350" t="n"/>
      <c r="AP171" s="350" t="n"/>
      <c r="AQ171" s="350" t="n"/>
      <c r="AR171" s="350" t="n"/>
      <c r="AS171" s="350" t="n"/>
      <c r="AT171" s="350" t="n"/>
      <c r="AU171" s="350" t="n"/>
      <c r="AV171" s="350" t="n"/>
      <c r="AW171" s="350" t="n"/>
      <c r="AX171" s="350" t="n"/>
      <c r="AY171" s="350" t="n"/>
      <c r="AZ171" s="350" t="n"/>
      <c r="BA171" s="292">
        <f>UPPER(C171)</f>
        <v/>
      </c>
    </row>
    <row r="172" ht="15" customHeight="1">
      <c r="C172" s="350" t="n"/>
      <c r="D172" s="350" t="n"/>
      <c r="E172" s="356" t="n"/>
      <c r="F172" s="356" t="n"/>
      <c r="G172" s="356" t="n"/>
      <c r="H172" s="356" t="n"/>
      <c r="I172" s="356" t="n"/>
      <c r="J172" s="356" t="n"/>
      <c r="K172" s="356" t="n"/>
      <c r="L172" s="356" t="n"/>
      <c r="M172" s="356" t="n"/>
      <c r="N172" s="356" t="n"/>
      <c r="O172" s="356" t="n"/>
      <c r="P172" s="356" t="n"/>
      <c r="Q172" s="356" t="n"/>
      <c r="R172" s="356" t="n"/>
      <c r="S172" s="356" t="n"/>
      <c r="T172" s="356" t="n"/>
      <c r="U172" s="356" t="n"/>
      <c r="V172" s="356" t="n"/>
      <c r="W172" s="356" t="n"/>
      <c r="X172" s="356" t="n"/>
      <c r="Y172" s="356" t="n"/>
      <c r="Z172" s="299" t="n"/>
      <c r="AA172" s="350" t="n"/>
      <c r="AB172" s="350" t="n"/>
      <c r="AC172" s="350" t="n"/>
      <c r="AD172" s="160" t="n"/>
      <c r="AE172" s="160" t="n"/>
      <c r="AF172" s="160" t="n"/>
      <c r="AG172" s="350" t="n"/>
      <c r="AH172" s="350" t="n"/>
      <c r="AI172" s="350" t="n"/>
      <c r="AJ172" s="350" t="n"/>
      <c r="AK172" s="350" t="n"/>
      <c r="AL172" s="350" t="n"/>
      <c r="AM172" s="350" t="n"/>
      <c r="AN172" s="350" t="n"/>
      <c r="AO172" s="350" t="n"/>
      <c r="AP172" s="350" t="n"/>
      <c r="AQ172" s="350" t="n"/>
      <c r="AR172" s="350" t="n"/>
      <c r="AS172" s="350" t="n"/>
      <c r="AT172" s="350" t="n"/>
      <c r="AU172" s="350" t="n"/>
      <c r="AV172" s="350" t="n"/>
      <c r="AW172" s="350" t="n"/>
      <c r="AX172" s="350" t="n"/>
      <c r="AY172" s="350" t="n"/>
      <c r="AZ172" s="350" t="n"/>
      <c r="BA172" s="292">
        <f>UPPER(C172)</f>
        <v/>
      </c>
    </row>
    <row r="173" ht="15" customHeight="1">
      <c r="C173" s="350" t="n"/>
      <c r="D173" s="350" t="n"/>
      <c r="E173" s="356" t="n"/>
      <c r="F173" s="356" t="n"/>
      <c r="G173" s="356" t="n"/>
      <c r="H173" s="356" t="n"/>
      <c r="I173" s="356" t="n"/>
      <c r="J173" s="356" t="n"/>
      <c r="K173" s="356" t="n"/>
      <c r="L173" s="356" t="n"/>
      <c r="M173" s="356" t="n"/>
      <c r="N173" s="356" t="n"/>
      <c r="O173" s="356" t="n"/>
      <c r="P173" s="356" t="n"/>
      <c r="Q173" s="356" t="n"/>
      <c r="R173" s="356" t="n"/>
      <c r="S173" s="356" t="n"/>
      <c r="T173" s="356" t="n"/>
      <c r="U173" s="356" t="n"/>
      <c r="V173" s="356" t="n"/>
      <c r="W173" s="356" t="n"/>
      <c r="X173" s="356" t="n"/>
      <c r="Y173" s="356" t="n"/>
      <c r="Z173" s="299" t="n"/>
      <c r="AA173" s="350" t="n"/>
      <c r="AB173" s="350" t="n"/>
      <c r="AC173" s="350" t="n"/>
      <c r="AD173" s="160" t="n"/>
      <c r="AE173" s="160" t="n"/>
      <c r="AF173" s="160" t="n"/>
      <c r="AG173" s="350" t="n"/>
      <c r="AH173" s="350" t="n"/>
      <c r="AI173" s="350" t="n"/>
      <c r="AJ173" s="350" t="n"/>
      <c r="AK173" s="350" t="n"/>
      <c r="AL173" s="350" t="n"/>
      <c r="AM173" s="350" t="n"/>
      <c r="AN173" s="350" t="n"/>
      <c r="AO173" s="350" t="n"/>
      <c r="AP173" s="350" t="n"/>
      <c r="AQ173" s="350" t="n"/>
      <c r="AR173" s="350" t="n"/>
      <c r="AS173" s="350" t="n"/>
      <c r="AT173" s="350" t="n"/>
      <c r="AU173" s="350" t="n"/>
      <c r="AV173" s="350" t="n"/>
      <c r="AW173" s="350" t="n"/>
      <c r="AX173" s="350" t="n"/>
      <c r="AY173" s="350" t="n"/>
      <c r="AZ173" s="350" t="n"/>
      <c r="BA173" s="292">
        <f>UPPER(C173)</f>
        <v/>
      </c>
    </row>
    <row r="174" ht="15" customHeight="1">
      <c r="C174" s="350" t="n"/>
      <c r="D174" s="350" t="n"/>
      <c r="E174" s="356" t="n"/>
      <c r="F174" s="356" t="n"/>
      <c r="G174" s="356" t="n"/>
      <c r="H174" s="356" t="n"/>
      <c r="I174" s="356" t="n"/>
      <c r="J174" s="356" t="n"/>
      <c r="K174" s="356" t="n"/>
      <c r="L174" s="356" t="n"/>
      <c r="M174" s="356" t="n"/>
      <c r="N174" s="356" t="n"/>
      <c r="O174" s="356" t="n"/>
      <c r="P174" s="356" t="n"/>
      <c r="Q174" s="356" t="n"/>
      <c r="R174" s="356" t="n"/>
      <c r="S174" s="356" t="n"/>
      <c r="T174" s="356" t="n"/>
      <c r="U174" s="356" t="n"/>
      <c r="V174" s="356" t="n"/>
      <c r="W174" s="356" t="n"/>
      <c r="X174" s="356" t="n"/>
      <c r="Y174" s="356" t="n"/>
      <c r="Z174" s="299" t="n"/>
      <c r="AA174" s="350" t="n"/>
      <c r="AB174" s="350" t="n"/>
      <c r="AC174" s="350" t="n"/>
      <c r="AD174" s="160" t="n"/>
      <c r="AE174" s="160" t="n"/>
      <c r="AF174" s="160" t="n"/>
      <c r="AG174" s="350" t="n"/>
      <c r="AH174" s="350" t="n"/>
      <c r="AI174" s="350" t="n"/>
      <c r="AJ174" s="350" t="n"/>
      <c r="AK174" s="350" t="n"/>
      <c r="AL174" s="350" t="n"/>
      <c r="AM174" s="350" t="n"/>
      <c r="AN174" s="350" t="n"/>
      <c r="AO174" s="350" t="n"/>
      <c r="AP174" s="350" t="n"/>
      <c r="AQ174" s="350" t="n"/>
      <c r="AR174" s="350" t="n"/>
      <c r="AS174" s="350" t="n"/>
      <c r="AT174" s="350" t="n"/>
      <c r="AU174" s="350" t="n"/>
      <c r="AV174" s="350" t="n"/>
      <c r="AW174" s="350" t="n"/>
      <c r="AX174" s="350" t="n"/>
      <c r="AY174" s="350" t="n"/>
      <c r="AZ174" s="350" t="n"/>
      <c r="BA174" s="292">
        <f>UPPER(C174)</f>
        <v/>
      </c>
    </row>
    <row r="175" ht="15" customHeight="1">
      <c r="C175" s="350" t="n"/>
      <c r="D175" s="350" t="n"/>
      <c r="E175" s="356" t="n"/>
      <c r="F175" s="356" t="n"/>
      <c r="G175" s="356" t="n"/>
      <c r="H175" s="356" t="n"/>
      <c r="I175" s="356" t="n"/>
      <c r="J175" s="356" t="n"/>
      <c r="K175" s="356" t="n"/>
      <c r="L175" s="356" t="n"/>
      <c r="M175" s="356" t="n"/>
      <c r="N175" s="356" t="n"/>
      <c r="O175" s="356" t="n"/>
      <c r="P175" s="356" t="n"/>
      <c r="Q175" s="356" t="n"/>
      <c r="R175" s="356" t="n"/>
      <c r="S175" s="356" t="n"/>
      <c r="T175" s="356" t="n"/>
      <c r="U175" s="356" t="n"/>
      <c r="V175" s="356" t="n"/>
      <c r="W175" s="356" t="n"/>
      <c r="X175" s="356" t="n"/>
      <c r="Y175" s="356" t="n"/>
      <c r="Z175" s="299" t="n"/>
      <c r="AA175" s="350" t="n"/>
      <c r="AB175" s="350" t="n"/>
      <c r="AC175" s="350" t="n"/>
      <c r="AD175" s="160" t="n"/>
      <c r="AE175" s="160" t="n"/>
      <c r="AF175" s="160" t="n"/>
      <c r="AG175" s="350" t="n"/>
      <c r="AH175" s="350" t="n"/>
      <c r="AI175" s="350" t="n"/>
      <c r="AJ175" s="350" t="n"/>
      <c r="AK175" s="350" t="n"/>
      <c r="AL175" s="350" t="n"/>
      <c r="AM175" s="350" t="n"/>
      <c r="AN175" s="350" t="n"/>
      <c r="AO175" s="350" t="n"/>
      <c r="AP175" s="350" t="n"/>
      <c r="AQ175" s="350" t="n"/>
      <c r="AR175" s="350" t="n"/>
      <c r="AS175" s="350" t="n"/>
      <c r="AT175" s="350" t="n"/>
      <c r="AU175" s="350" t="n"/>
      <c r="AV175" s="350" t="n"/>
      <c r="AW175" s="350" t="n"/>
      <c r="AX175" s="350" t="n"/>
      <c r="AY175" s="350" t="n"/>
      <c r="AZ175" s="350" t="n"/>
      <c r="BA175" s="292">
        <f>UPPER(C175)</f>
        <v/>
      </c>
    </row>
    <row r="176" ht="15" customHeight="1">
      <c r="C176" s="350" t="n"/>
      <c r="D176" s="350" t="n"/>
      <c r="E176" s="356" t="n"/>
      <c r="F176" s="356" t="n"/>
      <c r="G176" s="356" t="n"/>
      <c r="H176" s="356" t="n"/>
      <c r="I176" s="356" t="n"/>
      <c r="J176" s="356" t="n"/>
      <c r="K176" s="356" t="n"/>
      <c r="L176" s="356" t="n"/>
      <c r="M176" s="356" t="n"/>
      <c r="N176" s="356" t="n"/>
      <c r="O176" s="356" t="n"/>
      <c r="P176" s="356" t="n"/>
      <c r="Q176" s="356" t="n"/>
      <c r="R176" s="356" t="n"/>
      <c r="S176" s="356" t="n"/>
      <c r="T176" s="356" t="n"/>
      <c r="U176" s="356" t="n"/>
      <c r="V176" s="356" t="n"/>
      <c r="W176" s="356" t="n"/>
      <c r="X176" s="356" t="n"/>
      <c r="Y176" s="356" t="n"/>
      <c r="Z176" s="299" t="n"/>
      <c r="AA176" s="350" t="n"/>
      <c r="AB176" s="350" t="n"/>
      <c r="AC176" s="350" t="n"/>
      <c r="AD176" s="160" t="n"/>
      <c r="AE176" s="160" t="n"/>
      <c r="AF176" s="160" t="n"/>
      <c r="AG176" s="350" t="n"/>
      <c r="AH176" s="350" t="n"/>
      <c r="AI176" s="350" t="n"/>
      <c r="AJ176" s="350" t="n"/>
      <c r="AK176" s="350" t="n"/>
      <c r="AL176" s="350" t="n"/>
      <c r="AM176" s="350" t="n"/>
      <c r="AN176" s="350" t="n"/>
      <c r="AO176" s="350" t="n"/>
      <c r="AP176" s="350" t="n"/>
      <c r="AQ176" s="350" t="n"/>
      <c r="AR176" s="350" t="n"/>
      <c r="AS176" s="350" t="n"/>
      <c r="AT176" s="350" t="n"/>
      <c r="AU176" s="350" t="n"/>
      <c r="AV176" s="350" t="n"/>
      <c r="AW176" s="350" t="n"/>
      <c r="AX176" s="350" t="n"/>
      <c r="AY176" s="350" t="n"/>
      <c r="AZ176" s="350" t="n"/>
      <c r="BA176" s="292">
        <f>UPPER(C176)</f>
        <v/>
      </c>
    </row>
    <row r="177" ht="15" customHeight="1">
      <c r="C177" s="350" t="n"/>
      <c r="D177" s="350" t="n"/>
      <c r="E177" s="356" t="n"/>
      <c r="F177" s="356" t="n"/>
      <c r="G177" s="356" t="n"/>
      <c r="H177" s="356" t="n"/>
      <c r="I177" s="356" t="n"/>
      <c r="J177" s="356" t="n"/>
      <c r="K177" s="356" t="n"/>
      <c r="L177" s="356" t="n"/>
      <c r="M177" s="356" t="n"/>
      <c r="N177" s="356" t="n"/>
      <c r="O177" s="356" t="n"/>
      <c r="P177" s="356" t="n"/>
      <c r="Q177" s="356" t="n"/>
      <c r="R177" s="356" t="n"/>
      <c r="S177" s="356" t="n"/>
      <c r="T177" s="356" t="n"/>
      <c r="U177" s="356" t="n"/>
      <c r="V177" s="356" t="n"/>
      <c r="W177" s="356" t="n"/>
      <c r="X177" s="356" t="n"/>
      <c r="Y177" s="356" t="n"/>
      <c r="Z177" s="299" t="n"/>
      <c r="AA177" s="350" t="n"/>
      <c r="AB177" s="350" t="n"/>
      <c r="AC177" s="350" t="n"/>
      <c r="AD177" s="160" t="n"/>
      <c r="AE177" s="160" t="n"/>
      <c r="AF177" s="160" t="n"/>
      <c r="AG177" s="350" t="n"/>
      <c r="AH177" s="350" t="n"/>
      <c r="AI177" s="350" t="n"/>
      <c r="AJ177" s="350" t="n"/>
      <c r="AK177" s="350" t="n"/>
      <c r="AL177" s="350" t="n"/>
      <c r="AM177" s="350" t="n"/>
      <c r="AN177" s="350" t="n"/>
      <c r="AO177" s="350" t="n"/>
      <c r="AP177" s="350" t="n"/>
      <c r="AQ177" s="350" t="n"/>
      <c r="AR177" s="350" t="n"/>
      <c r="AS177" s="350" t="n"/>
      <c r="AT177" s="350" t="n"/>
      <c r="AU177" s="350" t="n"/>
      <c r="AV177" s="350" t="n"/>
      <c r="AW177" s="350" t="n"/>
      <c r="AX177" s="350" t="n"/>
      <c r="AY177" s="350" t="n"/>
      <c r="AZ177" s="350" t="n"/>
      <c r="BA177" s="292">
        <f>UPPER(C177)</f>
        <v/>
      </c>
    </row>
    <row r="178" ht="15" customHeight="1">
      <c r="C178" s="350" t="n"/>
      <c r="D178" s="350" t="n"/>
      <c r="E178" s="356" t="n"/>
      <c r="F178" s="356" t="n"/>
      <c r="G178" s="356" t="n"/>
      <c r="H178" s="356" t="n"/>
      <c r="I178" s="356" t="n"/>
      <c r="J178" s="356" t="n"/>
      <c r="K178" s="356" t="n"/>
      <c r="L178" s="356" t="n"/>
      <c r="M178" s="356" t="n"/>
      <c r="N178" s="356" t="n"/>
      <c r="O178" s="356" t="n"/>
      <c r="P178" s="356" t="n"/>
      <c r="Q178" s="356" t="n"/>
      <c r="R178" s="356" t="n"/>
      <c r="S178" s="356" t="n"/>
      <c r="T178" s="356" t="n"/>
      <c r="U178" s="356" t="n"/>
      <c r="V178" s="356" t="n"/>
      <c r="W178" s="356" t="n"/>
      <c r="X178" s="356" t="n"/>
      <c r="Y178" s="356" t="n"/>
      <c r="Z178" s="299" t="n"/>
      <c r="AA178" s="350" t="n"/>
      <c r="AB178" s="350" t="n"/>
      <c r="AC178" s="350" t="n"/>
      <c r="AD178" s="160" t="n"/>
      <c r="AE178" s="160" t="n"/>
      <c r="AF178" s="160" t="n"/>
      <c r="AG178" s="350" t="n"/>
      <c r="AH178" s="350" t="n"/>
      <c r="AI178" s="350" t="n"/>
      <c r="AJ178" s="350" t="n"/>
      <c r="AK178" s="350" t="n"/>
      <c r="AL178" s="350" t="n"/>
      <c r="AM178" s="350" t="n"/>
      <c r="AN178" s="350" t="n"/>
      <c r="AO178" s="350" t="n"/>
      <c r="AP178" s="350" t="n"/>
      <c r="AQ178" s="350" t="n"/>
      <c r="AR178" s="350" t="n"/>
      <c r="AS178" s="350" t="n"/>
      <c r="AT178" s="350" t="n"/>
      <c r="AU178" s="350" t="n"/>
      <c r="AV178" s="350" t="n"/>
      <c r="AW178" s="350" t="n"/>
      <c r="AX178" s="350" t="n"/>
      <c r="AY178" s="350" t="n"/>
      <c r="AZ178" s="350" t="n"/>
      <c r="BA178" s="292">
        <f>UPPER(C178)</f>
        <v/>
      </c>
    </row>
    <row r="179" ht="15" customHeight="1">
      <c r="C179" s="350" t="n"/>
      <c r="D179" s="350" t="n"/>
      <c r="E179" s="356" t="n"/>
      <c r="F179" s="356" t="n"/>
      <c r="G179" s="356" t="n"/>
      <c r="H179" s="356" t="n"/>
      <c r="I179" s="356" t="n"/>
      <c r="J179" s="356" t="n"/>
      <c r="K179" s="356" t="n"/>
      <c r="L179" s="356" t="n"/>
      <c r="M179" s="356" t="n"/>
      <c r="N179" s="356" t="n"/>
      <c r="O179" s="356" t="n"/>
      <c r="P179" s="356" t="n"/>
      <c r="Q179" s="356" t="n"/>
      <c r="R179" s="356" t="n"/>
      <c r="S179" s="356" t="n"/>
      <c r="T179" s="356" t="n"/>
      <c r="U179" s="356" t="n"/>
      <c r="V179" s="356" t="n"/>
      <c r="W179" s="356" t="n"/>
      <c r="X179" s="356" t="n"/>
      <c r="Y179" s="356" t="n"/>
      <c r="Z179" s="299" t="n"/>
      <c r="AA179" s="350" t="n"/>
      <c r="AB179" s="350" t="n"/>
      <c r="AC179" s="350" t="n"/>
      <c r="AD179" s="160" t="n"/>
      <c r="AE179" s="160" t="n"/>
      <c r="AF179" s="160" t="n"/>
      <c r="AG179" s="350" t="n"/>
      <c r="AH179" s="350" t="n"/>
      <c r="AI179" s="350" t="n"/>
      <c r="AJ179" s="350" t="n"/>
      <c r="AK179" s="350" t="n"/>
      <c r="AL179" s="350" t="n"/>
      <c r="AM179" s="350" t="n"/>
      <c r="AN179" s="350" t="n"/>
      <c r="AO179" s="350" t="n"/>
      <c r="AP179" s="350" t="n"/>
      <c r="AQ179" s="350" t="n"/>
      <c r="AR179" s="350" t="n"/>
      <c r="AS179" s="350" t="n"/>
      <c r="AT179" s="350" t="n"/>
      <c r="AU179" s="350" t="n"/>
      <c r="AV179" s="350" t="n"/>
      <c r="AW179" s="350" t="n"/>
      <c r="AX179" s="350" t="n"/>
      <c r="AY179" s="350" t="n"/>
      <c r="AZ179" s="350" t="n"/>
      <c r="BA179" s="292">
        <f>UPPER(C179)</f>
        <v/>
      </c>
    </row>
    <row r="180" ht="15" customHeight="1">
      <c r="C180" s="350" t="n"/>
      <c r="D180" s="350" t="n"/>
      <c r="E180" s="356" t="n"/>
      <c r="F180" s="356" t="n"/>
      <c r="G180" s="356" t="n"/>
      <c r="H180" s="356" t="n"/>
      <c r="I180" s="356" t="n"/>
      <c r="J180" s="356" t="n"/>
      <c r="K180" s="356" t="n"/>
      <c r="L180" s="356" t="n"/>
      <c r="M180" s="356" t="n"/>
      <c r="N180" s="356" t="n"/>
      <c r="O180" s="356" t="n"/>
      <c r="P180" s="356" t="n"/>
      <c r="Q180" s="356" t="n"/>
      <c r="R180" s="356" t="n"/>
      <c r="S180" s="356" t="n"/>
      <c r="T180" s="356" t="n"/>
      <c r="U180" s="356" t="n"/>
      <c r="V180" s="356" t="n"/>
      <c r="W180" s="356" t="n"/>
      <c r="X180" s="356" t="n"/>
      <c r="Y180" s="356" t="n"/>
      <c r="Z180" s="299" t="n"/>
      <c r="AA180" s="350" t="n"/>
      <c r="AB180" s="350" t="n"/>
      <c r="AC180" s="350" t="n"/>
      <c r="AD180" s="160" t="n"/>
      <c r="AE180" s="160" t="n"/>
      <c r="AF180" s="160" t="n"/>
      <c r="AG180" s="350" t="n"/>
      <c r="AH180" s="350" t="n"/>
      <c r="AI180" s="350" t="n"/>
      <c r="AJ180" s="350" t="n"/>
      <c r="AK180" s="350" t="n"/>
      <c r="AL180" s="350" t="n"/>
      <c r="AM180" s="350" t="n"/>
      <c r="AN180" s="350" t="n"/>
      <c r="AO180" s="350" t="n"/>
      <c r="AP180" s="350" t="n"/>
      <c r="AQ180" s="350" t="n"/>
      <c r="AR180" s="350" t="n"/>
      <c r="AS180" s="350" t="n"/>
      <c r="AT180" s="350" t="n"/>
      <c r="AU180" s="350" t="n"/>
      <c r="AV180" s="350" t="n"/>
      <c r="AW180" s="350" t="n"/>
      <c r="AX180" s="350" t="n"/>
      <c r="AY180" s="350" t="n"/>
      <c r="AZ180" s="350" t="n"/>
      <c r="BA180" s="350" t="n"/>
    </row>
  </sheetData>
  <mergeCells count="3">
    <mergeCell ref="A1:D2"/>
    <mergeCell ref="E1:G2"/>
    <mergeCell ref="H1:J2"/>
  </mergeCells>
  <conditionalFormatting sqref="G4:G90">
    <cfRule type="expression" priority="1" dxfId="1">
      <formula>G4&gt;0</formula>
    </cfRule>
    <cfRule type="expression" priority="2" dxfId="0">
      <formula>G4&lt;0</formula>
    </cfRule>
  </conditionalFormatting>
  <conditionalFormatting sqref="J4:J90">
    <cfRule type="expression" priority="95" dxfId="1">
      <formula>J4&gt;0</formula>
    </cfRule>
    <cfRule type="expression" priority="96" dxfId="0">
      <formula>J4&lt;0</formula>
    </cfRule>
  </conditionalFormatting>
  <conditionalFormatting sqref="M4:M90">
    <cfRule type="expression" priority="77" dxfId="1">
      <formula>M4&gt;0</formula>
    </cfRule>
    <cfRule type="expression" priority="78" dxfId="0">
      <formula>M4&lt;0</formula>
    </cfRule>
  </conditionalFormatting>
  <conditionalFormatting sqref="P4:P90">
    <cfRule type="expression" priority="59" dxfId="1">
      <formula>P4&gt;0</formula>
    </cfRule>
    <cfRule type="expression" priority="60" dxfId="0">
      <formula>P4&lt;0</formula>
    </cfRule>
  </conditionalFormatting>
  <conditionalFormatting sqref="S90">
    <cfRule type="expression" priority="115" dxfId="1">
      <formula>S90&gt;0</formula>
    </cfRule>
    <cfRule type="expression" priority="116" dxfId="0">
      <formula>S90&lt;0</formula>
    </cfRule>
  </conditionalFormatting>
  <conditionalFormatting sqref="V4:V90">
    <cfRule type="expression" priority="39" dxfId="1">
      <formula>V4&gt;0</formula>
    </cfRule>
    <cfRule type="expression" priority="40" dxfId="0">
      <formula>V4&lt;0</formula>
    </cfRule>
  </conditionalFormatting>
  <conditionalFormatting sqref="Y4:Y89">
    <cfRule type="expression" priority="21" dxfId="1">
      <formula>Y4&gt;0</formula>
    </cfRule>
    <cfRule type="expression" priority="22" dxfId="0">
      <formula>Y4&lt;0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tabColor theme="8"/>
    <outlinePr summaryBelow="1" summaryRight="1"/>
    <pageSetUpPr/>
  </sheetPr>
  <dimension ref="A1:N98"/>
  <sheetViews>
    <sheetView zoomScale="70" zoomScaleNormal="70" workbookViewId="0">
      <selection activeCell="A4" sqref="A4"/>
    </sheetView>
  </sheetViews>
  <sheetFormatPr baseColWidth="8" defaultColWidth="8.85546875" defaultRowHeight="15"/>
  <cols>
    <col width="25.5703125" bestFit="1" customWidth="1" style="470" min="1" max="1"/>
    <col width="23.5703125" bestFit="1" customWidth="1" style="25" min="2" max="2"/>
    <col width="25.42578125" bestFit="1" customWidth="1" style="25" min="3" max="4"/>
    <col width="14.85546875" customWidth="1" style="25" min="5" max="5"/>
    <col width="19.42578125" customWidth="1" style="470" min="6" max="6"/>
    <col width="14.5703125" bestFit="1" customWidth="1" style="470" min="7" max="7"/>
    <col width="12" bestFit="1" customWidth="1" style="470" min="8" max="8"/>
    <col width="17.85546875" bestFit="1" customWidth="1" style="470" min="9" max="9"/>
    <col width="17.85546875" customWidth="1" style="470" min="10" max="10"/>
    <col width="15.140625" customWidth="1" style="470" min="11" max="11"/>
    <col width="18.140625" bestFit="1" customWidth="1" style="470" min="12" max="12"/>
    <col width="16.85546875" customWidth="1" style="470" min="13" max="13"/>
    <col width="16.42578125" customWidth="1" style="470" min="14" max="14"/>
    <col width="8.85546875" customWidth="1" style="470" min="15" max="16"/>
    <col width="8.85546875" customWidth="1" style="470" min="17" max="16384"/>
  </cols>
  <sheetData>
    <row r="1">
      <c r="E1" s="115" t="n">
        <v>0.9</v>
      </c>
    </row>
    <row r="2" ht="38.25" customFormat="1" customHeight="1" s="111">
      <c r="A2" s="284" t="inlineStr">
        <is>
          <t>Rótulos de Linha</t>
        </is>
      </c>
      <c r="B2" s="470" t="inlineStr">
        <is>
          <t>Soma de 2ª PREVISTO</t>
        </is>
      </c>
      <c r="C2" s="470" t="inlineStr">
        <is>
          <t>Soma de 2ª REALIZADA</t>
        </is>
      </c>
      <c r="D2" s="470" t="inlineStr">
        <is>
          <t>Soma de 2ª DIFERENÇA</t>
        </is>
      </c>
      <c r="E2" s="151" t="inlineStr">
        <is>
          <t>Viagens Contabilizadas</t>
        </is>
      </c>
      <c r="F2" s="113" t="inlineStr">
        <is>
          <t>OPERADORAS</t>
        </is>
      </c>
      <c r="G2" s="114" t="inlineStr">
        <is>
          <t>Nº VIAGENS CONTRATADAS</t>
        </is>
      </c>
      <c r="H2" s="114" t="inlineStr">
        <is>
          <t>VIAGENS REALIZADAS</t>
        </is>
      </c>
      <c r="I2" s="114" t="inlineStr">
        <is>
          <t>PERCENTAGEM DE INCUMPRIMENTO</t>
        </is>
      </c>
      <c r="J2" s="114" t="inlineStr">
        <is>
          <t>ARRECADAÇÃO</t>
        </is>
      </c>
      <c r="K2" s="114" t="inlineStr">
        <is>
          <t>SUBSÍDIO A PREÇO</t>
        </is>
      </c>
      <c r="L2" s="114" t="inlineStr">
        <is>
          <t>PENALIZAÇÃO POR INCUMPRIMENTO</t>
        </is>
      </c>
      <c r="M2" s="114" t="inlineStr">
        <is>
          <t xml:space="preserve">TOTAL DE ARRECADAÇÃO </t>
        </is>
      </c>
      <c r="N2" s="114" t="inlineStr">
        <is>
          <t>TOTAL A RECEBER DEPOIS DA PENALIZAÇÃO</t>
        </is>
      </c>
    </row>
    <row r="3">
      <c r="A3" s="285" t="n">
        <v>16001</v>
      </c>
      <c r="B3" s="25" t="n">
        <v>64</v>
      </c>
      <c r="C3" s="25" t="n">
        <v>0</v>
      </c>
      <c r="D3" s="25" t="n">
        <v>-64</v>
      </c>
      <c r="E3" s="116">
        <f>SUM(E4:E6)</f>
        <v/>
      </c>
      <c r="F3" s="152" t="inlineStr">
        <is>
          <t>COOPERATIVA</t>
        </is>
      </c>
      <c r="G3" s="117">
        <f>VLOOKUP(F3,$A$3:$C$97,2,0)</f>
        <v/>
      </c>
      <c r="H3" s="117">
        <f>VLOOKUP(F3,$A$3:$E$97,5,0)</f>
        <v/>
      </c>
      <c r="I3" s="118">
        <f>1-H3/G3</f>
        <v/>
      </c>
      <c r="J3" s="119">
        <f>VLOOKUP(F3,'...'!$B$26:$H$30,7,0)</f>
        <v/>
      </c>
      <c r="K3" s="119">
        <f>J3-L3</f>
        <v/>
      </c>
      <c r="L3" s="119">
        <f>J3*I3</f>
        <v/>
      </c>
      <c r="M3" s="119">
        <f>J3*2</f>
        <v/>
      </c>
      <c r="N3" s="119">
        <f>J3+K3</f>
        <v/>
      </c>
    </row>
    <row r="4">
      <c r="A4" s="286" t="inlineStr">
        <is>
          <t>COOPERATIVA</t>
        </is>
      </c>
      <c r="B4" s="25" t="n">
        <v>28</v>
      </c>
      <c r="C4" s="25" t="n">
        <v>0</v>
      </c>
      <c r="D4" s="25" t="n">
        <v>-28</v>
      </c>
      <c r="E4" s="25">
        <f>IF(C4&gt;=B4*$E$1,B4,C4)</f>
        <v/>
      </c>
      <c r="F4" s="153" t="inlineStr">
        <is>
          <t>JOBITA</t>
        </is>
      </c>
      <c r="G4" s="120">
        <f>VLOOKUP(F4,$A$3:$C$97,2,0)</f>
        <v/>
      </c>
      <c r="H4" s="120">
        <f>VLOOKUP(F4,$A$3:$E$97,5,0)</f>
        <v/>
      </c>
      <c r="I4" s="121">
        <f>1-H4/G4</f>
        <v/>
      </c>
      <c r="J4" s="122">
        <f>VLOOKUP(F4,'...'!$B$26:$H$30,7,0)</f>
        <v/>
      </c>
      <c r="K4" s="122">
        <f>J4-L4</f>
        <v/>
      </c>
      <c r="L4" s="122">
        <f>J4*I4</f>
        <v/>
      </c>
      <c r="M4" s="122">
        <f>J4*2</f>
        <v/>
      </c>
      <c r="N4" s="122">
        <f>J4+K4</f>
        <v/>
      </c>
    </row>
    <row r="5">
      <c r="A5" s="286" t="inlineStr">
        <is>
          <t>PAUFIL</t>
        </is>
      </c>
      <c r="B5" s="25" t="n">
        <v>18</v>
      </c>
      <c r="C5" s="25" t="n">
        <v>0</v>
      </c>
      <c r="D5" s="25" t="n">
        <v>-18</v>
      </c>
      <c r="E5" s="25">
        <f>IF(C5&gt;=B5*$E$1,B5,C5)</f>
        <v/>
      </c>
      <c r="F5" s="152" t="inlineStr">
        <is>
          <t>SOTRANS</t>
        </is>
      </c>
      <c r="G5" s="117">
        <f>VLOOKUP(F5,$A$3:$C$97,2,0)</f>
        <v/>
      </c>
      <c r="H5" s="117">
        <f>VLOOKUP(F5,$A$3:$E$97,5,0)</f>
        <v/>
      </c>
      <c r="I5" s="118">
        <f>1-H5/G5</f>
        <v/>
      </c>
      <c r="J5" s="119">
        <f>VLOOKUP(F5,'...'!$B$26:$H$30,7,0)</f>
        <v/>
      </c>
      <c r="K5" s="119">
        <f>J5-L5</f>
        <v/>
      </c>
      <c r="L5" s="119">
        <f>J5*I5</f>
        <v/>
      </c>
      <c r="M5" s="119">
        <f>J5*2</f>
        <v/>
      </c>
      <c r="N5" s="119">
        <f>J5+K5</f>
        <v/>
      </c>
    </row>
    <row r="6">
      <c r="A6" s="286" t="inlineStr">
        <is>
          <t>JOBITA</t>
        </is>
      </c>
      <c r="B6" s="25" t="n">
        <v>18</v>
      </c>
      <c r="C6" s="25" t="n">
        <v>0</v>
      </c>
      <c r="D6" s="25" t="n">
        <v>-18</v>
      </c>
      <c r="E6" s="25">
        <f>IF(C6&gt;=B6*$E$1,B6,C6)</f>
        <v/>
      </c>
      <c r="F6" s="153" t="inlineStr">
        <is>
          <t>PAUFIL</t>
        </is>
      </c>
      <c r="G6" s="120">
        <f>VLOOKUP(F6,$A$3:$C$97,2,0)</f>
        <v/>
      </c>
      <c r="H6" s="120">
        <f>VLOOKUP(F6,$A$3:$E$97,5,0)</f>
        <v/>
      </c>
      <c r="I6" s="121">
        <f>1-H6/G6</f>
        <v/>
      </c>
      <c r="J6" s="122">
        <f>VLOOKUP(F6,'...'!$B$26:$H$30,7,0)</f>
        <v/>
      </c>
      <c r="K6" s="122">
        <f>J6-L6</f>
        <v/>
      </c>
      <c r="L6" s="122">
        <f>J6*I6</f>
        <v/>
      </c>
      <c r="M6" s="122">
        <f>J6*2</f>
        <v/>
      </c>
      <c r="N6" s="122">
        <f>J6+K6</f>
        <v/>
      </c>
    </row>
    <row r="7">
      <c r="A7" s="285" t="n">
        <v>16002</v>
      </c>
      <c r="B7" s="25" t="n">
        <v>84</v>
      </c>
      <c r="C7" s="25" t="n">
        <v>0</v>
      </c>
      <c r="D7" s="25" t="n">
        <v>-84</v>
      </c>
      <c r="E7" s="116">
        <f>SUM(E8:E12)</f>
        <v/>
      </c>
      <c r="F7" s="152" t="inlineStr">
        <is>
          <t>ROSALINA LUBANGO</t>
        </is>
      </c>
      <c r="G7" s="117">
        <f>VLOOKUP(F7,$A$3:$C$97,2,0)</f>
        <v/>
      </c>
      <c r="H7" s="117">
        <f>VLOOKUP(F7,$A$3:$E$97,5,0)</f>
        <v/>
      </c>
      <c r="I7" s="118">
        <f>1-H7/G7</f>
        <v/>
      </c>
      <c r="J7" s="119">
        <f>VLOOKUP(F7,'...'!$B$26:$H$30,7,0)</f>
        <v/>
      </c>
      <c r="K7" s="119">
        <f>J7-L7</f>
        <v/>
      </c>
      <c r="L7" s="119">
        <f>J7*I7</f>
        <v/>
      </c>
      <c r="M7" s="119">
        <f>J7*2</f>
        <v/>
      </c>
      <c r="N7" s="119">
        <f>J7+K7</f>
        <v/>
      </c>
    </row>
    <row r="8">
      <c r="A8" s="286" t="inlineStr">
        <is>
          <t>COOPERATIVA</t>
        </is>
      </c>
      <c r="B8" s="25" t="n">
        <v>28</v>
      </c>
      <c r="C8" s="25" t="n">
        <v>0</v>
      </c>
      <c r="D8" s="25" t="n">
        <v>-28</v>
      </c>
      <c r="E8" s="25">
        <f>IF(C8&gt;=B8*$E$1,B8,C8)</f>
        <v/>
      </c>
      <c r="L8" s="470">
        <f>IF(F8="Total Geral",SUM(J$2:J7),"")</f>
        <v/>
      </c>
    </row>
    <row r="9">
      <c r="A9" s="286" t="inlineStr">
        <is>
          <t>PAUFIL</t>
        </is>
      </c>
      <c r="B9" s="25" t="n">
        <v>28</v>
      </c>
      <c r="C9" s="25" t="n">
        <v>0</v>
      </c>
      <c r="D9" s="25" t="n">
        <v>-28</v>
      </c>
      <c r="E9" s="25">
        <f>IF(C9&gt;=B9*$E$1,B9,C9)</f>
        <v/>
      </c>
      <c r="L9" s="470">
        <f>IF(F9="Total Geral",SUM(J$2:J8),"")</f>
        <v/>
      </c>
    </row>
    <row r="10">
      <c r="A10" s="286" t="inlineStr">
        <is>
          <t>JOBITA</t>
        </is>
      </c>
      <c r="B10" s="25" t="n">
        <v>28</v>
      </c>
      <c r="C10" s="25" t="n">
        <v>0</v>
      </c>
      <c r="D10" s="25" t="n">
        <v>-28</v>
      </c>
      <c r="E10" s="25">
        <f>IF(C10&gt;=B10*$E$1,B10,C10)</f>
        <v/>
      </c>
      <c r="L10" s="470">
        <f>IF(F10="Total Geral",SUM(J$2:J9),"")</f>
        <v/>
      </c>
    </row>
    <row r="11">
      <c r="A11" s="285" t="n">
        <v>16003</v>
      </c>
      <c r="B11" s="25" t="n">
        <v>140</v>
      </c>
      <c r="C11" s="25" t="n">
        <v>24</v>
      </c>
      <c r="D11" s="25" t="n">
        <v>-116</v>
      </c>
      <c r="E11" s="25">
        <f>IF(C11&gt;=B11*$E$1,B11,C11)</f>
        <v/>
      </c>
      <c r="L11" s="470">
        <f>IF(F11="Total Geral",SUM(J$2:J10),"")</f>
        <v/>
      </c>
    </row>
    <row r="12">
      <c r="A12" s="286" t="inlineStr">
        <is>
          <t>COOPERATIVA</t>
        </is>
      </c>
      <c r="B12" s="25" t="n">
        <v>28</v>
      </c>
      <c r="C12" s="25" t="n">
        <v>0</v>
      </c>
      <c r="D12" s="25" t="n">
        <v>-28</v>
      </c>
      <c r="E12" s="25">
        <f>IF(C12&gt;=B12*$E$1,B12,C12)</f>
        <v/>
      </c>
      <c r="L12" s="470">
        <f>IF(F12="Total Geral",SUM(J$2:J11),"")</f>
        <v/>
      </c>
    </row>
    <row r="13">
      <c r="A13" s="286" t="inlineStr">
        <is>
          <t>PAUFIL</t>
        </is>
      </c>
      <c r="B13" s="25" t="n">
        <v>28</v>
      </c>
      <c r="C13" s="25" t="n">
        <v>2</v>
      </c>
      <c r="D13" s="25" t="n">
        <v>-26</v>
      </c>
      <c r="E13" s="116">
        <f>SUM(E14:E19)</f>
        <v/>
      </c>
      <c r="L13" s="470">
        <f>IF(F13="Total Geral",SUM(J$2:J12),"")</f>
        <v/>
      </c>
    </row>
    <row r="14">
      <c r="A14" s="286" t="inlineStr">
        <is>
          <t>ROSALINA LUBANGO</t>
        </is>
      </c>
      <c r="B14" s="25" t="n">
        <v>28</v>
      </c>
      <c r="C14" s="25" t="n">
        <v>6</v>
      </c>
      <c r="D14" s="25" t="n">
        <v>-22</v>
      </c>
      <c r="E14" s="25">
        <f>IF(C14&gt;=B14*$E$1,B14,C14)</f>
        <v/>
      </c>
      <c r="L14" s="470">
        <f>IF(F14="Total Geral",SUM(J$2:J13),"")</f>
        <v/>
      </c>
    </row>
    <row r="15">
      <c r="A15" s="286" t="inlineStr">
        <is>
          <t>SOTRANS</t>
        </is>
      </c>
      <c r="B15" s="25" t="n">
        <v>28</v>
      </c>
      <c r="C15" s="25" t="n">
        <v>16</v>
      </c>
      <c r="D15" s="25" t="n">
        <v>-12</v>
      </c>
      <c r="E15" s="25">
        <f>IF(C15&gt;=B15*$E$1,B15,C15)</f>
        <v/>
      </c>
      <c r="L15" s="470">
        <f>IF(F15="Total Geral",SUM(J$2:J14),"")</f>
        <v/>
      </c>
    </row>
    <row r="16">
      <c r="A16" s="286" t="inlineStr">
        <is>
          <t>JOBITA</t>
        </is>
      </c>
      <c r="B16" s="25" t="n">
        <v>28</v>
      </c>
      <c r="C16" s="25" t="n">
        <v>0</v>
      </c>
      <c r="D16" s="25" t="n">
        <v>-28</v>
      </c>
      <c r="E16" s="25">
        <f>IF(C16&gt;=B16*$E$1,B16,C16)</f>
        <v/>
      </c>
      <c r="L16" s="470">
        <f>IF(F16="Total Geral",SUM(J$2:J15),"")</f>
        <v/>
      </c>
    </row>
    <row r="17">
      <c r="A17" s="285" t="n">
        <v>16004</v>
      </c>
      <c r="B17" s="25" t="n">
        <v>54</v>
      </c>
      <c r="C17" s="25" t="n">
        <v>0</v>
      </c>
      <c r="D17" s="25" t="n">
        <v>-54</v>
      </c>
      <c r="E17" s="25">
        <f>SUM(E18:E32)</f>
        <v/>
      </c>
      <c r="L17" s="470">
        <f>IF(F17="Total Geral",SUM(J$2:J16),"")</f>
        <v/>
      </c>
    </row>
    <row r="18">
      <c r="A18" s="286" t="inlineStr">
        <is>
          <t>PAUFIL</t>
        </is>
      </c>
      <c r="B18" s="25" t="n">
        <v>18</v>
      </c>
      <c r="C18" s="25" t="n">
        <v>0</v>
      </c>
      <c r="D18" s="25" t="n">
        <v>-18</v>
      </c>
      <c r="E18" s="25">
        <f>IF(C18&gt;=B18*$E$1,B18,C18)</f>
        <v/>
      </c>
      <c r="L18" s="470">
        <f>IF(F18="Total Geral",SUM(J$2:J17),"")</f>
        <v/>
      </c>
    </row>
    <row r="19">
      <c r="A19" s="286" t="inlineStr">
        <is>
          <t>JOBITA</t>
        </is>
      </c>
      <c r="B19" s="25" t="n">
        <v>36</v>
      </c>
      <c r="C19" s="25" t="n">
        <v>0</v>
      </c>
      <c r="D19" s="25" t="n">
        <v>-36</v>
      </c>
      <c r="E19" s="25">
        <f>IF(C19&gt;=B19*$E$1,B19,C19)</f>
        <v/>
      </c>
      <c r="L19" s="470">
        <f>IF(F19="Total Geral",SUM(J$2:J18),"")</f>
        <v/>
      </c>
    </row>
    <row r="20">
      <c r="A20" s="285" t="n">
        <v>16007</v>
      </c>
      <c r="B20" s="25" t="n">
        <v>162</v>
      </c>
      <c r="C20" s="25" t="n">
        <v>8</v>
      </c>
      <c r="D20" s="25" t="n">
        <v>-154</v>
      </c>
      <c r="E20" s="116">
        <f>SUM(E21:E24)</f>
        <v/>
      </c>
      <c r="L20" s="470">
        <f>IF(F20="Total Geral",SUM(J$2:J19),"")</f>
        <v/>
      </c>
    </row>
    <row r="21">
      <c r="A21" s="286" t="inlineStr">
        <is>
          <t>PAUFIL</t>
        </is>
      </c>
      <c r="B21" s="25" t="n">
        <v>54</v>
      </c>
      <c r="C21" s="25" t="n">
        <v>0</v>
      </c>
      <c r="D21" s="25" t="n">
        <v>-54</v>
      </c>
      <c r="E21" s="25">
        <f>IF(C21&gt;=B21*$E$1,B21,C21)</f>
        <v/>
      </c>
      <c r="L21" s="470">
        <f>IF(F21="Total Geral",SUM(J$2:J20),"")</f>
        <v/>
      </c>
    </row>
    <row r="22">
      <c r="A22" s="286" t="inlineStr">
        <is>
          <t>ROSALINA LUBANGO</t>
        </is>
      </c>
      <c r="B22" s="25" t="n">
        <v>18</v>
      </c>
      <c r="C22" s="25" t="n">
        <v>7</v>
      </c>
      <c r="D22" s="25" t="n">
        <v>-11</v>
      </c>
      <c r="E22" s="25">
        <f>IF(C22&gt;=B22*$E$1,B22,C22)</f>
        <v/>
      </c>
      <c r="L22" s="470">
        <f>IF(F22="Total Geral",SUM(J$2:J21),"")</f>
        <v/>
      </c>
    </row>
    <row r="23">
      <c r="A23" s="286" t="inlineStr">
        <is>
          <t>SOTRANS</t>
        </is>
      </c>
      <c r="B23" s="25" t="n">
        <v>36</v>
      </c>
      <c r="C23" s="25" t="n">
        <v>1</v>
      </c>
      <c r="D23" s="25" t="n">
        <v>-35</v>
      </c>
      <c r="E23" s="25">
        <f>IF(C23&gt;=B23*$E$1,B23,C23)</f>
        <v/>
      </c>
      <c r="L23" s="470">
        <f>IF(F23="Total Geral",SUM(J$2:J22),"")</f>
        <v/>
      </c>
    </row>
    <row r="24">
      <c r="A24" s="286" t="inlineStr">
        <is>
          <t>JOBITA</t>
        </is>
      </c>
      <c r="B24" s="25" t="n">
        <v>54</v>
      </c>
      <c r="C24" s="25" t="n">
        <v>0</v>
      </c>
      <c r="D24" s="25" t="n">
        <v>-54</v>
      </c>
      <c r="E24" s="25">
        <f>IF(C24&gt;=B24*$E$1,B24,C24)</f>
        <v/>
      </c>
      <c r="L24" s="470">
        <f>IF(F24="Total Geral",SUM(J$2:J23),"")</f>
        <v/>
      </c>
    </row>
    <row r="25">
      <c r="A25" s="285" t="n">
        <v>16006</v>
      </c>
      <c r="B25" s="25" t="n">
        <v>14</v>
      </c>
      <c r="C25" s="25" t="n">
        <v>0</v>
      </c>
      <c r="D25" s="25" t="n">
        <v>-14</v>
      </c>
      <c r="E25" s="116">
        <f>SUM(E26:E31)</f>
        <v/>
      </c>
      <c r="L25" s="470">
        <f>IF(F25="Total Geral",SUM(J$2:J24),"")</f>
        <v/>
      </c>
    </row>
    <row r="26">
      <c r="A26" s="286" t="inlineStr">
        <is>
          <t>PAUFIL</t>
        </is>
      </c>
      <c r="B26" s="25" t="n">
        <v>14</v>
      </c>
      <c r="C26" s="25" t="n">
        <v>0</v>
      </c>
      <c r="D26" s="25" t="n">
        <v>-14</v>
      </c>
      <c r="E26" s="25">
        <f>IF(C26&gt;=B26*$E$1,B26,C26)</f>
        <v/>
      </c>
      <c r="L26" s="470">
        <f>IF(F26="Total Geral",SUM(J$2:J25),"")</f>
        <v/>
      </c>
    </row>
    <row r="27">
      <c r="A27" s="285" t="n">
        <v>16008</v>
      </c>
      <c r="B27" s="25" t="n">
        <v>0</v>
      </c>
      <c r="C27" s="25" t="n">
        <v>1</v>
      </c>
      <c r="D27" s="25" t="n">
        <v>1</v>
      </c>
      <c r="E27" s="25">
        <f>IF(C27&gt;=B27*$E$1,B27,C27)</f>
        <v/>
      </c>
      <c r="L27" s="470">
        <f>IF(F27="Total Geral",SUM(J$2:J26),"")</f>
        <v/>
      </c>
    </row>
    <row r="28">
      <c r="A28" s="286" t="inlineStr">
        <is>
          <t>ROSALINA LUBANGO</t>
        </is>
      </c>
      <c r="B28" s="25" t="n">
        <v>0</v>
      </c>
      <c r="C28" s="25" t="n">
        <v>1</v>
      </c>
      <c r="D28" s="25" t="n">
        <v>1</v>
      </c>
      <c r="E28" s="25">
        <f>IF(C28&gt;=B28*$E$1,B28,C28)</f>
        <v/>
      </c>
      <c r="L28" s="470">
        <f>IF(F28="Total Geral",SUM(J$2:J27),"")</f>
        <v/>
      </c>
    </row>
    <row r="29">
      <c r="A29" s="285" t="inlineStr">
        <is>
          <t>16002</t>
        </is>
      </c>
      <c r="B29" s="25" t="n">
        <v>56</v>
      </c>
      <c r="C29" s="25" t="n">
        <v>20</v>
      </c>
      <c r="D29" s="25" t="n">
        <v>-36</v>
      </c>
      <c r="E29" s="25">
        <f>IF(C29&gt;=B29*$E$1,B29,C29)</f>
        <v/>
      </c>
      <c r="L29" s="470">
        <f>IF(F29="Total Geral",SUM(J$2:J28),"")</f>
        <v/>
      </c>
    </row>
    <row r="30">
      <c r="A30" s="286" t="inlineStr">
        <is>
          <t>ROSALINA LUBANGO</t>
        </is>
      </c>
      <c r="B30" s="25" t="n">
        <v>56</v>
      </c>
      <c r="C30" s="25" t="n">
        <v>6</v>
      </c>
      <c r="D30" s="25" t="n">
        <v>-50</v>
      </c>
      <c r="E30" s="25">
        <f>IF(C30&gt;=B30*$E$1,B30,C30)</f>
        <v/>
      </c>
      <c r="L30" s="470">
        <f>IF(F30="Total Geral",SUM(J$2:J29),"")</f>
        <v/>
      </c>
    </row>
    <row r="31">
      <c r="A31" s="286" t="inlineStr">
        <is>
          <t>SOTRANS</t>
        </is>
      </c>
      <c r="B31" s="25" t="n">
        <v>0</v>
      </c>
      <c r="C31" s="25" t="n">
        <v>14</v>
      </c>
      <c r="D31" s="25" t="n">
        <v>14</v>
      </c>
      <c r="E31" s="25">
        <f>IF(C31&gt;=B31*$E$1,B31,C31)</f>
        <v/>
      </c>
      <c r="L31" s="470">
        <f>IF(F31="Total Geral",SUM(J$2:J30),"")</f>
        <v/>
      </c>
    </row>
    <row r="32">
      <c r="A32" s="285" t="n">
        <v>16009</v>
      </c>
      <c r="B32" s="25" t="n">
        <v>28</v>
      </c>
      <c r="C32" s="25" t="n">
        <v>2</v>
      </c>
      <c r="D32" s="25" t="n">
        <v>-26</v>
      </c>
      <c r="L32" s="470">
        <f>IF(F32="Total Geral",SUM(J$2:J31),"")</f>
        <v/>
      </c>
    </row>
    <row r="33">
      <c r="A33" s="286" t="inlineStr">
        <is>
          <t>SOTRANS</t>
        </is>
      </c>
      <c r="B33" s="25" t="n">
        <v>28</v>
      </c>
      <c r="C33" s="25" t="n">
        <v>2</v>
      </c>
      <c r="D33" s="25" t="n">
        <v>-26</v>
      </c>
      <c r="E33" s="116" t="n"/>
      <c r="L33" s="470">
        <f>IF(F33="Total Geral",SUM(J$2:J32),"")</f>
        <v/>
      </c>
    </row>
    <row r="34">
      <c r="A34" s="285" t="n">
        <v>16005</v>
      </c>
      <c r="B34" s="25" t="n">
        <v>0</v>
      </c>
      <c r="C34" s="25" t="n">
        <v>1</v>
      </c>
      <c r="D34" s="25" t="n">
        <v>1</v>
      </c>
      <c r="L34" s="470">
        <f>IF(F34="Total Geral",SUM(J$2:J33),"")</f>
        <v/>
      </c>
    </row>
    <row r="35">
      <c r="A35" s="286" t="inlineStr">
        <is>
          <t>SOTRANS</t>
        </is>
      </c>
      <c r="B35" s="25" t="n">
        <v>0</v>
      </c>
      <c r="C35" s="25" t="n">
        <v>1</v>
      </c>
      <c r="D35" s="25" t="n">
        <v>1</v>
      </c>
      <c r="L35" s="470">
        <f>IF(F35="Total Geral",SUM(J$2:J34),"")</f>
        <v/>
      </c>
    </row>
    <row r="36">
      <c r="A36" s="285" t="inlineStr">
        <is>
          <t>Total Geral</t>
        </is>
      </c>
      <c r="B36" s="25" t="n">
        <v>602</v>
      </c>
      <c r="C36" s="25" t="n">
        <v>56</v>
      </c>
      <c r="D36" s="25" t="n">
        <v>-546</v>
      </c>
      <c r="L36" s="470">
        <f>IF(F36="Total Geral",SUM(J$2:J35),"")</f>
        <v/>
      </c>
    </row>
    <row r="37">
      <c r="L37" s="470">
        <f>IF(F37="Total Geral",SUM(J$2:J36),"")</f>
        <v/>
      </c>
    </row>
    <row r="38">
      <c r="E38" s="116" t="n"/>
      <c r="L38" s="470">
        <f>IF(F38="Total Geral",SUM(J$2:J37),"")</f>
        <v/>
      </c>
    </row>
    <row r="39">
      <c r="L39" s="470">
        <f>IF(F39="Total Geral",SUM(J$2:J38),"")</f>
        <v/>
      </c>
    </row>
    <row r="40">
      <c r="L40" s="470">
        <f>IF(F40="Total Geral",SUM(J$2:J39),"")</f>
        <v/>
      </c>
    </row>
    <row r="41">
      <c r="L41" s="470">
        <f>IF(F41="Total Geral",SUM(J$2:J40),"")</f>
        <v/>
      </c>
    </row>
    <row r="42">
      <c r="L42" s="470">
        <f>IF(F42="Total Geral",SUM(J$2:J41),"")</f>
        <v/>
      </c>
    </row>
    <row r="43">
      <c r="L43" s="470">
        <f>IF(F43="Total Geral",SUM(J$2:J42),"")</f>
        <v/>
      </c>
    </row>
    <row r="44">
      <c r="L44" s="470">
        <f>IF(F44="Total Geral",SUM(J$2:J43),"")</f>
        <v/>
      </c>
    </row>
    <row r="45">
      <c r="L45" s="470">
        <f>IF(F45="Total Geral",SUM(J$2:J44),"")</f>
        <v/>
      </c>
    </row>
    <row r="46">
      <c r="L46" s="470">
        <f>IF(F46="Total Geral",SUM(J$2:J45),"")</f>
        <v/>
      </c>
    </row>
    <row r="47">
      <c r="L47" s="470">
        <f>IF(F47="Total Geral",SUM(J$2:J46),"")</f>
        <v/>
      </c>
    </row>
    <row r="48">
      <c r="E48" s="116" t="n"/>
      <c r="L48" s="470">
        <f>IF(F48="Total Geral",SUM(J$2:J47),"")</f>
        <v/>
      </c>
    </row>
    <row r="49">
      <c r="L49" s="470">
        <f>IF(F49="Total Geral",SUM(J$2:J48),"")</f>
        <v/>
      </c>
    </row>
    <row r="50">
      <c r="L50" s="470">
        <f>IF(F50="Total Geral",SUM(J$2:J49),"")</f>
        <v/>
      </c>
    </row>
    <row r="51">
      <c r="E51" s="116" t="n"/>
      <c r="L51" s="470">
        <f>IF(F51="Total Geral",SUM(J$2:J50),"")</f>
        <v/>
      </c>
    </row>
    <row r="52">
      <c r="L52" s="470">
        <f>IF(F52="Total Geral",SUM(J$2:J51),"")</f>
        <v/>
      </c>
    </row>
    <row r="53">
      <c r="L53" s="470">
        <f>IF(F53="Total Geral",SUM(J$2:J52),"")</f>
        <v/>
      </c>
    </row>
    <row r="54">
      <c r="L54" s="470">
        <f>IF(F54="Total Geral",SUM(J$2:J53),"")</f>
        <v/>
      </c>
    </row>
    <row r="55">
      <c r="L55" s="470">
        <f>IF(F55="Total Geral",SUM(J$2:J54),"")</f>
        <v/>
      </c>
    </row>
    <row r="56">
      <c r="L56" s="470">
        <f>IF(F56="Total Geral",SUM(J$2:J55),"")</f>
        <v/>
      </c>
    </row>
    <row r="57">
      <c r="L57" s="470">
        <f>IF(F57="Total Geral",SUM(J$2:J56),"")</f>
        <v/>
      </c>
    </row>
    <row r="58">
      <c r="L58" s="470">
        <f>IF(F58="Total Geral",SUM(J$2:J57),"")</f>
        <v/>
      </c>
    </row>
    <row r="59">
      <c r="L59" s="470">
        <f>IF(F59="Total Geral",SUM(J$2:J58),"")</f>
        <v/>
      </c>
    </row>
    <row r="60">
      <c r="B60" s="470" t="n"/>
      <c r="C60" s="470" t="n"/>
      <c r="L60" s="470">
        <f>IF(F60="Total Geral",SUM(J$2:J59),"")</f>
        <v/>
      </c>
    </row>
    <row r="61">
      <c r="B61" s="470" t="n"/>
      <c r="C61" s="470" t="n"/>
      <c r="L61" s="470">
        <f>IF(F61="Total Geral",SUM(J$2:J60),"")</f>
        <v/>
      </c>
    </row>
    <row r="62">
      <c r="B62" s="470" t="n"/>
      <c r="C62" s="470" t="n"/>
      <c r="L62" s="470">
        <f>IF(F62="Total Geral",SUM(J$2:J61),"")</f>
        <v/>
      </c>
    </row>
    <row r="63">
      <c r="B63" s="470" t="n"/>
      <c r="C63" s="470" t="n"/>
      <c r="E63" s="116" t="n"/>
      <c r="L63" s="470">
        <f>IF(F63="Total Geral",SUM(J$2:J62),"")</f>
        <v/>
      </c>
    </row>
    <row r="64">
      <c r="B64" s="470" t="n"/>
      <c r="C64" s="470" t="n"/>
      <c r="L64" s="470">
        <f>IF(F64="Total Geral",SUM(J$2:J63),"")</f>
        <v/>
      </c>
    </row>
    <row r="65" customFormat="1" s="470">
      <c r="D65" s="25" t="n"/>
      <c r="E65" s="25" t="n"/>
      <c r="L65" s="470">
        <f>IF(F65="Total Geral",SUM(J$2:J64),"")</f>
        <v/>
      </c>
    </row>
    <row r="66" customFormat="1" s="470">
      <c r="D66" s="25" t="n"/>
      <c r="E66" s="25" t="n"/>
      <c r="L66" s="470">
        <f>IF(F66="Total Geral",SUM(J$2:J65),"")</f>
        <v/>
      </c>
    </row>
    <row r="67" customFormat="1" s="470">
      <c r="D67" s="25" t="n"/>
      <c r="E67" s="25" t="n"/>
      <c r="L67" s="470">
        <f>IF(F67="Total Geral",SUM(J$2:J66),"")</f>
        <v/>
      </c>
    </row>
    <row r="68" customFormat="1" s="470">
      <c r="D68" s="25" t="n"/>
      <c r="E68" s="25" t="n"/>
      <c r="L68" s="470">
        <f>IF(F68="Total Geral",SUM(J$2:J67),"")</f>
        <v/>
      </c>
    </row>
    <row r="69" customFormat="1" s="470">
      <c r="D69" s="25" t="n"/>
      <c r="E69" s="25" t="n"/>
      <c r="L69" s="470">
        <f>IF(F69="Total Geral",SUM(J$2:J68),"")</f>
        <v/>
      </c>
    </row>
    <row r="70" customFormat="1" s="470">
      <c r="D70" s="25" t="n"/>
      <c r="E70" s="25" t="n"/>
      <c r="L70" s="470">
        <f>IF(F70="Total Geral",SUM(J$2:J69),"")</f>
        <v/>
      </c>
    </row>
    <row r="71" customFormat="1" s="470">
      <c r="D71" s="25" t="n"/>
      <c r="E71" s="116" t="n"/>
      <c r="L71" s="470">
        <f>IF(F71="Total Geral",SUM(J$2:J70),"")</f>
        <v/>
      </c>
    </row>
    <row r="72" customFormat="1" s="470">
      <c r="D72" s="25" t="n"/>
      <c r="E72" s="25" t="n"/>
      <c r="L72" s="470">
        <f>IF(F72="Total Geral",SUM(J$2:J71),"")</f>
        <v/>
      </c>
    </row>
    <row r="73" customFormat="1" s="470">
      <c r="D73" s="25" t="n"/>
      <c r="E73" s="25" t="n"/>
      <c r="L73" s="470">
        <f>IF(F73="Total Geral",SUM(J$2:J72),"")</f>
        <v/>
      </c>
    </row>
    <row r="74" customFormat="1" s="470">
      <c r="D74" s="25" t="n"/>
      <c r="E74" s="25" t="n"/>
      <c r="L74" s="470">
        <f>IF(F74="Total Geral",SUM(J$2:J73),"")</f>
        <v/>
      </c>
    </row>
    <row r="75" customFormat="1" s="470">
      <c r="D75" s="25" t="n"/>
      <c r="E75" s="25" t="n"/>
      <c r="L75" s="470">
        <f>IF(F75="Total Geral",SUM(J$2:J74),"")</f>
        <v/>
      </c>
    </row>
    <row r="76" customFormat="1" s="470">
      <c r="D76" s="25" t="n"/>
      <c r="E76" s="25" t="n"/>
      <c r="L76" s="470">
        <f>IF(F76="Total Geral",SUM(J$2:J75),"")</f>
        <v/>
      </c>
    </row>
    <row r="77" customFormat="1" s="470">
      <c r="D77" s="25" t="n"/>
      <c r="E77" s="116" t="n"/>
      <c r="L77" s="470">
        <f>IF(F77="Total Geral",SUM(J$2:J76),"")</f>
        <v/>
      </c>
    </row>
    <row r="78" customFormat="1" s="470">
      <c r="D78" s="25" t="n"/>
      <c r="E78" s="25" t="n"/>
      <c r="L78" s="470">
        <f>IF(F78="Total Geral",SUM(J$2:J77),"")</f>
        <v/>
      </c>
    </row>
    <row r="79" customFormat="1" s="470">
      <c r="D79" s="25" t="n"/>
      <c r="E79" s="25" t="n"/>
      <c r="L79" s="470">
        <f>IF(F79="Total Geral",SUM(J$2:J78),"")</f>
        <v/>
      </c>
    </row>
    <row r="80" customFormat="1" s="470">
      <c r="D80" s="25" t="n"/>
      <c r="E80" s="25" t="n"/>
      <c r="L80" s="470">
        <f>IF(F80="Total Geral",SUM(J$2:J79),"")</f>
        <v/>
      </c>
    </row>
    <row r="81" customFormat="1" s="470">
      <c r="D81" s="25" t="n"/>
      <c r="E81" s="25" t="n"/>
    </row>
    <row r="82" customFormat="1" s="470">
      <c r="D82" s="25" t="n"/>
      <c r="E82" s="25" t="n"/>
    </row>
    <row r="83" customFormat="1" s="470">
      <c r="D83" s="25" t="n"/>
      <c r="E83" s="25" t="n"/>
    </row>
    <row r="84" customFormat="1" s="470">
      <c r="D84" s="25" t="n"/>
      <c r="E84" s="25" t="n"/>
    </row>
    <row r="85" customFormat="1" s="470">
      <c r="D85" s="25" t="n"/>
      <c r="E85" s="25" t="n"/>
    </row>
    <row r="86" customFormat="1" s="470">
      <c r="D86" s="25" t="n"/>
      <c r="E86" s="25" t="n"/>
    </row>
    <row r="87" customFormat="1" s="470">
      <c r="D87" s="25" t="n"/>
      <c r="E87" s="25" t="n"/>
    </row>
    <row r="88" customFormat="1" s="470">
      <c r="D88" s="25" t="n"/>
      <c r="E88" s="25" t="n"/>
    </row>
    <row r="89" customFormat="1" s="470">
      <c r="D89" s="25" t="n"/>
      <c r="E89" s="25" t="n"/>
    </row>
    <row r="90" customFormat="1" s="470">
      <c r="D90" s="25" t="n"/>
      <c r="E90" s="25" t="n"/>
    </row>
    <row r="91" customFormat="1" s="470">
      <c r="D91" s="25" t="n"/>
      <c r="E91" s="25" t="n"/>
    </row>
    <row r="92" customFormat="1" s="470">
      <c r="D92" s="25" t="n"/>
      <c r="E92" s="25" t="n"/>
    </row>
    <row r="93" customFormat="1" s="470">
      <c r="D93" s="25" t="n"/>
      <c r="E93" s="25" t="n"/>
    </row>
    <row r="94" customFormat="1" s="470">
      <c r="D94" s="25" t="n"/>
      <c r="E94" s="25" t="n"/>
    </row>
    <row r="95" customFormat="1" s="470">
      <c r="D95" s="25" t="n"/>
      <c r="E95" s="25" t="n"/>
    </row>
    <row r="96" customFormat="1" s="470">
      <c r="D96" s="25" t="n"/>
      <c r="E96" s="25" t="n"/>
    </row>
    <row r="97" customFormat="1" s="470">
      <c r="D97" s="25" t="n"/>
      <c r="E97" s="25" t="n"/>
    </row>
    <row r="98" customFormat="1" s="470">
      <c r="D98" s="25" t="n"/>
      <c r="E98" s="25" t="n"/>
    </row>
  </sheetData>
  <pageMargins left="0.7" right="0.7" top="0.75" bottom="0.75" header="0.3" footer="0.3"/>
  <pageSetup orientation="portrait" paperSize="9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96"/>
  <sheetViews>
    <sheetView topLeftCell="A5" zoomScale="71" zoomScaleNormal="50" workbookViewId="0">
      <selection activeCell="F34" sqref="F34"/>
    </sheetView>
  </sheetViews>
  <sheetFormatPr baseColWidth="8" defaultRowHeight="15"/>
  <cols>
    <col width="25.7109375" bestFit="1" customWidth="1" min="1" max="1"/>
    <col width="27.85546875" bestFit="1" customWidth="1" min="2" max="2"/>
    <col width="29.85546875" bestFit="1" customWidth="1" min="3" max="4"/>
    <col width="16.5703125" customWidth="1" min="5" max="5"/>
    <col width="18.85546875" customWidth="1" min="6" max="6"/>
    <col width="30.5703125" bestFit="1" customWidth="1" min="7" max="7"/>
    <col width="9.85546875" customWidth="1" min="8" max="8"/>
    <col width="10.85546875" customWidth="1" min="9" max="9"/>
    <col width="23.5703125" bestFit="1" customWidth="1" min="10" max="11"/>
    <col width="2.5703125" customWidth="1" min="12" max="12"/>
    <col width="33" customWidth="1" min="13" max="13"/>
    <col width="5.5703125" customWidth="1" min="14" max="14"/>
    <col width="23.5703125" bestFit="1" customWidth="1" min="15" max="22"/>
    <col width="10.42578125" bestFit="1" customWidth="1" min="23" max="23"/>
    <col width="29.140625" bestFit="1" customWidth="1" min="24" max="24"/>
    <col width="10.42578125" bestFit="1" customWidth="1" min="25" max="25"/>
    <col width="27.85546875" bestFit="1" customWidth="1" min="26" max="26"/>
    <col width="10.42578125" bestFit="1" customWidth="1" min="27" max="27"/>
    <col width="28.42578125" bestFit="1" customWidth="1" min="28" max="28"/>
    <col width="10.42578125" bestFit="1" customWidth="1" min="29" max="29"/>
    <col width="24.42578125" bestFit="1" customWidth="1" min="30" max="30"/>
    <col width="10.42578125" bestFit="1" customWidth="1" min="31" max="31"/>
    <col width="16.5703125" bestFit="1" customWidth="1" min="32" max="32"/>
    <col width="10.5703125" bestFit="1" customWidth="1" min="33" max="33"/>
  </cols>
  <sheetData>
    <row r="1">
      <c r="A1" s="64" t="inlineStr">
        <is>
          <t>Rótulos de Linha</t>
        </is>
      </c>
      <c r="B1" t="inlineStr">
        <is>
          <t>Soma de 4ª PREVISTO</t>
        </is>
      </c>
      <c r="C1" t="inlineStr">
        <is>
          <t>Soma de 4ª REALIZADA</t>
        </is>
      </c>
      <c r="D1" t="inlineStr">
        <is>
          <t>Soma de 4ª DIFERENÇA</t>
        </is>
      </c>
    </row>
    <row r="2">
      <c r="A2" s="65" t="inlineStr">
        <is>
          <t>ANGOAUSTRAL</t>
        </is>
      </c>
      <c r="B2" t="n">
        <v>100</v>
      </c>
      <c r="C2" t="n">
        <v>56</v>
      </c>
      <c r="D2" t="n">
        <v>-44</v>
      </c>
    </row>
    <row r="3">
      <c r="A3" s="65" t="inlineStr">
        <is>
          <t>ANGO-REAL</t>
        </is>
      </c>
      <c r="B3" t="n">
        <v>104</v>
      </c>
      <c r="C3" t="n">
        <v>75</v>
      </c>
      <c r="D3" t="n">
        <v>-29</v>
      </c>
    </row>
    <row r="4">
      <c r="A4" s="65" t="inlineStr">
        <is>
          <t>CAMCON</t>
        </is>
      </c>
      <c r="B4" t="n">
        <v>14</v>
      </c>
      <c r="C4" t="n">
        <v>10</v>
      </c>
      <c r="D4" t="n">
        <v>-4</v>
      </c>
    </row>
    <row r="5">
      <c r="A5" s="65" t="inlineStr">
        <is>
          <t>CIDRÁLIA</t>
        </is>
      </c>
      <c r="B5" t="n">
        <v>32</v>
      </c>
      <c r="C5" t="n">
        <v>30</v>
      </c>
      <c r="D5" t="n">
        <v>-2</v>
      </c>
    </row>
    <row r="6">
      <c r="A6" s="65" t="inlineStr">
        <is>
          <t>IMPALA</t>
        </is>
      </c>
      <c r="B6" t="n">
        <v>14</v>
      </c>
      <c r="C6" t="n">
        <v>10</v>
      </c>
      <c r="D6" t="n">
        <v>-4</v>
      </c>
    </row>
    <row r="7">
      <c r="A7" s="65" t="inlineStr">
        <is>
          <t>MACON</t>
        </is>
      </c>
      <c r="B7" t="n">
        <v>101</v>
      </c>
      <c r="C7" t="n">
        <v>53</v>
      </c>
      <c r="D7" t="n">
        <v>-48</v>
      </c>
    </row>
    <row r="8">
      <c r="A8" s="65" t="inlineStr">
        <is>
          <t>ROSALINA EXPRESS</t>
        </is>
      </c>
      <c r="B8" t="n">
        <v>49</v>
      </c>
      <c r="C8" t="n">
        <v>49</v>
      </c>
      <c r="D8" t="n">
        <v>0</v>
      </c>
    </row>
    <row r="9">
      <c r="A9" s="65" t="inlineStr">
        <is>
          <t>STRANG</t>
        </is>
      </c>
      <c r="B9" t="n">
        <v>18</v>
      </c>
      <c r="C9" t="n">
        <v>13</v>
      </c>
      <c r="D9" t="n">
        <v>-5</v>
      </c>
    </row>
    <row r="10">
      <c r="A10" s="65" t="inlineStr">
        <is>
          <t>TCUL</t>
        </is>
      </c>
      <c r="B10" t="n">
        <v>119</v>
      </c>
      <c r="C10" t="n">
        <v>134</v>
      </c>
      <c r="D10" t="n">
        <v>15</v>
      </c>
    </row>
    <row r="11">
      <c r="A11" s="65" t="inlineStr">
        <is>
          <t>Total Geral</t>
        </is>
      </c>
      <c r="B11" t="n">
        <v>551</v>
      </c>
      <c r="C11" t="n">
        <v>430</v>
      </c>
      <c r="D11" t="n">
        <v>-121</v>
      </c>
    </row>
    <row r="16">
      <c r="A16" s="66" t="n"/>
      <c r="B16" s="66" t="n"/>
      <c r="C16" s="66" t="n"/>
      <c r="D16" s="66" t="n"/>
    </row>
    <row r="27">
      <c r="A27" s="75" t="inlineStr">
        <is>
          <t>Operadoras</t>
        </is>
      </c>
      <c r="B27" s="71" t="inlineStr">
        <is>
          <t>Nº. Previsto de Autocarros</t>
        </is>
      </c>
      <c r="C27" s="72" t="inlineStr">
        <is>
          <t>Nº. de Autocarros Disponibilizados</t>
        </is>
      </c>
      <c r="D27" s="73" t="inlineStr">
        <is>
          <t>Diferença</t>
        </is>
      </c>
      <c r="E27" s="66" t="inlineStr">
        <is>
          <t>Percentagem</t>
        </is>
      </c>
      <c r="F27" s="66" t="inlineStr">
        <is>
          <t>Autocarros Disponibilizados</t>
        </is>
      </c>
      <c r="G27" s="66" t="inlineStr">
        <is>
          <t>Percentagem Real</t>
        </is>
      </c>
      <c r="L27" s="85" t="n"/>
      <c r="M27" t="inlineStr">
        <is>
          <t>Autocarros Previstos</t>
        </is>
      </c>
      <c r="N27">
        <f>B37</f>
        <v/>
      </c>
    </row>
    <row r="28">
      <c r="A28" s="76">
        <f>A2</f>
        <v/>
      </c>
      <c r="B28" s="69">
        <f>B2</f>
        <v/>
      </c>
      <c r="C28" s="69">
        <f>C2</f>
        <v/>
      </c>
      <c r="D28" s="69">
        <f>F28-B28</f>
        <v/>
      </c>
      <c r="E28" s="100">
        <f>C28/B28</f>
        <v/>
      </c>
      <c r="F28" s="101">
        <f>'...'!C8</f>
        <v/>
      </c>
      <c r="G28" s="100">
        <f>F28/B28</f>
        <v/>
      </c>
      <c r="H28" s="101">
        <f>IF(C28&gt;F28,C28-F28,"")</f>
        <v/>
      </c>
      <c r="I28" s="101">
        <f>IF(C28&lt;F28,F28-C28,"")</f>
        <v/>
      </c>
      <c r="L28" s="84" t="n"/>
      <c r="M28" t="inlineStr">
        <is>
          <t>Autocarros Disponibilizados nas linhas</t>
        </is>
      </c>
      <c r="N28">
        <f>C37</f>
        <v/>
      </c>
    </row>
    <row r="29">
      <c r="A29" s="76">
        <f>A3</f>
        <v/>
      </c>
      <c r="B29" s="69">
        <f>B3</f>
        <v/>
      </c>
      <c r="C29" s="69">
        <f>C3</f>
        <v/>
      </c>
      <c r="D29" s="69">
        <f>F29-B29</f>
        <v/>
      </c>
      <c r="E29" s="100">
        <f>C29/B29</f>
        <v/>
      </c>
      <c r="F29" s="101">
        <f>'...'!C9</f>
        <v/>
      </c>
      <c r="G29" s="100">
        <f>F29/B29</f>
        <v/>
      </c>
      <c r="H29" s="101">
        <f>IF(C29&gt;F29,C29-F29,"")</f>
        <v/>
      </c>
      <c r="I29" s="101">
        <f>IF(C29&lt;F29,F29-C29,"")</f>
        <v/>
      </c>
      <c r="L29" s="86" t="n"/>
      <c r="M29" t="inlineStr">
        <is>
          <t>Diferença</t>
        </is>
      </c>
      <c r="N29">
        <f>(-D37)</f>
        <v/>
      </c>
    </row>
    <row r="30">
      <c r="A30" s="76">
        <f>A4</f>
        <v/>
      </c>
      <c r="B30" s="69">
        <f>B4</f>
        <v/>
      </c>
      <c r="C30" s="69">
        <f>C4</f>
        <v/>
      </c>
      <c r="D30" s="69">
        <f>F30-B30</f>
        <v/>
      </c>
      <c r="E30" s="100">
        <f>C30/B30</f>
        <v/>
      </c>
      <c r="F30" s="101">
        <f>'...'!C10</f>
        <v/>
      </c>
      <c r="G30" s="100">
        <f>F30/B30</f>
        <v/>
      </c>
      <c r="H30" s="101">
        <f>IF(C30&gt;F30,C30-F30,"")</f>
        <v/>
      </c>
      <c r="I30" s="101">
        <f>IF(C30&lt;F30,F30-C30,"")</f>
        <v/>
      </c>
    </row>
    <row r="31">
      <c r="A31" s="76">
        <f>A5</f>
        <v/>
      </c>
      <c r="B31" s="69">
        <f>B5</f>
        <v/>
      </c>
      <c r="C31" s="69">
        <f>C5</f>
        <v/>
      </c>
      <c r="D31" s="69">
        <f>F31-B31</f>
        <v/>
      </c>
      <c r="E31" s="100">
        <f>C31/B31</f>
        <v/>
      </c>
      <c r="F31" s="101">
        <f>'...'!C11</f>
        <v/>
      </c>
      <c r="G31" s="100">
        <f>F31/B31</f>
        <v/>
      </c>
      <c r="H31" s="101">
        <f>IF(C31&gt;F31,C31-F31,"")</f>
        <v/>
      </c>
      <c r="I31" s="101">
        <f>IF(C31&lt;F31,F31-C31,"")</f>
        <v/>
      </c>
    </row>
    <row r="32">
      <c r="A32" s="76">
        <f>A6</f>
        <v/>
      </c>
      <c r="B32" s="69">
        <f>B6</f>
        <v/>
      </c>
      <c r="C32" s="69">
        <f>C6</f>
        <v/>
      </c>
      <c r="D32" s="69">
        <f>F32-B32</f>
        <v/>
      </c>
      <c r="E32" s="100">
        <f>C32/B32</f>
        <v/>
      </c>
      <c r="F32" s="101">
        <f>'...'!C12</f>
        <v/>
      </c>
      <c r="G32" s="100">
        <f>F32/B32</f>
        <v/>
      </c>
      <c r="H32" s="101">
        <f>IF(C32&gt;F32,C32-F32,"")</f>
        <v/>
      </c>
      <c r="I32" s="101">
        <f>IF(C32&lt;F32,F32-C32,"")</f>
        <v/>
      </c>
      <c r="M32" t="inlineStr">
        <is>
          <t>Percentagem</t>
        </is>
      </c>
      <c r="N32" s="98">
        <f>(N28/N27)</f>
        <v/>
      </c>
      <c r="O32" s="98" t="n"/>
    </row>
    <row r="33">
      <c r="A33" s="76">
        <f>A7</f>
        <v/>
      </c>
      <c r="B33" s="69">
        <f>B7</f>
        <v/>
      </c>
      <c r="C33" s="69">
        <f>C7</f>
        <v/>
      </c>
      <c r="D33" s="69">
        <f>F33-B33</f>
        <v/>
      </c>
      <c r="E33" s="100">
        <f>C33/B33</f>
        <v/>
      </c>
      <c r="F33" s="101">
        <f>'...'!C13</f>
        <v/>
      </c>
      <c r="G33" s="100">
        <f>F33/B33</f>
        <v/>
      </c>
      <c r="H33" s="101">
        <f>IF(C33&gt;F33,C33-F33,"")</f>
        <v/>
      </c>
      <c r="I33" s="101">
        <f>IF(C33&lt;F33,F33-C33,"")</f>
        <v/>
      </c>
    </row>
    <row r="34">
      <c r="A34" s="76">
        <f>A8</f>
        <v/>
      </c>
      <c r="B34" s="69">
        <f>B8</f>
        <v/>
      </c>
      <c r="C34" s="69">
        <f>C8</f>
        <v/>
      </c>
      <c r="D34" s="69">
        <f>F34-B34</f>
        <v/>
      </c>
      <c r="E34" s="100">
        <f>C34/B34</f>
        <v/>
      </c>
      <c r="F34" s="101">
        <f>'...'!C14</f>
        <v/>
      </c>
      <c r="G34" s="100">
        <f>F34/B34</f>
        <v/>
      </c>
      <c r="H34" s="101">
        <f>IF(C34&gt;F34,C34-F34,"")</f>
        <v/>
      </c>
      <c r="I34" s="101">
        <f>IF(C34&lt;F34,F34-C34,"")</f>
        <v/>
      </c>
      <c r="N34" s="243" t="n"/>
      <c r="O34" s="243" t="n"/>
    </row>
    <row r="35">
      <c r="A35" s="76">
        <f>A9</f>
        <v/>
      </c>
      <c r="B35" s="69">
        <f>B9</f>
        <v/>
      </c>
      <c r="C35" s="69">
        <f>C9</f>
        <v/>
      </c>
      <c r="D35" s="69">
        <f>F35-B35</f>
        <v/>
      </c>
      <c r="E35" s="100">
        <f>C35/B35</f>
        <v/>
      </c>
      <c r="F35" s="101">
        <f>'...'!C15</f>
        <v/>
      </c>
      <c r="G35" s="100">
        <f>F35/B35</f>
        <v/>
      </c>
      <c r="H35" s="101">
        <f>IF(C35&gt;F35,C35-F35,"")</f>
        <v/>
      </c>
      <c r="I35" s="101">
        <f>IF(C35&lt;F35,F35-C35,"")</f>
        <v/>
      </c>
      <c r="M35" s="99" t="n"/>
    </row>
    <row r="36">
      <c r="A36" s="76">
        <f>A10</f>
        <v/>
      </c>
      <c r="B36" s="69">
        <f>B10</f>
        <v/>
      </c>
      <c r="C36" s="69">
        <f>C10</f>
        <v/>
      </c>
      <c r="D36" s="69">
        <f>F36-B36</f>
        <v/>
      </c>
      <c r="E36" s="100">
        <f>C36/B36</f>
        <v/>
      </c>
      <c r="F36" s="101">
        <f>'...'!C16</f>
        <v/>
      </c>
      <c r="G36" s="100">
        <f>F36/B36</f>
        <v/>
      </c>
      <c r="H36" s="101">
        <f>IF(C36&gt;F36,C36-F36,"")</f>
        <v/>
      </c>
      <c r="I36" s="101">
        <f>IF(C36&lt;F36,F36-C36,"")</f>
        <v/>
      </c>
    </row>
    <row r="37">
      <c r="A37" s="77" t="inlineStr">
        <is>
          <t xml:space="preserve">TOTAL </t>
        </is>
      </c>
      <c r="B37" s="78">
        <f>SUM(B28:B36)</f>
        <v/>
      </c>
      <c r="C37" s="78">
        <f>SUM(C28:C36)</f>
        <v/>
      </c>
      <c r="D37" s="78">
        <f>SUM(D28:D36)</f>
        <v/>
      </c>
      <c r="E37" s="255">
        <f>C37/B37</f>
        <v/>
      </c>
      <c r="F37" s="256">
        <f>SUM(F28:F36)</f>
        <v/>
      </c>
      <c r="G37" s="255">
        <f>F37/B37</f>
        <v/>
      </c>
      <c r="H37" s="256">
        <f>SUM(H28:H36)</f>
        <v/>
      </c>
      <c r="I37" s="256">
        <f>SUM(I28:I36)</f>
        <v/>
      </c>
    </row>
    <row r="39">
      <c r="D39">
        <f>245-266</f>
        <v/>
      </c>
    </row>
    <row r="54">
      <c r="A54" s="64" t="inlineStr">
        <is>
          <t>Rótulos de Linha</t>
        </is>
      </c>
      <c r="B54" t="inlineStr">
        <is>
          <t>Autocarros Previstos</t>
        </is>
      </c>
      <c r="C54" t="inlineStr">
        <is>
          <t>Autocarros Disponibilizados</t>
        </is>
      </c>
      <c r="D54" t="inlineStr">
        <is>
          <t>Diferença</t>
        </is>
      </c>
    </row>
    <row r="55">
      <c r="A55" s="65" t="inlineStr">
        <is>
          <t>ROSALINA EXPRESS</t>
        </is>
      </c>
      <c r="B55" s="101" t="n">
        <v>53</v>
      </c>
      <c r="C55" s="101" t="n">
        <v>51</v>
      </c>
      <c r="D55" s="101" t="n">
        <v>-2</v>
      </c>
    </row>
    <row r="56">
      <c r="A56" s="240" t="inlineStr">
        <is>
          <t>612</t>
        </is>
      </c>
      <c r="B56" s="101" t="n">
        <v>5</v>
      </c>
      <c r="C56" s="101" t="n">
        <v>0</v>
      </c>
      <c r="D56" s="101" t="n">
        <v>-5</v>
      </c>
      <c r="E56" s="100">
        <f>C56/B56</f>
        <v/>
      </c>
    </row>
    <row r="57">
      <c r="A57" s="241" t="inlineStr">
        <is>
          <t>ZANGO 0 X CACUACO (EXPRESSO)</t>
        </is>
      </c>
      <c r="B57" s="101" t="n">
        <v>5</v>
      </c>
      <c r="C57" s="101" t="n">
        <v>0</v>
      </c>
      <c r="D57" s="101" t="n">
        <v>-5</v>
      </c>
    </row>
    <row r="58">
      <c r="A58" s="240" t="inlineStr">
        <is>
          <t>616</t>
        </is>
      </c>
      <c r="B58" s="101" t="n">
        <v>5</v>
      </c>
      <c r="C58" s="101" t="n">
        <v>4</v>
      </c>
      <c r="D58" s="101" t="n">
        <v>-1</v>
      </c>
      <c r="E58" s="100">
        <f>C58/B58</f>
        <v/>
      </c>
    </row>
    <row r="59">
      <c r="A59" s="241" t="inlineStr">
        <is>
          <t>ZANGO 0 X BENFICA (EXPRESSO)</t>
        </is>
      </c>
      <c r="B59" s="101" t="n">
        <v>5</v>
      </c>
      <c r="C59" s="101" t="n">
        <v>4</v>
      </c>
      <c r="D59" s="101" t="n">
        <v>-1</v>
      </c>
      <c r="F59" s="98">
        <f>E59/557</f>
        <v/>
      </c>
    </row>
    <row r="60">
      <c r="A60" s="240" t="inlineStr">
        <is>
          <t>R01</t>
        </is>
      </c>
      <c r="B60" s="101" t="n">
        <v>16</v>
      </c>
      <c r="C60" s="101" t="n">
        <v>15</v>
      </c>
      <c r="D60" s="101" t="n">
        <v>-1</v>
      </c>
      <c r="E60" s="100">
        <f>C60/B60</f>
        <v/>
      </c>
    </row>
    <row r="61">
      <c r="A61" s="241" t="inlineStr">
        <is>
          <t>ZANGO 0 X ZANGO 8000</t>
        </is>
      </c>
      <c r="B61" s="101" t="n">
        <v>16</v>
      </c>
      <c r="C61" s="101" t="n">
        <v>15</v>
      </c>
      <c r="D61" s="101" t="n">
        <v>-1</v>
      </c>
    </row>
    <row r="62">
      <c r="A62" s="240" t="inlineStr">
        <is>
          <t>R02</t>
        </is>
      </c>
      <c r="B62" s="101" t="n">
        <v>13</v>
      </c>
      <c r="C62" s="101" t="n">
        <v>14</v>
      </c>
      <c r="D62" s="101" t="n">
        <v>1</v>
      </c>
      <c r="E62" s="100">
        <f>C62/B62</f>
        <v/>
      </c>
    </row>
    <row r="63">
      <c r="A63" s="241" t="inlineStr">
        <is>
          <t>ZANGO 0 X VILA DE VIANA</t>
        </is>
      </c>
      <c r="B63" s="101" t="n">
        <v>13</v>
      </c>
      <c r="C63" s="101" t="n">
        <v>14</v>
      </c>
      <c r="D63" s="101" t="n">
        <v>1</v>
      </c>
    </row>
    <row r="64">
      <c r="A64" s="240" t="inlineStr">
        <is>
          <t>R03</t>
        </is>
      </c>
      <c r="B64" s="101" t="n">
        <v>12</v>
      </c>
      <c r="C64" s="101" t="n">
        <v>17</v>
      </c>
      <c r="D64" s="101" t="n">
        <v>5</v>
      </c>
      <c r="E64" s="100">
        <f>C64/B64</f>
        <v/>
      </c>
      <c r="H64">
        <f>291-317</f>
        <v/>
      </c>
    </row>
    <row r="65">
      <c r="A65" s="241" t="inlineStr">
        <is>
          <t>ZANGO 0 X 11 DE NOVEMBRO</t>
        </is>
      </c>
      <c r="B65" s="101" t="n">
        <v>12</v>
      </c>
      <c r="C65" s="101" t="n">
        <v>17</v>
      </c>
      <c r="D65" s="101" t="n">
        <v>5</v>
      </c>
    </row>
    <row r="66">
      <c r="A66" s="240" t="inlineStr">
        <is>
          <t>R04A</t>
        </is>
      </c>
      <c r="B66" s="101" t="n">
        <v>1</v>
      </c>
      <c r="C66" s="101" t="n">
        <v>1</v>
      </c>
      <c r="D66" s="101" t="n">
        <v>0</v>
      </c>
      <c r="E66" s="100">
        <f>C66/B66</f>
        <v/>
      </c>
    </row>
    <row r="67">
      <c r="A67" s="241" t="inlineStr">
        <is>
          <t>BENFICA X KILAMBA</t>
        </is>
      </c>
      <c r="B67" s="101" t="n">
        <v>1</v>
      </c>
      <c r="C67" s="101" t="n">
        <v>1</v>
      </c>
      <c r="D67" s="101" t="n">
        <v>0</v>
      </c>
    </row>
    <row r="68">
      <c r="A68" s="240" t="inlineStr">
        <is>
          <t>R04B</t>
        </is>
      </c>
      <c r="B68" s="101" t="n">
        <v>1</v>
      </c>
      <c r="C68" s="101" t="n">
        <v>0</v>
      </c>
      <c r="D68" s="101" t="n">
        <v>-1</v>
      </c>
      <c r="E68" s="100">
        <f>C68/B68</f>
        <v/>
      </c>
    </row>
    <row r="69">
      <c r="A69" s="241" t="inlineStr">
        <is>
          <t>BENFICA X KILAMBA</t>
        </is>
      </c>
      <c r="B69" s="101" t="n">
        <v>1</v>
      </c>
      <c r="C69" s="101" t="n">
        <v>0</v>
      </c>
      <c r="D69" s="101" t="n">
        <v>-1</v>
      </c>
    </row>
    <row r="70">
      <c r="A70" s="65" t="inlineStr">
        <is>
          <t>Total Geral</t>
        </is>
      </c>
      <c r="B70" s="101" t="n">
        <v>53</v>
      </c>
      <c r="C70" s="101" t="n">
        <v>51</v>
      </c>
      <c r="D70" s="101" t="n">
        <v>-2</v>
      </c>
      <c r="E70" s="100">
        <f>C70/B70</f>
        <v/>
      </c>
    </row>
    <row r="72">
      <c r="E72" s="100">
        <f>C72/B72</f>
        <v/>
      </c>
    </row>
    <row r="74">
      <c r="E74" s="100">
        <f>C74/B74</f>
        <v/>
      </c>
    </row>
    <row r="76">
      <c r="E76" s="100">
        <f>C76/B76</f>
        <v/>
      </c>
    </row>
    <row r="78">
      <c r="E78" s="100">
        <f>C78/B78</f>
        <v/>
      </c>
    </row>
    <row r="80">
      <c r="E80" s="100">
        <f>C80/B80</f>
        <v/>
      </c>
    </row>
    <row r="82">
      <c r="E82" s="100">
        <f>C82/B82</f>
        <v/>
      </c>
    </row>
    <row r="84">
      <c r="E84" s="100">
        <f>C84/B84</f>
        <v/>
      </c>
    </row>
    <row r="86">
      <c r="E86" s="100">
        <f>C86/B86</f>
        <v/>
      </c>
    </row>
    <row r="88">
      <c r="E88" s="100">
        <f>C88/B88</f>
        <v/>
      </c>
    </row>
    <row r="90">
      <c r="E90" s="100">
        <f>C90/B90</f>
        <v/>
      </c>
    </row>
    <row r="92">
      <c r="E92" s="100">
        <f>C92/B92</f>
        <v/>
      </c>
    </row>
    <row r="94">
      <c r="E94" s="100">
        <f>C94/B94</f>
        <v/>
      </c>
    </row>
    <row r="96">
      <c r="E96" s="100">
        <f>C96/B96</f>
        <v/>
      </c>
    </row>
  </sheetData>
  <pageMargins left="0.7" right="0.7" top="0.75" bottom="0.75" header="0.3" footer="0.3"/>
  <pageSetup orientation="portrait" paperSize="9" horizontalDpi="300" verticalDpi="300"/>
  <drawing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Y27"/>
  <sheetViews>
    <sheetView zoomScale="70" zoomScaleNormal="70" workbookViewId="0">
      <selection activeCell="A17" sqref="A17"/>
    </sheetView>
  </sheetViews>
  <sheetFormatPr baseColWidth="8" defaultRowHeight="15"/>
  <cols>
    <col width="9.140625" bestFit="1" customWidth="1" min="1" max="1"/>
    <col width="23.5703125" bestFit="1" customWidth="1" min="2" max="2"/>
    <col width="66.42578125" bestFit="1" customWidth="1" min="3" max="3"/>
    <col width="37.5703125" bestFit="1" customWidth="1" min="4" max="4"/>
    <col width="21.42578125" bestFit="1" customWidth="1" min="5" max="5"/>
    <col width="22.5703125" customWidth="1" min="6" max="7"/>
    <col width="21.42578125" bestFit="1" customWidth="1" min="8" max="8"/>
    <col width="22.5703125" bestFit="1" customWidth="1" min="9" max="10"/>
    <col width="21.42578125" bestFit="1" customWidth="1" min="11" max="11"/>
    <col width="22.5703125" bestFit="1" customWidth="1" min="12" max="13"/>
    <col width="21.42578125" bestFit="1" customWidth="1" min="14" max="14"/>
    <col width="22.5703125" bestFit="1" customWidth="1" min="15" max="16"/>
    <col width="21.42578125" bestFit="1" customWidth="1" min="17" max="17"/>
    <col width="22.5703125" bestFit="1" customWidth="1" min="18" max="19"/>
    <col width="25.42578125" bestFit="1" customWidth="1" min="20" max="20"/>
    <col width="26.5703125" bestFit="1" customWidth="1" min="21" max="22"/>
    <col width="26" bestFit="1" customWidth="1" min="23" max="23"/>
    <col width="27.42578125" bestFit="1" customWidth="1" min="24" max="25"/>
  </cols>
  <sheetData>
    <row r="1" ht="14.45" customHeight="1">
      <c r="A1" s="496" t="inlineStr">
        <is>
          <t>LINHAS X EMPRESA OPERADORA</t>
        </is>
      </c>
      <c r="B1" s="497" t="n"/>
      <c r="C1" s="497" t="n"/>
      <c r="D1" s="498" t="n"/>
      <c r="E1" s="504" t="inlineStr">
        <is>
          <t>MÉDIA DO IPK</t>
        </is>
      </c>
      <c r="F1" s="497" t="n"/>
      <c r="G1" s="497" t="n"/>
      <c r="H1" s="504" t="inlineStr">
        <is>
          <t>MÉDIA DO IPK</t>
        </is>
      </c>
      <c r="I1" s="497" t="n"/>
      <c r="J1" s="497" t="n"/>
      <c r="K1" s="348" t="n"/>
      <c r="L1" s="348" t="n"/>
      <c r="M1" s="348" t="n"/>
      <c r="N1" s="348" t="n"/>
      <c r="O1" s="348" t="n"/>
      <c r="P1" s="348" t="n"/>
      <c r="Q1" s="348" t="n"/>
      <c r="R1" s="348" t="n"/>
      <c r="S1" s="348" t="n"/>
      <c r="T1" s="348" t="n"/>
      <c r="U1" s="348" t="n"/>
      <c r="V1" s="348" t="n"/>
      <c r="W1" s="348" t="n"/>
      <c r="X1" s="348" t="n"/>
      <c r="Y1" s="349" t="n"/>
    </row>
    <row r="2" ht="15" customHeight="1" thickBot="1">
      <c r="A2" s="499" t="n"/>
      <c r="B2" s="500" t="n"/>
      <c r="C2" s="500" t="n"/>
      <c r="D2" s="501" t="n"/>
      <c r="E2" s="499" t="n"/>
      <c r="F2" s="500" t="n"/>
      <c r="G2" s="500" t="n"/>
      <c r="H2" s="499" t="n"/>
      <c r="I2" s="500" t="n"/>
      <c r="J2" s="500" t="n"/>
      <c r="K2" s="351" t="n"/>
      <c r="L2" s="351" t="n"/>
      <c r="M2" s="351" t="n"/>
      <c r="N2" s="351" t="n"/>
      <c r="O2" s="351" t="n"/>
      <c r="P2" s="351" t="n"/>
      <c r="Q2" s="351" t="n"/>
      <c r="R2" s="351" t="n"/>
      <c r="S2" s="351" t="n"/>
      <c r="T2" s="351" t="n"/>
      <c r="U2" s="351" t="n"/>
      <c r="V2" s="351" t="n"/>
      <c r="W2" s="351" t="n"/>
      <c r="X2" s="351" t="n"/>
      <c r="Y2" s="352" t="n"/>
    </row>
    <row r="3" ht="24.75" customHeight="1" thickBot="1">
      <c r="A3" s="63" t="inlineStr">
        <is>
          <t>SEQ.</t>
        </is>
      </c>
      <c r="B3" s="63" t="inlineStr">
        <is>
          <t>CÓDIGO LINHA</t>
        </is>
      </c>
      <c r="C3" s="63" t="inlineStr">
        <is>
          <t>NOME LINHA</t>
        </is>
      </c>
      <c r="D3" s="68" t="inlineStr">
        <is>
          <t>EMPRESA OPERADORA</t>
        </is>
      </c>
      <c r="E3" s="288" t="inlineStr">
        <is>
          <t>Nº DE VALIDAÇÕES - 2ª F</t>
        </is>
      </c>
      <c r="F3" s="288" t="inlineStr">
        <is>
          <t>KM PERCORRIDA - 2ª F</t>
        </is>
      </c>
      <c r="G3" s="288" t="inlineStr">
        <is>
          <t>IPK - 2ª F</t>
        </is>
      </c>
      <c r="H3" s="288" t="inlineStr">
        <is>
          <t>Nº DE VALIDAÇÕES -3ª F</t>
        </is>
      </c>
      <c r="I3" s="288" t="inlineStr">
        <is>
          <t>KM PERCORRIDA -3ª F</t>
        </is>
      </c>
      <c r="J3" s="288" t="inlineStr">
        <is>
          <t xml:space="preserve">
IPK -3ª F</t>
        </is>
      </c>
      <c r="K3" s="288" t="inlineStr">
        <is>
          <t>Nº DE VALIDAÇÕES -4ª F</t>
        </is>
      </c>
      <c r="L3" s="288" t="inlineStr">
        <is>
          <t>KM PERCORRIDA -4ª F</t>
        </is>
      </c>
      <c r="M3" s="288" t="inlineStr">
        <is>
          <t xml:space="preserve">
IPK -4ª F</t>
        </is>
      </c>
      <c r="N3" s="288" t="inlineStr">
        <is>
          <t>Nº DE VALIDAÇÕES -5ª F</t>
        </is>
      </c>
      <c r="O3" s="288" t="inlineStr">
        <is>
          <t>KM PERCORRIDA -5ª F</t>
        </is>
      </c>
      <c r="P3" s="288" t="inlineStr">
        <is>
          <t xml:space="preserve">
IPK -5ª F</t>
        </is>
      </c>
      <c r="Q3" s="288" t="inlineStr">
        <is>
          <t>VIAGENS 
PREVISTAS -6ª F</t>
        </is>
      </c>
      <c r="R3" s="288" t="inlineStr">
        <is>
          <t>VIAGENS 
REALIZADAS -6ª F</t>
        </is>
      </c>
      <c r="S3" s="288" t="inlineStr">
        <is>
          <t xml:space="preserve">
IPK -6ª F</t>
        </is>
      </c>
      <c r="T3" s="288" t="inlineStr">
        <is>
          <t>VIAGENS 
PREVISTAS -SAB</t>
        </is>
      </c>
      <c r="U3" s="288" t="inlineStr">
        <is>
          <t>VIAGENS 
REALIZADAS -SAB</t>
        </is>
      </c>
      <c r="V3" s="288" t="inlineStr">
        <is>
          <t xml:space="preserve">
IPK -SAB</t>
        </is>
      </c>
      <c r="W3" s="288" t="inlineStr">
        <is>
          <t>VIAGENS 
PREVISTAS -DOM</t>
        </is>
      </c>
      <c r="X3" s="288" t="inlineStr">
        <is>
          <t>VIAGENS 
REALIZADAS -DOM</t>
        </is>
      </c>
      <c r="Y3" s="288" t="inlineStr">
        <is>
          <t xml:space="preserve">
IPK -DOM</t>
        </is>
      </c>
    </row>
    <row r="4" ht="15.75" customHeight="1">
      <c r="A4" s="53" t="n">
        <v>1</v>
      </c>
      <c r="B4" s="47" t="n">
        <v>16001</v>
      </c>
      <c r="C4" s="39" t="inlineStr">
        <is>
          <t>ESTÁDIO TUNDAVALA X ESTATUA DA LIBERDADE</t>
        </is>
      </c>
      <c r="D4" s="3" t="inlineStr">
        <is>
          <t>COOPERATIVA</t>
        </is>
      </c>
      <c r="E4" s="4" t="n"/>
      <c r="F4" s="5" t="n"/>
      <c r="G4" s="6" t="n"/>
      <c r="H4" s="4" t="n"/>
      <c r="I4" s="5" t="n"/>
      <c r="J4" s="6" t="n"/>
      <c r="K4" s="4" t="n"/>
      <c r="L4" s="5" t="n"/>
      <c r="M4" s="6" t="n"/>
      <c r="N4" s="4" t="n"/>
      <c r="O4" s="5" t="n"/>
      <c r="P4" s="6" t="n"/>
      <c r="Q4" s="4" t="n"/>
      <c r="R4" s="5" t="n"/>
      <c r="S4" s="6" t="n"/>
      <c r="T4" s="4" t="n"/>
      <c r="U4" s="5" t="n"/>
      <c r="V4" s="6" t="n"/>
      <c r="W4" s="4" t="n"/>
      <c r="X4" s="5" t="n"/>
      <c r="Y4" s="6" t="n"/>
    </row>
    <row r="5" ht="15.75" customHeight="1">
      <c r="A5" s="54" t="n">
        <v>2</v>
      </c>
      <c r="B5" s="48" t="n">
        <v>16002</v>
      </c>
      <c r="C5" s="40" t="inlineStr">
        <is>
          <t>ESTATUA DA LIBERDADE X MUTUNDO</t>
        </is>
      </c>
      <c r="D5" s="28" t="inlineStr">
        <is>
          <t>COOPERATIVA</t>
        </is>
      </c>
      <c r="E5" s="29" t="n"/>
      <c r="F5" s="30" t="n"/>
      <c r="G5" s="31" t="n"/>
      <c r="H5" s="29" t="n"/>
      <c r="I5" s="30" t="n"/>
      <c r="J5" s="31" t="n"/>
      <c r="K5" s="29" t="n"/>
      <c r="L5" s="30" t="n"/>
      <c r="M5" s="31" t="n"/>
      <c r="N5" s="29" t="n"/>
      <c r="O5" s="30" t="n"/>
      <c r="P5" s="31" t="n"/>
      <c r="Q5" s="29" t="n"/>
      <c r="R5" s="30" t="n"/>
      <c r="S5" s="31" t="n"/>
      <c r="T5" s="29" t="n"/>
      <c r="U5" s="30" t="n"/>
      <c r="V5" s="31" t="n"/>
      <c r="W5" s="29" t="n"/>
      <c r="X5" s="30" t="n"/>
      <c r="Y5" s="31" t="n"/>
    </row>
    <row r="6" ht="16.5" customHeight="1" thickBot="1">
      <c r="A6" s="56" t="n">
        <v>3</v>
      </c>
      <c r="B6" s="38" t="n">
        <v>16003</v>
      </c>
      <c r="C6" s="41" t="inlineStr">
        <is>
          <t>ESTATUA DA LIBERDADE X CENTRALIDADE DA QUILEMBA</t>
        </is>
      </c>
      <c r="D6" s="3" t="inlineStr">
        <is>
          <t>COOPERATIVA</t>
        </is>
      </c>
      <c r="E6" s="7" t="n"/>
      <c r="F6" s="8" t="n"/>
      <c r="G6" s="9" t="n"/>
      <c r="H6" s="7" t="n"/>
      <c r="I6" s="8" t="n"/>
      <c r="J6" s="9" t="n"/>
      <c r="K6" s="7" t="n"/>
      <c r="L6" s="8" t="n"/>
      <c r="M6" s="9" t="n"/>
      <c r="N6" s="7" t="n"/>
      <c r="O6" s="8" t="n"/>
      <c r="P6" s="9" t="n"/>
      <c r="Q6" s="7" t="n"/>
      <c r="R6" s="8" t="n"/>
      <c r="S6" s="9" t="n"/>
      <c r="T6" s="7" t="n"/>
      <c r="U6" s="8" t="n"/>
      <c r="V6" s="9" t="n"/>
      <c r="W6" s="7" t="n"/>
      <c r="X6" s="8" t="n"/>
      <c r="Y6" s="9" t="n"/>
    </row>
    <row r="7" ht="15.75" customHeight="1">
      <c r="A7" s="57" t="n">
        <v>4</v>
      </c>
      <c r="B7" s="49" t="n">
        <v>16001</v>
      </c>
      <c r="C7" s="42" t="inlineStr">
        <is>
          <t>ESTÁDIO TUNDAVALA X ESTATUA DA LIBERDADE</t>
        </is>
      </c>
      <c r="D7" s="10" t="inlineStr">
        <is>
          <t>JOBITA</t>
        </is>
      </c>
      <c r="E7" s="11" t="n"/>
      <c r="F7" s="12" t="n"/>
      <c r="G7" s="13" t="n"/>
      <c r="H7" s="11" t="n"/>
      <c r="I7" s="12" t="n"/>
      <c r="J7" s="13" t="n"/>
      <c r="K7" s="11" t="n"/>
      <c r="L7" s="12" t="n"/>
      <c r="M7" s="13" t="n"/>
      <c r="N7" s="11" t="n"/>
      <c r="O7" s="12" t="n"/>
      <c r="P7" s="13" t="n"/>
      <c r="Q7" s="11" t="n"/>
      <c r="R7" s="12" t="n"/>
      <c r="S7" s="13" t="n"/>
      <c r="T7" s="11" t="n"/>
      <c r="U7" s="12" t="n"/>
      <c r="V7" s="13" t="n"/>
      <c r="W7" s="12" t="n"/>
      <c r="X7" s="12" t="n"/>
      <c r="Y7" s="13" t="n"/>
    </row>
    <row r="8" ht="15.75" customHeight="1">
      <c r="A8" s="54" t="n">
        <v>5</v>
      </c>
      <c r="B8" s="48" t="n">
        <v>16002</v>
      </c>
      <c r="C8" s="40" t="inlineStr">
        <is>
          <t>ESTATUA DA LIBERDADE X MUTUNDO</t>
        </is>
      </c>
      <c r="D8" s="28" t="inlineStr">
        <is>
          <t>JOBITA</t>
        </is>
      </c>
      <c r="E8" s="29" t="n"/>
      <c r="F8" s="30" t="n"/>
      <c r="G8" s="31" t="n"/>
      <c r="H8" s="29" t="n"/>
      <c r="I8" s="30" t="n"/>
      <c r="J8" s="31" t="n"/>
      <c r="K8" s="29" t="n"/>
      <c r="L8" s="30" t="n"/>
      <c r="M8" s="31" t="n"/>
      <c r="N8" s="29" t="n"/>
      <c r="O8" s="30" t="n"/>
      <c r="P8" s="31" t="n"/>
      <c r="Q8" s="29" t="n"/>
      <c r="R8" s="30" t="n"/>
      <c r="S8" s="31" t="n"/>
      <c r="T8" s="29" t="n"/>
      <c r="U8" s="30" t="n"/>
      <c r="V8" s="31" t="n"/>
      <c r="W8" s="30" t="n"/>
      <c r="X8" s="30" t="n"/>
      <c r="Y8" s="31" t="n"/>
    </row>
    <row r="9" ht="15.75" customHeight="1">
      <c r="A9" s="57" t="n">
        <v>6</v>
      </c>
      <c r="B9" s="50" t="n">
        <v>16003</v>
      </c>
      <c r="C9" s="43" t="inlineStr">
        <is>
          <t>ESTATUA DA LIBERDADE X CENTRALIDADE DA QUILEMBA</t>
        </is>
      </c>
      <c r="D9" s="14" t="inlineStr">
        <is>
          <t>JOBITA</t>
        </is>
      </c>
      <c r="E9" s="15" t="n"/>
      <c r="F9" s="16" t="n"/>
      <c r="G9" s="17" t="n"/>
      <c r="H9" s="15" t="n"/>
      <c r="I9" s="16" t="n"/>
      <c r="J9" s="17" t="n"/>
      <c r="K9" s="15" t="n"/>
      <c r="L9" s="16" t="n"/>
      <c r="M9" s="17" t="n"/>
      <c r="N9" s="15" t="n"/>
      <c r="O9" s="16" t="n"/>
      <c r="P9" s="17" t="n"/>
      <c r="Q9" s="15" t="n"/>
      <c r="R9" s="16" t="n"/>
      <c r="S9" s="17" t="n"/>
      <c r="T9" s="15" t="n"/>
      <c r="U9" s="16" t="n"/>
      <c r="V9" s="17" t="n"/>
      <c r="W9" s="16" t="n"/>
      <c r="X9" s="16" t="n"/>
      <c r="Y9" s="17" t="n"/>
    </row>
    <row r="10" ht="15.75" customHeight="1">
      <c r="A10" s="54" t="n">
        <v>7</v>
      </c>
      <c r="B10" s="48" t="n">
        <v>16004</v>
      </c>
      <c r="C10" s="40" t="inlineStr">
        <is>
          <t>TCHIOCO / VERDINHA X MUTUNDO</t>
        </is>
      </c>
      <c r="D10" s="28" t="inlineStr">
        <is>
          <t>JOBITA</t>
        </is>
      </c>
      <c r="E10" s="29" t="n"/>
      <c r="F10" s="30" t="n"/>
      <c r="G10" s="31" t="n"/>
      <c r="H10" s="29" t="n"/>
      <c r="I10" s="30" t="n"/>
      <c r="J10" s="31" t="n"/>
      <c r="K10" s="29" t="n"/>
      <c r="L10" s="30" t="n"/>
      <c r="M10" s="31" t="n"/>
      <c r="N10" s="29" t="n"/>
      <c r="O10" s="30" t="n"/>
      <c r="P10" s="31" t="n"/>
      <c r="Q10" s="29" t="n"/>
      <c r="R10" s="30" t="n"/>
      <c r="S10" s="31" t="n"/>
      <c r="T10" s="29" t="n"/>
      <c r="U10" s="30" t="n"/>
      <c r="V10" s="31" t="n"/>
      <c r="W10" s="30" t="n"/>
      <c r="X10" s="30" t="n"/>
      <c r="Y10" s="31" t="n"/>
    </row>
    <row r="11" ht="16.5" customHeight="1" thickBot="1">
      <c r="A11" s="58" t="n">
        <v>8</v>
      </c>
      <c r="B11" s="67" t="n">
        <v>16007</v>
      </c>
      <c r="C11" s="44" t="inlineStr">
        <is>
          <t>TCHIOCO X MUTUNDO (VIA EYWA)</t>
        </is>
      </c>
      <c r="D11" s="88" t="inlineStr">
        <is>
          <t>JOBITA</t>
        </is>
      </c>
      <c r="E11" s="18" t="n"/>
      <c r="F11" s="19" t="n"/>
      <c r="G11" s="20" t="n"/>
      <c r="H11" s="18" t="n"/>
      <c r="I11" s="19" t="n"/>
      <c r="J11" s="20" t="n"/>
      <c r="K11" s="18" t="n"/>
      <c r="L11" s="19" t="n"/>
      <c r="M11" s="20" t="n"/>
      <c r="N11" s="18" t="n"/>
      <c r="O11" s="19" t="n"/>
      <c r="P11" s="20" t="n"/>
      <c r="Q11" s="18" t="n"/>
      <c r="R11" s="19" t="n"/>
      <c r="S11" s="20" t="n"/>
      <c r="T11" s="18" t="n"/>
      <c r="U11" s="19" t="n"/>
      <c r="V11" s="20" t="n"/>
      <c r="W11" s="19" t="n"/>
      <c r="X11" s="19" t="n"/>
      <c r="Y11" s="20" t="n"/>
    </row>
    <row r="12" ht="15.75" customHeight="1">
      <c r="A12" s="55" t="n">
        <v>9</v>
      </c>
      <c r="B12" s="38" t="n">
        <v>16001</v>
      </c>
      <c r="C12" s="41" t="inlineStr">
        <is>
          <t>ESTÁDIO TUNDAVALA X ESTATUA DA LIBERDADE</t>
        </is>
      </c>
      <c r="D12" s="3" t="inlineStr">
        <is>
          <t>PAUFIL</t>
        </is>
      </c>
      <c r="E12" s="7" t="n"/>
      <c r="F12" s="8" t="n"/>
      <c r="G12" s="9" t="n"/>
      <c r="H12" s="7" t="n"/>
      <c r="I12" s="8" t="n"/>
      <c r="J12" s="9" t="n"/>
      <c r="K12" s="7" t="n"/>
      <c r="L12" s="8" t="n"/>
      <c r="M12" s="9" t="n"/>
      <c r="N12" s="7" t="n"/>
      <c r="O12" s="8" t="n"/>
      <c r="P12" s="9" t="n"/>
      <c r="Q12" s="7" t="n"/>
      <c r="R12" s="8" t="n"/>
      <c r="S12" s="9" t="n"/>
      <c r="T12" s="7" t="n"/>
      <c r="U12" s="8" t="n"/>
      <c r="V12" s="9" t="n"/>
      <c r="W12" s="8" t="n"/>
      <c r="X12" s="8" t="n"/>
      <c r="Y12" s="9" t="n"/>
    </row>
    <row r="13" ht="15.75" customHeight="1">
      <c r="A13" s="54" t="n">
        <v>10</v>
      </c>
      <c r="B13" s="48" t="n">
        <v>16002</v>
      </c>
      <c r="C13" s="40" t="inlineStr">
        <is>
          <t>ESTATUA DA LIBERDADE X MUTUNDO</t>
        </is>
      </c>
      <c r="D13" s="28" t="inlineStr">
        <is>
          <t>PAUFIL</t>
        </is>
      </c>
      <c r="E13" s="29" t="n"/>
      <c r="F13" s="30" t="n"/>
      <c r="G13" s="31" t="n"/>
      <c r="H13" s="29" t="n"/>
      <c r="I13" s="30" t="n"/>
      <c r="J13" s="31" t="n"/>
      <c r="K13" s="29" t="n"/>
      <c r="L13" s="30" t="n"/>
      <c r="M13" s="31" t="n"/>
      <c r="N13" s="29" t="n"/>
      <c r="O13" s="30" t="n"/>
      <c r="P13" s="31" t="n"/>
      <c r="Q13" s="29" t="n"/>
      <c r="R13" s="30" t="n"/>
      <c r="S13" s="31" t="n"/>
      <c r="T13" s="29" t="n"/>
      <c r="U13" s="30" t="n"/>
      <c r="V13" s="31" t="n"/>
      <c r="W13" s="30" t="n"/>
      <c r="X13" s="30" t="n"/>
      <c r="Y13" s="31" t="n"/>
    </row>
    <row r="14" ht="15.75" customHeight="1">
      <c r="A14" s="55" t="n">
        <v>11</v>
      </c>
      <c r="B14" s="38" t="n">
        <v>16003</v>
      </c>
      <c r="C14" s="41" t="inlineStr">
        <is>
          <t>ESTATUA DA LIBERDADE X CENTRALIDADE DA QUILEMBA</t>
        </is>
      </c>
      <c r="D14" s="3" t="inlineStr">
        <is>
          <t>PAUFIL</t>
        </is>
      </c>
      <c r="E14" s="7" t="n"/>
      <c r="F14" s="8" t="n"/>
      <c r="G14" s="9" t="n"/>
      <c r="H14" s="7" t="n"/>
      <c r="I14" s="8" t="n"/>
      <c r="J14" s="9" t="n"/>
      <c r="K14" s="7" t="n"/>
      <c r="L14" s="8" t="n"/>
      <c r="M14" s="9" t="n"/>
      <c r="N14" s="7" t="n"/>
      <c r="O14" s="8" t="n"/>
      <c r="P14" s="9" t="n"/>
      <c r="Q14" s="7" t="n"/>
      <c r="R14" s="8" t="n"/>
      <c r="S14" s="9" t="n"/>
      <c r="T14" s="7" t="n"/>
      <c r="U14" s="8" t="n"/>
      <c r="V14" s="9" t="n"/>
      <c r="W14" s="8" t="n"/>
      <c r="X14" s="8" t="n"/>
      <c r="Y14" s="9" t="n"/>
    </row>
    <row r="15" ht="15.75" customHeight="1">
      <c r="A15" s="54" t="n">
        <v>12</v>
      </c>
      <c r="B15" s="48" t="n">
        <v>16004</v>
      </c>
      <c r="C15" s="40" t="inlineStr">
        <is>
          <t>TCHIOCO / VERDINHA X MUTUNDO</t>
        </is>
      </c>
      <c r="D15" s="28" t="inlineStr">
        <is>
          <t>PAUFIL</t>
        </is>
      </c>
      <c r="E15" s="29" t="n"/>
      <c r="F15" s="30" t="n"/>
      <c r="G15" s="31" t="n"/>
      <c r="H15" s="29" t="n"/>
      <c r="I15" s="30" t="n"/>
      <c r="J15" s="31" t="n"/>
      <c r="K15" s="29" t="n"/>
      <c r="L15" s="30" t="n"/>
      <c r="M15" s="31" t="n"/>
      <c r="N15" s="29" t="n"/>
      <c r="O15" s="30" t="n"/>
      <c r="P15" s="31" t="n"/>
      <c r="Q15" s="29" t="n"/>
      <c r="R15" s="30" t="n"/>
      <c r="S15" s="31" t="n"/>
      <c r="T15" s="29" t="n"/>
      <c r="U15" s="30" t="n"/>
      <c r="V15" s="31" t="n"/>
      <c r="W15" s="30" t="n"/>
      <c r="X15" s="30" t="n"/>
      <c r="Y15" s="31" t="n"/>
    </row>
    <row r="16" ht="15.75" customHeight="1">
      <c r="A16" s="55" t="n">
        <v>13</v>
      </c>
      <c r="B16" s="38" t="n">
        <v>16006</v>
      </c>
      <c r="C16" s="41" t="inlineStr">
        <is>
          <t>PRAÇA NOVA X MUTUNDO</t>
        </is>
      </c>
      <c r="D16" s="3" t="inlineStr">
        <is>
          <t>PAUFIL</t>
        </is>
      </c>
      <c r="E16" s="7" t="n"/>
      <c r="F16" s="8" t="n"/>
      <c r="G16" s="9" t="n"/>
      <c r="H16" s="7" t="n"/>
      <c r="I16" s="8" t="n"/>
      <c r="J16" s="9" t="n"/>
      <c r="K16" s="7" t="n"/>
      <c r="L16" s="8" t="n"/>
      <c r="M16" s="9" t="n"/>
      <c r="N16" s="7" t="n"/>
      <c r="O16" s="8" t="n"/>
      <c r="P16" s="9" t="n"/>
      <c r="Q16" s="7" t="n"/>
      <c r="R16" s="8" t="n"/>
      <c r="S16" s="9" t="n"/>
      <c r="T16" s="7" t="n"/>
      <c r="U16" s="8" t="n"/>
      <c r="V16" s="9" t="n"/>
      <c r="W16" s="8" t="n"/>
      <c r="X16" s="8" t="n"/>
      <c r="Y16" s="9" t="n"/>
    </row>
    <row r="17" ht="16.5" customHeight="1" thickBot="1">
      <c r="A17" s="54" t="n">
        <v>14</v>
      </c>
      <c r="B17" s="48" t="n">
        <v>16007</v>
      </c>
      <c r="C17" s="40" t="inlineStr">
        <is>
          <t>TCHIOCO X MUTUNDO (VIA EYWA)</t>
        </is>
      </c>
      <c r="D17" s="28" t="inlineStr">
        <is>
          <t>PAUFIL</t>
        </is>
      </c>
      <c r="E17" s="33" t="n"/>
      <c r="F17" s="34" t="n"/>
      <c r="G17" s="35" t="n"/>
      <c r="H17" s="33" t="n"/>
      <c r="I17" s="34" t="n"/>
      <c r="J17" s="35" t="n"/>
      <c r="K17" s="33" t="n"/>
      <c r="L17" s="34" t="n"/>
      <c r="M17" s="35" t="n"/>
      <c r="N17" s="33" t="n"/>
      <c r="O17" s="34" t="n"/>
      <c r="P17" s="35" t="n"/>
      <c r="Q17" s="33" t="n"/>
      <c r="R17" s="34" t="n"/>
      <c r="S17" s="35" t="n"/>
      <c r="T17" s="33" t="n"/>
      <c r="U17" s="34" t="n"/>
      <c r="V17" s="35" t="n"/>
      <c r="W17" s="34" t="n"/>
      <c r="X17" s="34" t="n"/>
      <c r="Y17" s="35" t="n"/>
    </row>
    <row r="18" ht="15.75" customHeight="1">
      <c r="A18" s="57" t="n">
        <v>15</v>
      </c>
      <c r="B18" s="49" t="n">
        <v>16003</v>
      </c>
      <c r="C18" s="42" t="inlineStr">
        <is>
          <t>ESTATUA DA LIBERDADE X CENTRALIDADE DA QUILEMBA</t>
        </is>
      </c>
      <c r="D18" s="10" t="inlineStr">
        <is>
          <t>ROSALINA LUBANGO</t>
        </is>
      </c>
      <c r="E18" s="15" t="n"/>
      <c r="F18" s="16" t="n"/>
      <c r="G18" s="17" t="n"/>
      <c r="H18" s="15" t="n"/>
      <c r="I18" s="16" t="n"/>
      <c r="J18" s="17" t="n"/>
      <c r="K18" s="15" t="n"/>
      <c r="L18" s="16" t="n"/>
      <c r="M18" s="17" t="n"/>
      <c r="N18" s="15" t="n"/>
      <c r="O18" s="16" t="n"/>
      <c r="P18" s="17" t="n"/>
      <c r="Q18" s="15" t="n"/>
      <c r="R18" s="16" t="n"/>
      <c r="S18" s="17" t="n"/>
      <c r="T18" s="15" t="n"/>
      <c r="U18" s="16" t="n"/>
      <c r="V18" s="17" t="n"/>
      <c r="W18" s="16" t="n"/>
      <c r="X18" s="16" t="n"/>
      <c r="Y18" s="17" t="n"/>
    </row>
    <row r="19" ht="15.75" customHeight="1">
      <c r="A19" s="54" t="n">
        <v>16</v>
      </c>
      <c r="B19" s="48" t="n">
        <v>16007</v>
      </c>
      <c r="C19" s="40" t="inlineStr">
        <is>
          <t>TCHIOCO X MUTUNDO (VIA EYWA)</t>
        </is>
      </c>
      <c r="D19" s="28" t="inlineStr">
        <is>
          <t>ROSALINA LUBANGO</t>
        </is>
      </c>
      <c r="E19" s="29" t="n"/>
      <c r="F19" s="30" t="n"/>
      <c r="G19" s="31" t="n"/>
      <c r="H19" s="29" t="n"/>
      <c r="I19" s="30" t="n"/>
      <c r="J19" s="31" t="n"/>
      <c r="K19" s="29" t="n"/>
      <c r="L19" s="30" t="n"/>
      <c r="M19" s="31" t="n"/>
      <c r="N19" s="29" t="n"/>
      <c r="O19" s="30" t="n"/>
      <c r="P19" s="31" t="n"/>
      <c r="Q19" s="29" t="n"/>
      <c r="R19" s="30" t="n"/>
      <c r="S19" s="31" t="n"/>
      <c r="T19" s="29" t="n"/>
      <c r="U19" s="30" t="n"/>
      <c r="V19" s="31" t="n"/>
      <c r="W19" s="30" t="n"/>
      <c r="X19" s="30" t="n"/>
      <c r="Y19" s="31" t="n"/>
    </row>
    <row r="20" ht="15.75" customHeight="1">
      <c r="A20" s="57" t="n">
        <v>17</v>
      </c>
      <c r="B20" s="50" t="n">
        <v>16008</v>
      </c>
      <c r="C20" s="43" t="inlineStr">
        <is>
          <t>LUBANGO X HUMPATA</t>
        </is>
      </c>
      <c r="D20" s="14" t="inlineStr">
        <is>
          <t>ROSALINA LUBANGO</t>
        </is>
      </c>
      <c r="E20" s="15" t="n"/>
      <c r="F20" s="16" t="n"/>
      <c r="G20" s="17" t="n"/>
      <c r="H20" s="15" t="n"/>
      <c r="I20" s="16" t="n"/>
      <c r="J20" s="17" t="n"/>
      <c r="K20" s="15" t="n"/>
      <c r="L20" s="16" t="n"/>
      <c r="M20" s="17" t="n"/>
      <c r="N20" s="15" t="n"/>
      <c r="O20" s="16" t="n"/>
      <c r="P20" s="17" t="n"/>
      <c r="Q20" s="15" t="n"/>
      <c r="R20" s="16" t="n"/>
      <c r="S20" s="17" t="n"/>
      <c r="T20" s="15" t="n"/>
      <c r="U20" s="16" t="n"/>
      <c r="V20" s="17" t="n"/>
      <c r="W20" s="16" t="n"/>
      <c r="X20" s="16" t="n"/>
      <c r="Y20" s="17" t="n"/>
    </row>
    <row r="21" ht="16.5" customHeight="1" thickBot="1">
      <c r="A21" s="189" t="n">
        <v>18</v>
      </c>
      <c r="B21" s="190" t="inlineStr">
        <is>
          <t>16002</t>
        </is>
      </c>
      <c r="C21" s="191" t="inlineStr">
        <is>
          <t>ESTATUA DA LIBERDADE X MUTUNDO</t>
        </is>
      </c>
      <c r="D21" s="192" t="inlineStr">
        <is>
          <t>ROSALINA LUBANGO</t>
        </is>
      </c>
      <c r="E21" s="193" t="n"/>
      <c r="F21" s="194" t="n"/>
      <c r="G21" s="195" t="n"/>
      <c r="H21" s="193" t="n"/>
      <c r="I21" s="194" t="n"/>
      <c r="J21" s="195" t="n"/>
      <c r="K21" s="193" t="n"/>
      <c r="L21" s="194" t="n"/>
      <c r="M21" s="195" t="n"/>
      <c r="N21" s="193" t="n"/>
      <c r="O21" s="194" t="n"/>
      <c r="P21" s="195" t="n"/>
      <c r="Q21" s="193" t="n"/>
      <c r="R21" s="194" t="n"/>
      <c r="S21" s="195" t="n"/>
      <c r="T21" s="193" t="n"/>
      <c r="U21" s="194" t="n"/>
      <c r="V21" s="195" t="n"/>
      <c r="W21" s="194" t="n"/>
      <c r="X21" s="194" t="n"/>
      <c r="Y21" s="195" t="n"/>
    </row>
    <row r="22" ht="15.75" customHeight="1">
      <c r="A22" s="55" t="n">
        <v>19</v>
      </c>
      <c r="B22" s="38" t="n">
        <v>16003</v>
      </c>
      <c r="C22" s="41" t="inlineStr">
        <is>
          <t>ESTATUA DA LIBERDADE X CENTRALIDADE DA QUILEMBA</t>
        </is>
      </c>
      <c r="D22" s="3" t="inlineStr">
        <is>
          <t>SOTRANS</t>
        </is>
      </c>
      <c r="E22" s="7" t="n"/>
      <c r="F22" s="8" t="n"/>
      <c r="G22" s="9" t="n"/>
      <c r="H22" s="7" t="n"/>
      <c r="I22" s="8" t="n"/>
      <c r="J22" s="9" t="n"/>
      <c r="K22" s="7" t="n"/>
      <c r="L22" s="8" t="n"/>
      <c r="M22" s="9" t="n"/>
      <c r="N22" s="7" t="n"/>
      <c r="O22" s="8" t="n"/>
      <c r="P22" s="9" t="n"/>
      <c r="Q22" s="7" t="n"/>
      <c r="R22" s="8" t="n"/>
      <c r="S22" s="9" t="n"/>
      <c r="T22" s="7" t="n"/>
      <c r="U22" s="8" t="n"/>
      <c r="V22" s="9" t="n"/>
      <c r="W22" s="8" t="n"/>
      <c r="X22" s="8" t="n"/>
      <c r="Y22" s="9" t="n"/>
    </row>
    <row r="23" ht="15.75" customHeight="1">
      <c r="A23" s="54" t="n">
        <v>20</v>
      </c>
      <c r="B23" s="48" t="inlineStr">
        <is>
          <t>16002</t>
        </is>
      </c>
      <c r="C23" s="40" t="inlineStr">
        <is>
          <t>ESTATUA DA LIBERDADE X MUTUNDO</t>
        </is>
      </c>
      <c r="D23" s="28" t="inlineStr">
        <is>
          <t>SOTRANS</t>
        </is>
      </c>
      <c r="E23" s="29" t="n"/>
      <c r="F23" s="30" t="n"/>
      <c r="G23" s="31" t="n"/>
      <c r="H23" s="29" t="n"/>
      <c r="I23" s="30" t="n"/>
      <c r="J23" s="31" t="n"/>
      <c r="K23" s="29" t="n"/>
      <c r="L23" s="30" t="n"/>
      <c r="M23" s="31" t="n"/>
      <c r="N23" s="29" t="n"/>
      <c r="O23" s="30" t="n"/>
      <c r="P23" s="31" t="n"/>
      <c r="Q23" s="29" t="n"/>
      <c r="R23" s="30" t="n"/>
      <c r="S23" s="31" t="n"/>
      <c r="T23" s="29" t="n"/>
      <c r="U23" s="30" t="n"/>
      <c r="V23" s="31" t="n"/>
      <c r="W23" s="30" t="n"/>
      <c r="X23" s="30" t="n"/>
      <c r="Y23" s="31" t="n"/>
    </row>
    <row r="24" ht="15.75" customHeight="1">
      <c r="A24" s="55" t="n">
        <v>21</v>
      </c>
      <c r="B24" s="38" t="n">
        <v>16007</v>
      </c>
      <c r="C24" s="41" t="inlineStr">
        <is>
          <t>TCHIOCO X MUTUNDO (VIA EYWA)</t>
        </is>
      </c>
      <c r="D24" s="3" t="inlineStr">
        <is>
          <t>SOTRANS</t>
        </is>
      </c>
      <c r="E24" s="7" t="n"/>
      <c r="F24" s="8" t="n"/>
      <c r="G24" s="9" t="n"/>
      <c r="H24" s="7" t="n"/>
      <c r="I24" s="8" t="n"/>
      <c r="J24" s="9" t="n"/>
      <c r="K24" s="7" t="n"/>
      <c r="L24" s="8" t="n"/>
      <c r="M24" s="9" t="n"/>
      <c r="N24" s="7" t="n"/>
      <c r="O24" s="8" t="n"/>
      <c r="P24" s="9" t="n"/>
      <c r="Q24" s="7" t="n"/>
      <c r="R24" s="8" t="n"/>
      <c r="S24" s="9" t="n"/>
      <c r="T24" s="7" t="n"/>
      <c r="U24" s="8" t="n"/>
      <c r="V24" s="9" t="n"/>
      <c r="W24" s="8" t="n"/>
      <c r="X24" s="8" t="n"/>
      <c r="Y24" s="9" t="n"/>
    </row>
    <row r="25" ht="15.75" customHeight="1">
      <c r="A25" s="54" t="n">
        <v>23</v>
      </c>
      <c r="B25" s="48" t="n">
        <v>16009</v>
      </c>
      <c r="C25" s="40" t="inlineStr">
        <is>
          <t>LUBANGO X CHIBIA</t>
        </is>
      </c>
      <c r="D25" s="28" t="inlineStr">
        <is>
          <t>SOTRANS</t>
        </is>
      </c>
      <c r="E25" s="29" t="n"/>
      <c r="F25" s="30" t="n"/>
      <c r="G25" s="31" t="n"/>
      <c r="H25" s="29" t="n"/>
      <c r="I25" s="30" t="n"/>
      <c r="J25" s="31" t="n"/>
      <c r="K25" s="29" t="n"/>
      <c r="L25" s="30" t="n"/>
      <c r="M25" s="31" t="n"/>
      <c r="N25" s="29" t="n"/>
      <c r="O25" s="30" t="n"/>
      <c r="P25" s="31" t="n"/>
      <c r="Q25" s="29" t="n"/>
      <c r="R25" s="30" t="n"/>
      <c r="S25" s="31" t="n"/>
      <c r="T25" s="29" t="n"/>
      <c r="U25" s="30" t="n"/>
      <c r="V25" s="31" t="n"/>
      <c r="W25" s="30" t="n"/>
      <c r="X25" s="30" t="n"/>
      <c r="Y25" s="31" t="n"/>
    </row>
    <row r="26" ht="15.75" customHeight="1">
      <c r="A26" s="8" t="n">
        <v>24</v>
      </c>
      <c r="B26" s="38" t="n">
        <v>16005</v>
      </c>
      <c r="C26" s="3" t="inlineStr">
        <is>
          <t>ESTATUA DA LIBERDADE X PRAÇA NOVA</t>
        </is>
      </c>
      <c r="D26" s="3" t="inlineStr">
        <is>
          <t>SOTRANS</t>
        </is>
      </c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</row>
    <row r="27" ht="16.5" customHeight="1" thickBot="1">
      <c r="A27" s="281" t="n">
        <v>25</v>
      </c>
      <c r="B27" s="282" t="inlineStr">
        <is>
          <t>16004</t>
        </is>
      </c>
      <c r="C27" s="226" t="inlineStr">
        <is>
          <t>TCHIOCO / VERDINHA X MUTUNDO</t>
        </is>
      </c>
      <c r="D27" s="283" t="inlineStr">
        <is>
          <t>SOTRANS</t>
        </is>
      </c>
      <c r="E27" s="228" t="n"/>
      <c r="F27" s="228" t="n"/>
      <c r="G27" s="228" t="n"/>
      <c r="H27" s="225" t="n"/>
      <c r="I27" s="225" t="n"/>
      <c r="J27" s="225" t="n"/>
      <c r="K27" s="281" t="n"/>
      <c r="L27" s="228" t="n"/>
      <c r="M27" s="224" t="n"/>
      <c r="N27" s="224" t="n"/>
      <c r="O27" s="228" t="n"/>
      <c r="P27" s="224" t="n"/>
      <c r="Q27" s="228" t="n"/>
      <c r="R27" s="228" t="n"/>
      <c r="S27" s="35" t="n"/>
      <c r="T27" s="224" t="n"/>
      <c r="U27" s="228" t="n"/>
      <c r="V27" s="224" t="n"/>
      <c r="W27" s="228" t="n"/>
      <c r="X27" s="228" t="n"/>
      <c r="Y27" s="228" t="n"/>
    </row>
  </sheetData>
  <mergeCells count="3">
    <mergeCell ref="A1:D2"/>
    <mergeCell ref="E1:G2"/>
    <mergeCell ref="H1:J2"/>
  </mergeCells>
  <conditionalFormatting sqref="G4:G26 J4:J26 M4:M26 P4:P26 V4:V26 Y4:Y26 S4:S27">
    <cfRule type="expression" priority="1" dxfId="1">
      <formula>G4&gt;0</formula>
    </cfRule>
    <cfRule type="expression" priority="2" dxfId="0">
      <formula>G4&lt;0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tabColor theme="5"/>
    <outlinePr summaryBelow="1" summaryRight="1"/>
    <pageSetUpPr/>
  </sheetPr>
  <dimension ref="A1:A1"/>
  <sheetViews>
    <sheetView zoomScale="80" zoomScaleNormal="80" workbookViewId="0">
      <pane xSplit="4" ySplit="1" topLeftCell="T2" activePane="bottomRight" state="frozen"/>
      <selection pane="topRight" activeCell="H62" sqref="H62"/>
      <selection pane="bottomLeft" activeCell="H62" sqref="H62"/>
      <selection pane="bottomRight" activeCell="A1" sqref="A1:XFD1048576"/>
    </sheetView>
  </sheetViews>
  <sheetFormatPr baseColWidth="8" defaultColWidth="9.140625" defaultRowHeight="15"/>
  <cols>
    <col width="9.140625" customWidth="1" style="470" min="1" max="4"/>
    <col width="9.140625" customWidth="1" style="25" min="5" max="7"/>
    <col width="9.140625" customWidth="1" style="470" min="8" max="9"/>
    <col width="9.140625" customWidth="1" style="470" min="10" max="16384"/>
  </cols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4:H35"/>
  <sheetViews>
    <sheetView topLeftCell="A2" zoomScale="110" zoomScaleNormal="110" workbookViewId="0">
      <selection activeCell="B4" sqref="B4:H5"/>
    </sheetView>
  </sheetViews>
  <sheetFormatPr baseColWidth="8" defaultColWidth="32.85546875" defaultRowHeight="15"/>
  <cols>
    <col width="6.5703125" customWidth="1" style="470" min="1" max="1"/>
    <col width="19.5703125" customWidth="1" style="470" min="2" max="2"/>
    <col width="12.140625" customWidth="1" style="470" min="3" max="3"/>
    <col width="11.85546875" customWidth="1" style="470" min="4" max="4"/>
    <col width="14" customWidth="1" style="470" min="5" max="5"/>
    <col width="13.42578125" customWidth="1" style="470" min="6" max="6"/>
    <col width="13.5703125" customWidth="1" style="470" min="7" max="7"/>
    <col width="21" customWidth="1" style="470" min="8" max="8"/>
    <col width="32.85546875" customWidth="1" style="470" min="9" max="10"/>
    <col width="32.85546875" customWidth="1" style="470" min="11" max="16384"/>
  </cols>
  <sheetData>
    <row r="4">
      <c r="B4" s="483" t="inlineStr">
        <is>
          <t>Dados diários do Sistema Nacional de Bilhética Integrada</t>
        </is>
      </c>
    </row>
    <row r="5"/>
    <row r="6" ht="15.75" customHeight="1">
      <c r="B6" s="124" t="n"/>
    </row>
    <row r="7">
      <c r="B7" s="125" t="inlineStr">
        <is>
          <t>Operadora</t>
        </is>
      </c>
      <c r="C7" s="126" t="inlineStr">
        <is>
          <t xml:space="preserve">Frota </t>
        </is>
      </c>
      <c r="D7" s="127" t="inlineStr">
        <is>
          <t>Viagens</t>
        </is>
      </c>
      <c r="E7" s="126" t="inlineStr">
        <is>
          <t>Km Realizada</t>
        </is>
      </c>
      <c r="F7" s="126" t="inlineStr">
        <is>
          <t>Passageiros</t>
        </is>
      </c>
      <c r="G7" s="126" t="inlineStr">
        <is>
          <t>Média do IPK</t>
        </is>
      </c>
      <c r="H7" s="128" t="inlineStr">
        <is>
          <t>Arrecadação</t>
        </is>
      </c>
    </row>
    <row r="8">
      <c r="B8" s="129" t="inlineStr">
        <is>
          <t>ANGOAUSTRAL</t>
        </is>
      </c>
      <c r="C8" s="425" t="n">
        <v>31</v>
      </c>
      <c r="D8" s="425" t="n">
        <v>355</v>
      </c>
      <c r="E8" s="426" t="n">
        <v>6747.1</v>
      </c>
      <c r="F8" s="427" t="n">
        <v>38905</v>
      </c>
      <c r="G8" s="234">
        <f>F8/E8</f>
        <v/>
      </c>
      <c r="H8" s="435" t="n">
        <v>1945200</v>
      </c>
    </row>
    <row r="9">
      <c r="B9" s="131" t="inlineStr">
        <is>
          <t>ANGO-REAL</t>
        </is>
      </c>
      <c r="C9" s="428" t="n">
        <v>76</v>
      </c>
      <c r="D9" s="429" t="n">
        <v>978</v>
      </c>
      <c r="E9" s="430" t="n">
        <v>22752.43</v>
      </c>
      <c r="F9" s="431" t="n">
        <v>105454</v>
      </c>
      <c r="G9" s="133">
        <f>F9/E9</f>
        <v/>
      </c>
      <c r="H9" s="436" t="n">
        <v>5271500</v>
      </c>
    </row>
    <row r="10" ht="13.5" customHeight="1">
      <c r="B10" s="129" t="inlineStr">
        <is>
          <t>CAMCON</t>
        </is>
      </c>
      <c r="C10" s="425" t="n">
        <v>9</v>
      </c>
      <c r="D10" s="425" t="n">
        <v>95</v>
      </c>
      <c r="E10" s="432" t="n">
        <v>2564.7</v>
      </c>
      <c r="F10" s="427" t="n">
        <v>5252</v>
      </c>
      <c r="G10" s="234">
        <f>F10/E10</f>
        <v/>
      </c>
      <c r="H10" s="435" t="n">
        <v>262300</v>
      </c>
    </row>
    <row r="11" ht="14.25" customHeight="1">
      <c r="B11" s="131" t="inlineStr">
        <is>
          <t>CIDRÁLIA</t>
        </is>
      </c>
      <c r="C11" s="428" t="n">
        <v>28</v>
      </c>
      <c r="D11" s="429" t="n">
        <v>442</v>
      </c>
      <c r="E11" s="433" t="n">
        <v>9051.209999999999</v>
      </c>
      <c r="F11" s="431" t="n">
        <v>37254</v>
      </c>
      <c r="G11" s="133">
        <f>F11/E11</f>
        <v/>
      </c>
      <c r="H11" s="436" t="n">
        <v>1862500</v>
      </c>
    </row>
    <row r="12">
      <c r="B12" s="129" t="inlineStr">
        <is>
          <t>IMPALA</t>
        </is>
      </c>
      <c r="C12" s="425" t="n">
        <v>10</v>
      </c>
      <c r="D12" s="425" t="n">
        <v>88</v>
      </c>
      <c r="E12" s="426" t="n">
        <v>3335.9</v>
      </c>
      <c r="F12" s="427" t="n">
        <v>6130.89</v>
      </c>
      <c r="G12" s="234">
        <f>F12/E12</f>
        <v/>
      </c>
      <c r="H12" s="435" t="n">
        <v>977400</v>
      </c>
    </row>
    <row r="13">
      <c r="B13" s="131" t="inlineStr">
        <is>
          <t>MACON</t>
        </is>
      </c>
      <c r="C13" s="428" t="n">
        <v>30</v>
      </c>
      <c r="D13" s="429" t="n">
        <v>305</v>
      </c>
      <c r="E13" s="430" t="n">
        <v>6130.89</v>
      </c>
      <c r="F13" s="431" t="n">
        <v>33680</v>
      </c>
      <c r="G13" s="133">
        <f>F13/E13</f>
        <v/>
      </c>
      <c r="H13" s="436" t="n">
        <v>1683900</v>
      </c>
    </row>
    <row r="14">
      <c r="B14" s="129" t="inlineStr">
        <is>
          <t>ROSALINA EXPRESS</t>
        </is>
      </c>
      <c r="C14" s="425" t="n">
        <v>24</v>
      </c>
      <c r="D14" s="425" t="n">
        <v>231</v>
      </c>
      <c r="E14" s="425" t="n">
        <v>4232.2</v>
      </c>
      <c r="F14" s="427" t="n">
        <v>21829</v>
      </c>
      <c r="G14" s="234">
        <f>F14/E14</f>
        <v/>
      </c>
      <c r="H14" s="435" t="n">
        <v>1091100</v>
      </c>
    </row>
    <row r="15">
      <c r="B15" s="131" t="inlineStr">
        <is>
          <t>STRANG</t>
        </is>
      </c>
      <c r="C15" s="428" t="n">
        <v>2</v>
      </c>
      <c r="D15" s="428" t="n">
        <v>18</v>
      </c>
      <c r="E15" s="434" t="n">
        <v>690.35</v>
      </c>
      <c r="F15" s="431" t="n">
        <v>868</v>
      </c>
      <c r="G15" s="133">
        <f>F15/E15</f>
        <v/>
      </c>
      <c r="H15" s="436" t="n">
        <v>212100</v>
      </c>
    </row>
    <row r="16">
      <c r="B16" s="129" t="inlineStr">
        <is>
          <t>TCUL</t>
        </is>
      </c>
      <c r="C16" s="425" t="n">
        <v>103</v>
      </c>
      <c r="D16" s="427" t="n">
        <v>1133</v>
      </c>
      <c r="E16" s="426" t="n">
        <v>26722.01</v>
      </c>
      <c r="F16" s="427" t="n">
        <v>170605</v>
      </c>
      <c r="G16" s="274">
        <f>F16/E16</f>
        <v/>
      </c>
      <c r="H16" s="435" t="n">
        <v>8528075</v>
      </c>
    </row>
    <row r="17">
      <c r="B17" s="134" t="inlineStr">
        <is>
          <t>Total</t>
        </is>
      </c>
      <c r="C17" s="135">
        <f>SUM(C8:C16)</f>
        <v/>
      </c>
      <c r="D17" s="135">
        <f>SUM(D8:D16)</f>
        <v/>
      </c>
      <c r="E17" s="136">
        <f>SUM(E8:E16)</f>
        <v/>
      </c>
      <c r="F17" s="135">
        <f>SUM(F8:F16)</f>
        <v/>
      </c>
      <c r="G17" s="137">
        <f>F17/E17</f>
        <v/>
      </c>
      <c r="H17" s="138">
        <f>SUM(H8:H16)</f>
        <v/>
      </c>
    </row>
    <row r="19">
      <c r="B19" s="484" t="inlineStr">
        <is>
          <t>OBS: Dados do dia 03/06/2023 extraidos no dia 04/06/2023</t>
        </is>
      </c>
    </row>
    <row r="22" ht="14.45" customHeight="1">
      <c r="B22" s="485" t="inlineStr">
        <is>
          <t xml:space="preserve">        Dados diários do Sistema Nacional de Bilhética Integrada Huíla      </t>
        </is>
      </c>
    </row>
    <row r="23" ht="14.45" customHeight="1"/>
    <row r="24">
      <c r="B24" s="486" t="n"/>
    </row>
    <row r="25">
      <c r="B25" s="140" t="inlineStr">
        <is>
          <t>Operadora</t>
        </is>
      </c>
      <c r="C25" s="141" t="inlineStr">
        <is>
          <t xml:space="preserve">Frota </t>
        </is>
      </c>
      <c r="D25" s="142" t="inlineStr">
        <is>
          <t>Viagens</t>
        </is>
      </c>
      <c r="E25" s="141" t="inlineStr">
        <is>
          <t>Km Realizada</t>
        </is>
      </c>
      <c r="F25" s="141" t="inlineStr">
        <is>
          <t>Passageiros</t>
        </is>
      </c>
      <c r="G25" s="141" t="inlineStr">
        <is>
          <t>Média do IPK</t>
        </is>
      </c>
      <c r="H25" s="143" t="inlineStr">
        <is>
          <t>Arrecadação</t>
        </is>
      </c>
    </row>
    <row r="26">
      <c r="B26" s="144" t="inlineStr">
        <is>
          <t>COOPERATIVA</t>
        </is>
      </c>
      <c r="C26" s="130" t="inlineStr">
        <is>
          <t>Sem Registo</t>
        </is>
      </c>
      <c r="D26" s="130" t="inlineStr">
        <is>
          <t>Sem Registo</t>
        </is>
      </c>
      <c r="E26" s="130" t="inlineStr">
        <is>
          <t>Sem Registo</t>
        </is>
      </c>
      <c r="F26" s="130" t="inlineStr">
        <is>
          <t>Sem Registo</t>
        </is>
      </c>
      <c r="G26" s="130" t="inlineStr">
        <is>
          <t>Sem Registo</t>
        </is>
      </c>
      <c r="H26" s="275" t="inlineStr">
        <is>
          <t>Sem Registo</t>
        </is>
      </c>
    </row>
    <row r="27">
      <c r="B27" s="145" t="inlineStr">
        <is>
          <t>JOBITA</t>
        </is>
      </c>
      <c r="C27" s="238" t="n">
        <v>2</v>
      </c>
      <c r="D27" s="238" t="n">
        <v>3</v>
      </c>
      <c r="E27" s="238" t="n">
        <v>181.29</v>
      </c>
      <c r="F27" s="238" t="n">
        <v>364</v>
      </c>
      <c r="G27" s="133">
        <f>F27/E27</f>
        <v/>
      </c>
      <c r="H27" s="468" t="n">
        <v>36400</v>
      </c>
    </row>
    <row r="28">
      <c r="B28" s="144" t="inlineStr">
        <is>
          <t>SOTRANS</t>
        </is>
      </c>
      <c r="C28" s="130" t="n">
        <v>2</v>
      </c>
      <c r="D28" s="130" t="n">
        <v>20</v>
      </c>
      <c r="E28" s="130" t="n">
        <v>602.0599999999999</v>
      </c>
      <c r="F28" s="130" t="n">
        <v>1209</v>
      </c>
      <c r="G28" s="274">
        <f>F28/E28</f>
        <v/>
      </c>
      <c r="H28" s="467" t="n">
        <v>120900</v>
      </c>
    </row>
    <row r="29">
      <c r="B29" s="145" t="inlineStr">
        <is>
          <t>PAUFIL</t>
        </is>
      </c>
      <c r="C29" s="132" t="inlineStr">
        <is>
          <t>Sem Registo</t>
        </is>
      </c>
      <c r="D29" s="132" t="inlineStr">
        <is>
          <t>Sem Registo</t>
        </is>
      </c>
      <c r="E29" s="132" t="inlineStr">
        <is>
          <t>Sem Registo</t>
        </is>
      </c>
      <c r="F29" s="132" t="inlineStr">
        <is>
          <t>Sem Registo</t>
        </is>
      </c>
      <c r="G29" s="132" t="inlineStr">
        <is>
          <t>Sem Registo</t>
        </is>
      </c>
      <c r="H29" s="466" t="inlineStr">
        <is>
          <t>Sem Registo</t>
        </is>
      </c>
    </row>
    <row r="30">
      <c r="B30" s="144" t="inlineStr">
        <is>
          <t>ROSALINA LUBANGO</t>
        </is>
      </c>
      <c r="C30" s="130" t="n">
        <v>2</v>
      </c>
      <c r="D30" s="130" t="n">
        <v>4</v>
      </c>
      <c r="E30" s="130" t="n">
        <v>224.12</v>
      </c>
      <c r="F30" s="130" t="n">
        <v>474</v>
      </c>
      <c r="G30" s="274">
        <f>F30/E30</f>
        <v/>
      </c>
      <c r="H30" s="467" t="n">
        <v>47400</v>
      </c>
    </row>
    <row r="31">
      <c r="B31" s="146" t="inlineStr">
        <is>
          <t>Total</t>
        </is>
      </c>
      <c r="C31" s="147">
        <f>SUM(C22:C30)</f>
        <v/>
      </c>
      <c r="D31" s="147">
        <f>SUM(D22:D30)</f>
        <v/>
      </c>
      <c r="E31" s="148">
        <f>SUM(E22:E30)</f>
        <v/>
      </c>
      <c r="F31" s="147">
        <f>SUM(F22:F30)</f>
        <v/>
      </c>
      <c r="G31" s="149">
        <f>F31/E31</f>
        <v/>
      </c>
      <c r="H31" s="150">
        <f>SUM(H22:H30)</f>
        <v/>
      </c>
    </row>
    <row r="32">
      <c r="B32" s="487" t="n"/>
    </row>
    <row r="35">
      <c r="B35" s="482" t="inlineStr">
        <is>
          <t>OBS: Dados do dia 04/05/2023 extraidos no dia 05/05/2023</t>
        </is>
      </c>
    </row>
  </sheetData>
  <mergeCells count="6">
    <mergeCell ref="B35:F35"/>
    <mergeCell ref="B4:H5"/>
    <mergeCell ref="B19:F19"/>
    <mergeCell ref="B22:H23"/>
    <mergeCell ref="B24:H24"/>
    <mergeCell ref="B32:F32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5:Z30"/>
  <sheetViews>
    <sheetView topLeftCell="I6" workbookViewId="0">
      <selection activeCell="L27" sqref="L27"/>
    </sheetView>
  </sheetViews>
  <sheetFormatPr baseColWidth="8" defaultColWidth="8.85546875" defaultRowHeight="15" customHeight="1"/>
  <cols>
    <col width="8.85546875" customWidth="1" style="489" min="1" max="1"/>
    <col hidden="1" width="19.42578125" customWidth="1" style="489" min="2" max="2"/>
    <col hidden="1" width="13" customWidth="1" style="489" min="3" max="6"/>
    <col hidden="1" width="11.140625" customWidth="1" style="489" min="7" max="7"/>
    <col width="11.140625" customWidth="1" style="489" min="8" max="8"/>
    <col width="18.42578125" customWidth="1" style="489" min="9" max="9"/>
    <col width="16" customWidth="1" style="489" min="10" max="10"/>
    <col width="11.140625" customWidth="1" style="489" min="11" max="15"/>
    <col width="9.140625" bestFit="1" customWidth="1" style="83" min="16" max="16"/>
    <col width="16.85546875" bestFit="1" customWidth="1" style="470" min="17" max="17"/>
    <col width="11.5703125" bestFit="1" customWidth="1" style="25" min="18" max="20"/>
    <col width="9.140625" bestFit="1" customWidth="1" style="83" min="21" max="21"/>
    <col width="9.140625" bestFit="1" customWidth="1" style="489" min="22" max="22"/>
    <col width="16.85546875" bestFit="1" customWidth="1" style="489" min="23" max="23"/>
    <col width="11.5703125" bestFit="1" customWidth="1" style="83" min="24" max="26"/>
    <col width="8.85546875" customWidth="1" style="489" min="27" max="28"/>
    <col width="8.85546875" customWidth="1" style="489" min="29" max="16384"/>
  </cols>
  <sheetData>
    <row r="5">
      <c r="A5" s="470" t="n"/>
      <c r="B5" s="90" t="inlineStr">
        <is>
          <t>OPERADORAS</t>
        </is>
      </c>
      <c r="C5" s="155" t="n">
        <v>0.3333333333333333</v>
      </c>
      <c r="D5" s="155" t="n">
        <v>0.5</v>
      </c>
      <c r="E5" s="155" t="n">
        <v>0.6666666666666666</v>
      </c>
      <c r="F5" s="155" t="n">
        <v>0.8333333333333334</v>
      </c>
      <c r="G5" s="156" t="inlineStr">
        <is>
          <t>MÉDIA</t>
        </is>
      </c>
      <c r="H5" s="470" t="n"/>
      <c r="I5" s="488" t="inlineStr">
        <is>
          <t>OPERADORAS</t>
        </is>
      </c>
      <c r="J5" s="490" t="inlineStr">
        <is>
          <t>AUTOCARROS PROGRAMADOS</t>
        </is>
      </c>
      <c r="K5" s="491" t="inlineStr">
        <is>
          <t>AUTOCARROS DISPONIBILIZADOS POR HORA</t>
        </is>
      </c>
      <c r="L5" s="492" t="n"/>
      <c r="M5" s="492" t="n"/>
      <c r="N5" s="492" t="n"/>
      <c r="O5" s="492" t="n"/>
      <c r="P5" s="89" t="n"/>
      <c r="Q5" s="201" t="inlineStr">
        <is>
          <t>OPERADORAS</t>
        </is>
      </c>
      <c r="R5" s="202" t="n">
        <v>45080</v>
      </c>
      <c r="S5" s="202">
        <f>R5-1</f>
        <v/>
      </c>
      <c r="T5" s="202">
        <f>S5-1</f>
        <v/>
      </c>
      <c r="U5" s="25" t="n"/>
      <c r="V5" s="470" t="n"/>
      <c r="W5" s="470" t="n"/>
      <c r="X5" s="25" t="n"/>
      <c r="Y5" s="25" t="n"/>
      <c r="Z5" s="25" t="n"/>
    </row>
    <row r="6">
      <c r="A6" s="470" t="n"/>
      <c r="B6" s="91" t="inlineStr">
        <is>
          <t>ANGOAUSTRAL</t>
        </is>
      </c>
      <c r="C6" s="157" t="n">
        <v>39</v>
      </c>
      <c r="D6" s="157" t="n">
        <v>37</v>
      </c>
      <c r="E6" s="157" t="n">
        <v>0</v>
      </c>
      <c r="F6" s="157" t="n">
        <v>35</v>
      </c>
      <c r="G6" s="158">
        <f>MEDIAN(C6:F6)</f>
        <v/>
      </c>
      <c r="H6" s="470" t="n"/>
      <c r="K6" s="250" t="n">
        <v>0.3333333333333333</v>
      </c>
      <c r="L6" s="250" t="n">
        <v>0.5</v>
      </c>
      <c r="M6" s="250" t="n">
        <v>0.6666666666666666</v>
      </c>
      <c r="N6" s="250" t="n">
        <v>0.8333333333333334</v>
      </c>
      <c r="O6" s="251" t="inlineStr">
        <is>
          <t>MÉDIA</t>
        </is>
      </c>
      <c r="P6" s="89" t="n"/>
      <c r="Q6" s="203" t="inlineStr">
        <is>
          <t>ANGOAUSTRAL</t>
        </is>
      </c>
      <c r="R6" s="233" t="n">
        <v>31</v>
      </c>
      <c r="S6" s="233" t="n">
        <v>52</v>
      </c>
      <c r="T6" s="233" t="n">
        <v>49</v>
      </c>
      <c r="U6" s="25" t="n"/>
      <c r="V6" s="470" t="n"/>
      <c r="W6" s="470" t="n"/>
      <c r="X6" s="25" t="n"/>
      <c r="Y6" s="25" t="n"/>
      <c r="Z6" s="25" t="n"/>
    </row>
    <row r="7">
      <c r="A7" s="470" t="n"/>
      <c r="B7" s="92" t="inlineStr">
        <is>
          <t>ANGO-REAL</t>
        </is>
      </c>
      <c r="C7" s="159" t="n">
        <v>67</v>
      </c>
      <c r="D7" s="159" t="n">
        <v>69</v>
      </c>
      <c r="E7" s="159" t="n">
        <v>0</v>
      </c>
      <c r="F7" s="160" t="n">
        <v>66</v>
      </c>
      <c r="G7" s="239">
        <f>MEDIAN(C7:F7)</f>
        <v/>
      </c>
      <c r="H7" s="470" t="n"/>
      <c r="I7" s="245" t="inlineStr">
        <is>
          <t>ANGOAUSTRAL</t>
        </is>
      </c>
      <c r="J7" s="247" t="n">
        <v>100</v>
      </c>
      <c r="K7" s="252" t="n">
        <v>29</v>
      </c>
      <c r="L7" s="252" t="n">
        <v>29</v>
      </c>
      <c r="M7" s="252" t="n">
        <v>29</v>
      </c>
      <c r="N7" s="252" t="n">
        <v>36</v>
      </c>
      <c r="O7" s="252" t="n">
        <v>36</v>
      </c>
      <c r="P7" s="89" t="n"/>
      <c r="Q7" s="204" t="inlineStr">
        <is>
          <t>ANGO-REAL</t>
        </is>
      </c>
      <c r="R7" s="132" t="n">
        <v>76</v>
      </c>
      <c r="S7" s="132" t="n">
        <v>73</v>
      </c>
      <c r="T7" s="132" t="n">
        <v>75</v>
      </c>
      <c r="U7" s="25" t="n"/>
      <c r="V7" s="470" t="n"/>
      <c r="W7" s="470" t="n"/>
      <c r="X7" s="25" t="n"/>
      <c r="Y7" s="25" t="n"/>
      <c r="Z7" s="25" t="n"/>
    </row>
    <row r="8">
      <c r="A8" s="470" t="n"/>
      <c r="B8" s="91" t="inlineStr">
        <is>
          <t>CAMCON</t>
        </is>
      </c>
      <c r="C8" s="157" t="n">
        <v>7</v>
      </c>
      <c r="D8" s="157" t="n">
        <v>8</v>
      </c>
      <c r="E8" s="157" t="n">
        <v>0</v>
      </c>
      <c r="F8" s="157" t="n">
        <v>7</v>
      </c>
      <c r="G8" s="158">
        <f>MEDIAN(C8:F8)</f>
        <v/>
      </c>
      <c r="H8" s="470" t="n"/>
      <c r="I8" s="246" t="inlineStr">
        <is>
          <t>ANGO-REAL</t>
        </is>
      </c>
      <c r="J8" s="248" t="n">
        <v>104</v>
      </c>
      <c r="K8" s="253" t="n">
        <v>76</v>
      </c>
      <c r="L8" s="253" t="n">
        <v>67</v>
      </c>
      <c r="M8" s="253" t="n">
        <v>72</v>
      </c>
      <c r="N8" s="254" t="n">
        <v>65</v>
      </c>
      <c r="O8" s="254" t="n">
        <v>67</v>
      </c>
      <c r="P8" s="89" t="n"/>
      <c r="Q8" s="203" t="inlineStr">
        <is>
          <t>CAMCON</t>
        </is>
      </c>
      <c r="R8" s="233" t="n">
        <v>9</v>
      </c>
      <c r="S8" s="233" t="n">
        <v>10</v>
      </c>
      <c r="T8" s="233" t="n">
        <v>9</v>
      </c>
      <c r="U8" s="25" t="n"/>
      <c r="V8" s="470" t="n"/>
      <c r="W8" s="470" t="n"/>
      <c r="X8" s="25" t="n"/>
      <c r="Y8" s="25" t="n"/>
      <c r="Z8" s="25" t="n"/>
    </row>
    <row r="9">
      <c r="A9" s="470" t="n"/>
      <c r="B9" s="92" t="inlineStr">
        <is>
          <t>CIDRÁLIA</t>
        </is>
      </c>
      <c r="C9" s="159" t="n">
        <v>29</v>
      </c>
      <c r="D9" s="159" t="n">
        <v>26</v>
      </c>
      <c r="E9" s="159" t="n">
        <v>0</v>
      </c>
      <c r="F9" s="160" t="n">
        <v>26</v>
      </c>
      <c r="G9" s="239">
        <f>MEDIAN(C9:F9)</f>
        <v/>
      </c>
      <c r="H9" s="470" t="n"/>
      <c r="I9" s="245" t="inlineStr">
        <is>
          <t>CAMCON</t>
        </is>
      </c>
      <c r="J9" s="247" t="n">
        <v>14</v>
      </c>
      <c r="K9" s="252" t="n">
        <v>7</v>
      </c>
      <c r="L9" s="252" t="n">
        <v>10</v>
      </c>
      <c r="M9" s="252" t="n">
        <v>9</v>
      </c>
      <c r="N9" s="252" t="n">
        <v>10</v>
      </c>
      <c r="O9" s="252" t="n">
        <v>7</v>
      </c>
      <c r="P9" s="89" t="n"/>
      <c r="Q9" s="204" t="inlineStr">
        <is>
          <t>CIDRÁLIA</t>
        </is>
      </c>
      <c r="R9" s="132" t="n">
        <v>28</v>
      </c>
      <c r="S9" s="132" t="n">
        <v>28</v>
      </c>
      <c r="T9" s="132" t="n">
        <v>29</v>
      </c>
      <c r="U9" s="25" t="n"/>
      <c r="V9" s="470" t="n"/>
      <c r="W9" s="470" t="n"/>
      <c r="X9" s="25" t="n"/>
      <c r="Y9" s="25" t="n"/>
      <c r="Z9" s="25" t="n"/>
    </row>
    <row r="10">
      <c r="A10" s="470" t="n"/>
      <c r="B10" s="91" t="inlineStr">
        <is>
          <t>IMPALA</t>
        </is>
      </c>
      <c r="C10" s="157" t="n">
        <v>10</v>
      </c>
      <c r="D10" s="157" t="n">
        <v>10</v>
      </c>
      <c r="E10" s="157" t="n">
        <v>0</v>
      </c>
      <c r="F10" s="157" t="n">
        <v>7</v>
      </c>
      <c r="G10" s="158">
        <f>MEDIAN(C10:F10)</f>
        <v/>
      </c>
      <c r="H10" s="470" t="n"/>
      <c r="I10" s="246" t="inlineStr">
        <is>
          <t>CIDRÁLIA</t>
        </is>
      </c>
      <c r="J10" s="248" t="n">
        <v>32</v>
      </c>
      <c r="K10" s="253" t="n">
        <v>24</v>
      </c>
      <c r="L10" s="253" t="n">
        <v>24</v>
      </c>
      <c r="M10" s="253" t="n">
        <v>25</v>
      </c>
      <c r="N10" s="254" t="n">
        <v>25</v>
      </c>
      <c r="O10" s="254" t="n">
        <v>26</v>
      </c>
      <c r="P10" s="89" t="n"/>
      <c r="Q10" s="203" t="inlineStr">
        <is>
          <t>IMPALA</t>
        </is>
      </c>
      <c r="R10" s="233" t="n">
        <v>10</v>
      </c>
      <c r="S10" s="233" t="n">
        <v>9</v>
      </c>
      <c r="T10" s="233" t="n">
        <v>10</v>
      </c>
      <c r="U10" s="25" t="n"/>
      <c r="V10" s="470" t="n"/>
      <c r="W10" s="470" t="n"/>
      <c r="X10" s="25" t="n"/>
      <c r="Y10" s="25" t="n"/>
      <c r="Z10" s="25" t="n"/>
    </row>
    <row r="11">
      <c r="A11" s="470" t="n"/>
      <c r="B11" s="92" t="inlineStr">
        <is>
          <t>MACON</t>
        </is>
      </c>
      <c r="C11" s="159" t="n">
        <v>48</v>
      </c>
      <c r="D11" s="159" t="n">
        <v>42</v>
      </c>
      <c r="E11" s="159" t="n">
        <v>0</v>
      </c>
      <c r="F11" s="160" t="n">
        <v>39</v>
      </c>
      <c r="G11" s="239">
        <f>MEDIAN(C11:F11)</f>
        <v/>
      </c>
      <c r="H11" s="470" t="n"/>
      <c r="I11" s="245" t="inlineStr">
        <is>
          <t>IMPALA</t>
        </is>
      </c>
      <c r="J11" s="247" t="n">
        <v>14</v>
      </c>
      <c r="K11" s="252" t="n">
        <v>9</v>
      </c>
      <c r="L11" s="252" t="n">
        <v>9</v>
      </c>
      <c r="M11" s="252" t="n">
        <v>10</v>
      </c>
      <c r="N11" s="252" t="n">
        <v>10</v>
      </c>
      <c r="O11" s="252" t="n">
        <v>9</v>
      </c>
      <c r="P11" s="89" t="n"/>
      <c r="Q11" s="204" t="inlineStr">
        <is>
          <t>MACON</t>
        </is>
      </c>
      <c r="R11" s="132" t="n">
        <v>30</v>
      </c>
      <c r="S11" s="132" t="n">
        <v>52</v>
      </c>
      <c r="T11" s="132" t="n">
        <v>51</v>
      </c>
      <c r="U11" s="25" t="n"/>
      <c r="V11" s="470" t="n"/>
      <c r="W11" s="470" t="n"/>
      <c r="X11" s="25" t="n"/>
      <c r="Y11" s="25" t="n"/>
      <c r="Z11" s="25" t="n"/>
    </row>
    <row r="12">
      <c r="A12" s="470" t="n"/>
      <c r="B12" s="91" t="inlineStr">
        <is>
          <t>ROSALINA EXPRESS</t>
        </is>
      </c>
      <c r="C12" s="157" t="n">
        <v>31</v>
      </c>
      <c r="D12" s="157" t="n">
        <v>38</v>
      </c>
      <c r="E12" s="157" t="n">
        <v>0</v>
      </c>
      <c r="F12" s="157" t="n">
        <v>1</v>
      </c>
      <c r="G12" s="158">
        <f>MEDIAN(C12:F12)</f>
        <v/>
      </c>
      <c r="H12" s="470" t="n"/>
      <c r="I12" s="246" t="inlineStr">
        <is>
          <t>MACON</t>
        </is>
      </c>
      <c r="J12" s="248" t="n">
        <v>101</v>
      </c>
      <c r="K12" s="253" t="n">
        <v>25</v>
      </c>
      <c r="L12" s="253" t="n">
        <v>31</v>
      </c>
      <c r="M12" s="253" t="n">
        <v>27</v>
      </c>
      <c r="N12" s="254" t="n">
        <v>27</v>
      </c>
      <c r="O12" s="254" t="n">
        <v>41</v>
      </c>
      <c r="P12" s="89" t="n"/>
      <c r="Q12" s="203" t="inlineStr">
        <is>
          <t>ROSALINA EXPRESS</t>
        </is>
      </c>
      <c r="R12" s="233" t="n">
        <v>24</v>
      </c>
      <c r="S12" s="233" t="n">
        <v>28</v>
      </c>
      <c r="T12" s="233" t="n">
        <v>34</v>
      </c>
      <c r="U12" s="25" t="n"/>
      <c r="V12" s="470" t="n"/>
      <c r="W12" s="470" t="n"/>
      <c r="X12" s="25" t="n"/>
      <c r="Y12" s="25" t="n"/>
      <c r="Z12" s="25" t="n"/>
    </row>
    <row r="13">
      <c r="A13" s="470" t="n"/>
      <c r="B13" s="92" t="inlineStr">
        <is>
          <t>STRANG</t>
        </is>
      </c>
      <c r="C13" s="159" t="n">
        <v>4</v>
      </c>
      <c r="D13" s="159" t="n">
        <v>7</v>
      </c>
      <c r="E13" s="159" t="n">
        <v>0</v>
      </c>
      <c r="F13" s="160" t="n">
        <v>4</v>
      </c>
      <c r="G13" s="239">
        <f>MEDIAN(C13:F13)</f>
        <v/>
      </c>
      <c r="H13" s="470" t="n"/>
      <c r="I13" s="245" t="inlineStr">
        <is>
          <t>ROSALINA EXPRESS</t>
        </is>
      </c>
      <c r="J13" s="247" t="n">
        <v>49</v>
      </c>
      <c r="K13" s="252" t="n">
        <v>20</v>
      </c>
      <c r="L13" s="252" t="n">
        <v>16</v>
      </c>
      <c r="M13" s="252" t="n">
        <v>19</v>
      </c>
      <c r="N13" s="252" t="n">
        <v>1</v>
      </c>
      <c r="O13" s="252" t="n">
        <v>16</v>
      </c>
      <c r="P13" s="89" t="n"/>
      <c r="Q13" s="204" t="inlineStr">
        <is>
          <t>STRANG</t>
        </is>
      </c>
      <c r="R13" s="132" t="n">
        <v>2</v>
      </c>
      <c r="S13" s="132" t="n">
        <v>12</v>
      </c>
      <c r="T13" s="132" t="n">
        <v>13</v>
      </c>
      <c r="U13" s="25" t="n"/>
      <c r="V13" s="470" t="n"/>
      <c r="W13" s="470" t="n"/>
      <c r="X13" s="25" t="n"/>
      <c r="Y13" s="25" t="n"/>
      <c r="Z13" s="25" t="n"/>
    </row>
    <row r="14">
      <c r="A14" s="470" t="n"/>
      <c r="B14" s="91" t="inlineStr">
        <is>
          <t>TCUL</t>
        </is>
      </c>
      <c r="C14" s="157" t="n">
        <v>93</v>
      </c>
      <c r="D14" s="157" t="n">
        <v>87</v>
      </c>
      <c r="E14" s="157" t="n">
        <v>0</v>
      </c>
      <c r="F14" s="157" t="n">
        <v>76</v>
      </c>
      <c r="G14" s="158">
        <f>MEDIAN(C14:F14)</f>
        <v/>
      </c>
      <c r="H14" s="470" t="n"/>
      <c r="I14" s="246" t="inlineStr">
        <is>
          <t>STRANG</t>
        </is>
      </c>
      <c r="J14" s="248" t="n">
        <v>18</v>
      </c>
      <c r="K14" s="253" t="n">
        <v>6</v>
      </c>
      <c r="L14" s="253" t="n">
        <v>7</v>
      </c>
      <c r="M14" s="253" t="n">
        <v>7</v>
      </c>
      <c r="N14" s="254" t="n">
        <v>6</v>
      </c>
      <c r="O14" s="254" t="n">
        <v>4</v>
      </c>
      <c r="P14" s="89" t="n"/>
      <c r="Q14" s="203" t="inlineStr">
        <is>
          <t>TCUL</t>
        </is>
      </c>
      <c r="R14" s="233" t="n">
        <v>103</v>
      </c>
      <c r="S14" s="233" t="n">
        <v>114</v>
      </c>
      <c r="T14" s="233" t="n">
        <v>112</v>
      </c>
      <c r="U14" s="25" t="n"/>
      <c r="V14" s="470" t="n"/>
      <c r="W14" s="470" t="n"/>
      <c r="X14" s="25" t="n"/>
      <c r="Y14" s="25" t="n"/>
      <c r="Z14" s="25" t="n"/>
    </row>
    <row r="15">
      <c r="A15" s="470" t="n"/>
      <c r="B15" s="90" t="inlineStr">
        <is>
          <t>TOTAL</t>
        </is>
      </c>
      <c r="C15" s="156">
        <f>C6+C7+C8+C9+C10+C11+C12+C13+C14</f>
        <v/>
      </c>
      <c r="D15" s="156">
        <f>D6+D7+D8+D9+D10+D11+D12+D13+D14</f>
        <v/>
      </c>
      <c r="E15" s="156" t="n">
        <v>0</v>
      </c>
      <c r="F15" s="156">
        <f>F6+F7+F8+F9+F10+F11+F12+F13+F14</f>
        <v/>
      </c>
      <c r="G15" s="188">
        <f>G6+G7+G8+G9+G10+G11+G12+G13+G14</f>
        <v/>
      </c>
      <c r="H15" s="470" t="n"/>
      <c r="I15" s="245" t="inlineStr">
        <is>
          <t>TCUL</t>
        </is>
      </c>
      <c r="J15" s="247" t="n">
        <v>119</v>
      </c>
      <c r="K15" s="252" t="n">
        <v>69</v>
      </c>
      <c r="L15" s="252" t="n">
        <v>71</v>
      </c>
      <c r="M15" s="252" t="n">
        <v>80</v>
      </c>
      <c r="N15" s="252" t="n">
        <v>85</v>
      </c>
      <c r="O15" s="252" t="n">
        <v>82</v>
      </c>
      <c r="P15" s="89" t="n"/>
      <c r="Q15" s="205" t="inlineStr">
        <is>
          <t>TOTAL</t>
        </is>
      </c>
      <c r="R15" s="97">
        <f>SUM(R6:R14)</f>
        <v/>
      </c>
      <c r="S15" s="97">
        <f>SUM(S6:S14)</f>
        <v/>
      </c>
      <c r="T15" s="97">
        <f>SUM(T6:T14)</f>
        <v/>
      </c>
      <c r="U15" s="25" t="n"/>
      <c r="V15" s="470" t="n"/>
      <c r="W15" s="470" t="n"/>
      <c r="X15" s="25" t="n"/>
      <c r="Y15" s="25" t="n"/>
      <c r="Z15" s="25" t="n"/>
    </row>
    <row r="16">
      <c r="A16" s="470" t="n"/>
      <c r="B16" s="89" t="n"/>
      <c r="C16" s="160" t="n"/>
      <c r="D16" s="160" t="n"/>
      <c r="E16" s="160" t="n"/>
      <c r="F16" s="160" t="n"/>
      <c r="G16" s="160" t="n"/>
      <c r="H16" s="470" t="n"/>
      <c r="I16" s="244" t="inlineStr">
        <is>
          <t>TOTAL</t>
        </is>
      </c>
      <c r="J16" s="249">
        <f>SUM(J7:J15)</f>
        <v/>
      </c>
      <c r="K16" s="249">
        <f>SUM(K7:K15)</f>
        <v/>
      </c>
      <c r="L16" s="249">
        <f>SUM(L7:L15)</f>
        <v/>
      </c>
      <c r="M16" s="249">
        <f>SUM(M7:M15)</f>
        <v/>
      </c>
      <c r="N16" s="249">
        <f>SUM(N7:N15)</f>
        <v/>
      </c>
      <c r="O16" s="249">
        <f>SUM(O7:O15)</f>
        <v/>
      </c>
      <c r="P16" s="89" t="n"/>
      <c r="U16" s="25" t="n"/>
      <c r="V16" s="470" t="n"/>
      <c r="W16" s="470" t="n"/>
      <c r="X16" s="25" t="n"/>
      <c r="Y16" s="25" t="n"/>
      <c r="Z16" s="25" t="n"/>
    </row>
    <row r="17">
      <c r="A17" s="470" t="n"/>
      <c r="B17" s="89" t="n"/>
      <c r="C17" s="160" t="n"/>
      <c r="D17" s="160" t="n"/>
      <c r="E17" s="160" t="n"/>
      <c r="F17" s="160" t="n"/>
      <c r="G17" s="160" t="n"/>
      <c r="H17" s="470" t="n"/>
      <c r="I17" s="470" t="n"/>
      <c r="J17" s="470" t="n"/>
      <c r="K17" s="470" t="n"/>
      <c r="L17" s="470" t="n"/>
      <c r="M17" s="470" t="n"/>
      <c r="N17" s="470" t="n"/>
      <c r="O17" s="470" t="n"/>
      <c r="P17" s="89" t="n"/>
      <c r="U17" s="25" t="n"/>
      <c r="V17" s="470" t="n"/>
      <c r="W17" s="470" t="n"/>
      <c r="X17" s="25" t="n"/>
      <c r="Y17" s="25" t="n"/>
      <c r="Z17" s="25" t="n"/>
    </row>
    <row r="18">
      <c r="A18" s="470" t="n"/>
      <c r="B18" s="89" t="n"/>
      <c r="C18" s="160" t="n"/>
      <c r="D18" s="160" t="n"/>
      <c r="E18" s="160" t="n"/>
      <c r="F18" s="160" t="n"/>
      <c r="G18" s="160" t="n"/>
      <c r="H18" s="470" t="n"/>
      <c r="I18" s="470" t="n"/>
      <c r="J18" s="470" t="n"/>
      <c r="K18" s="470" t="n"/>
      <c r="L18" s="470" t="n"/>
      <c r="M18" s="470" t="n"/>
      <c r="N18" s="470" t="n"/>
      <c r="O18" s="470" t="n"/>
      <c r="P18" s="89" t="n"/>
      <c r="U18" s="25" t="n"/>
      <c r="V18" s="470" t="n"/>
      <c r="W18" s="470" t="n"/>
      <c r="X18" s="25" t="n"/>
      <c r="Y18" s="25" t="n"/>
      <c r="Z18" s="25" t="n"/>
    </row>
    <row r="19">
      <c r="A19" s="470" t="n"/>
      <c r="B19" s="90" t="inlineStr">
        <is>
          <t>OPERADORAS</t>
        </is>
      </c>
      <c r="C19" s="155" t="n">
        <v>0.3333333333333333</v>
      </c>
      <c r="D19" s="155" t="n">
        <v>0.5</v>
      </c>
      <c r="E19" s="155" t="n">
        <v>0.6666666666666666</v>
      </c>
      <c r="F19" s="155" t="n">
        <v>0.8333333333333334</v>
      </c>
      <c r="G19" s="156" t="inlineStr">
        <is>
          <t>MÉDIA</t>
        </is>
      </c>
      <c r="H19" s="470" t="n"/>
      <c r="I19" s="488" t="inlineStr">
        <is>
          <t>OPERADORAS</t>
        </is>
      </c>
      <c r="J19" s="490" t="inlineStr">
        <is>
          <t>AUTOCARROS PROGRAMADOS</t>
        </is>
      </c>
      <c r="K19" s="491" t="inlineStr">
        <is>
          <t>AUTOCARROS DISPONIBILIZADOS POR HORA</t>
        </is>
      </c>
      <c r="L19" s="492" t="n"/>
      <c r="M19" s="492" t="n"/>
      <c r="N19" s="492" t="n"/>
      <c r="O19" s="492" t="n"/>
      <c r="P19" s="89" t="n"/>
      <c r="Q19" s="93" t="inlineStr">
        <is>
          <t>OPERADORAS</t>
        </is>
      </c>
      <c r="R19" s="94" t="n">
        <v>45081</v>
      </c>
      <c r="S19" s="94">
        <f>R19-1</f>
        <v/>
      </c>
      <c r="T19" s="94">
        <f>S19-1</f>
        <v/>
      </c>
      <c r="U19" s="25" t="n"/>
      <c r="V19" s="470" t="n"/>
      <c r="W19" s="470" t="n"/>
      <c r="X19" s="25" t="n"/>
      <c r="Y19" s="25" t="n"/>
      <c r="Z19" s="25" t="n"/>
    </row>
    <row r="20">
      <c r="A20" s="470" t="n"/>
      <c r="B20" s="91" t="inlineStr">
        <is>
          <t>COOPERATIVA</t>
        </is>
      </c>
      <c r="C20" s="157" t="n">
        <v>1</v>
      </c>
      <c r="D20" s="157" t="n">
        <v>1</v>
      </c>
      <c r="E20" s="157" t="n">
        <v>0</v>
      </c>
      <c r="F20" s="157" t="n">
        <v>1</v>
      </c>
      <c r="G20" s="158">
        <f>MEDIAN(C20:F20)</f>
        <v/>
      </c>
      <c r="H20" s="470" t="n"/>
      <c r="K20" s="250" t="n">
        <v>0.3333333333333333</v>
      </c>
      <c r="L20" s="250" t="n">
        <v>0.5</v>
      </c>
      <c r="M20" s="250" t="n">
        <v>0.6666666666666666</v>
      </c>
      <c r="N20" s="250" t="n">
        <v>0.8333333333333334</v>
      </c>
      <c r="O20" s="251" t="inlineStr">
        <is>
          <t>MÉDIA</t>
        </is>
      </c>
      <c r="P20" s="89" t="n"/>
      <c r="Q20" s="203" t="inlineStr">
        <is>
          <t>COOPERATIVA</t>
        </is>
      </c>
      <c r="R20" s="276" t="inlineStr">
        <is>
          <t>Sem Registo</t>
        </is>
      </c>
      <c r="S20" s="276" t="inlineStr">
        <is>
          <t>Sem Registo</t>
        </is>
      </c>
      <c r="T20" s="276" t="inlineStr">
        <is>
          <t>Sem Registo</t>
        </is>
      </c>
      <c r="U20" s="25" t="n"/>
      <c r="V20" s="470" t="n"/>
      <c r="W20" s="470" t="n"/>
      <c r="X20" s="25" t="n"/>
      <c r="Y20" s="25" t="n"/>
      <c r="Z20" s="25" t="n"/>
    </row>
    <row r="21">
      <c r="A21" s="470" t="n"/>
      <c r="B21" s="92" t="inlineStr">
        <is>
          <t>JOBITA</t>
        </is>
      </c>
      <c r="C21" s="159" t="n">
        <v>1</v>
      </c>
      <c r="D21" s="159" t="n">
        <v>1</v>
      </c>
      <c r="E21" s="159" t="n">
        <v>0</v>
      </c>
      <c r="F21" s="159" t="n">
        <v>0</v>
      </c>
      <c r="G21" s="239">
        <f>MEDIAN(C21:F21)</f>
        <v/>
      </c>
      <c r="H21" s="470" t="n"/>
      <c r="I21" s="91" t="inlineStr">
        <is>
          <t>COOPERATIVA</t>
        </is>
      </c>
      <c r="J21" s="157" t="n">
        <v>6</v>
      </c>
      <c r="K21" s="157" t="n">
        <v>0</v>
      </c>
      <c r="L21" s="157" t="n">
        <v>0</v>
      </c>
      <c r="M21" s="157" t="n">
        <v>0</v>
      </c>
      <c r="N21" s="157" t="n">
        <v>0</v>
      </c>
      <c r="O21" s="158">
        <f>MEDIAN(K21:N21)</f>
        <v/>
      </c>
      <c r="P21" s="89" t="n"/>
      <c r="Q21" s="95" t="inlineStr">
        <is>
          <t>JOBITA</t>
        </is>
      </c>
      <c r="R21" s="277" t="n">
        <v>2</v>
      </c>
      <c r="S21" s="277" t="n">
        <v>6</v>
      </c>
      <c r="T21" s="277" t="n">
        <v>5</v>
      </c>
      <c r="U21" s="25" t="n"/>
      <c r="V21" s="470" t="n"/>
      <c r="W21" s="470" t="n"/>
      <c r="X21" s="25" t="n"/>
      <c r="Y21" s="25" t="n"/>
      <c r="Z21" s="25" t="n"/>
    </row>
    <row r="22">
      <c r="A22" s="470" t="n"/>
      <c r="B22" s="91" t="inlineStr">
        <is>
          <t>PAUFIL</t>
        </is>
      </c>
      <c r="C22" s="157" t="n">
        <v>2</v>
      </c>
      <c r="D22" s="157" t="n">
        <v>1</v>
      </c>
      <c r="E22" s="157" t="n">
        <v>0</v>
      </c>
      <c r="F22" s="157" t="n">
        <v>0</v>
      </c>
      <c r="G22" s="158">
        <f>MEDIAN(C22:F22)</f>
        <v/>
      </c>
      <c r="H22" s="470" t="n"/>
      <c r="I22" s="92" t="inlineStr">
        <is>
          <t>JOBITA</t>
        </is>
      </c>
      <c r="J22" s="159" t="n">
        <v>4</v>
      </c>
      <c r="K22" s="159" t="n">
        <v>0</v>
      </c>
      <c r="L22" s="159" t="n">
        <v>0</v>
      </c>
      <c r="M22" s="159" t="n">
        <v>0</v>
      </c>
      <c r="N22" s="159" t="n">
        <v>1</v>
      </c>
      <c r="O22" s="239">
        <f>MEDIAN(K22:N22)</f>
        <v/>
      </c>
      <c r="P22" s="89" t="n"/>
      <c r="Q22" s="203" t="inlineStr">
        <is>
          <t>PAUFIL</t>
        </is>
      </c>
      <c r="R22" s="276" t="inlineStr">
        <is>
          <t>Sem Registo</t>
        </is>
      </c>
      <c r="S22" s="276" t="n">
        <v>1</v>
      </c>
      <c r="T22" s="276" t="n">
        <v>1</v>
      </c>
      <c r="U22" s="25" t="n"/>
      <c r="V22" s="470" t="n"/>
      <c r="W22" s="470" t="n"/>
      <c r="X22" s="25" t="n"/>
      <c r="Y22" s="25" t="n"/>
      <c r="Z22" s="25" t="n"/>
    </row>
    <row r="23">
      <c r="A23" s="470" t="n"/>
      <c r="B23" s="92" t="inlineStr">
        <is>
          <t>ROSALINA LUBANGO</t>
        </is>
      </c>
      <c r="C23" s="159" t="n">
        <v>0</v>
      </c>
      <c r="D23" s="159" t="n">
        <v>0</v>
      </c>
      <c r="E23" s="159" t="n">
        <v>0</v>
      </c>
      <c r="F23" s="159" t="n">
        <v>0</v>
      </c>
      <c r="G23" s="239">
        <f>MEDIAN(C23:F23)</f>
        <v/>
      </c>
      <c r="H23" s="470" t="n"/>
      <c r="I23" s="91" t="inlineStr">
        <is>
          <t>PAUFIL</t>
        </is>
      </c>
      <c r="J23" s="157" t="n">
        <v>4</v>
      </c>
      <c r="K23" s="157" t="n">
        <v>1</v>
      </c>
      <c r="L23" s="157" t="n">
        <v>0</v>
      </c>
      <c r="M23" s="157" t="n">
        <v>1</v>
      </c>
      <c r="N23" s="157" t="n">
        <v>1</v>
      </c>
      <c r="O23" s="158">
        <f>MEDIAN(K23:N23)</f>
        <v/>
      </c>
      <c r="P23" s="89" t="n"/>
      <c r="Q23" s="227" t="inlineStr">
        <is>
          <t>ROSALINA LUBANGO</t>
        </is>
      </c>
      <c r="R23" s="238" t="n">
        <v>2</v>
      </c>
      <c r="S23" s="238" t="n">
        <v>7</v>
      </c>
      <c r="T23" s="238" t="n">
        <v>10</v>
      </c>
      <c r="U23" s="25" t="n"/>
      <c r="V23" s="470" t="n"/>
      <c r="W23" s="470" t="n"/>
      <c r="X23" s="25" t="n"/>
      <c r="Y23" s="25" t="n"/>
      <c r="Z23" s="25" t="n"/>
    </row>
    <row r="24">
      <c r="A24" s="470" t="n"/>
      <c r="B24" s="91" t="inlineStr">
        <is>
          <t>SOTRANS</t>
        </is>
      </c>
      <c r="C24" s="157" t="n">
        <v>8</v>
      </c>
      <c r="D24" s="157" t="n">
        <v>8</v>
      </c>
      <c r="E24" s="157" t="n">
        <v>0</v>
      </c>
      <c r="F24" s="157" t="n">
        <v>4</v>
      </c>
      <c r="G24" s="158">
        <f>MEDIAN(C24:F24)</f>
        <v/>
      </c>
      <c r="H24" s="470" t="n"/>
      <c r="I24" s="92" t="inlineStr">
        <is>
          <t>ROSALINA LUBANGO</t>
        </is>
      </c>
      <c r="J24" s="159" t="n">
        <v>0</v>
      </c>
      <c r="K24" s="159" t="n">
        <v>1</v>
      </c>
      <c r="L24" s="159" t="n">
        <v>3</v>
      </c>
      <c r="M24" s="159" t="n">
        <v>3</v>
      </c>
      <c r="N24" s="159" t="n">
        <v>2</v>
      </c>
      <c r="O24" s="239">
        <f>MEDIAN(K24:N24)</f>
        <v/>
      </c>
      <c r="P24" s="89" t="n"/>
      <c r="Q24" s="203" t="inlineStr">
        <is>
          <t>SOTRANS</t>
        </is>
      </c>
      <c r="R24" s="276" t="n">
        <v>2</v>
      </c>
      <c r="S24" s="276" t="n">
        <v>9</v>
      </c>
      <c r="T24" s="276" t="n">
        <v>9</v>
      </c>
      <c r="U24" s="25" t="n"/>
      <c r="V24" s="470" t="n"/>
      <c r="W24" s="470" t="n"/>
      <c r="X24" s="25" t="n"/>
      <c r="Y24" s="25" t="n"/>
      <c r="Z24" s="25" t="n"/>
    </row>
    <row r="25">
      <c r="A25" s="470" t="n"/>
      <c r="B25" s="90" t="inlineStr">
        <is>
          <t>TOTAL</t>
        </is>
      </c>
      <c r="C25" s="156">
        <f>C20+C21+C22+C23+C24</f>
        <v/>
      </c>
      <c r="D25" s="156">
        <f>D20+D21+D22+D23+D24</f>
        <v/>
      </c>
      <c r="E25" s="156">
        <f>E20+E21+E22+E23+E24</f>
        <v/>
      </c>
      <c r="F25" s="156">
        <f>F20+F21+F22+F23+F24</f>
        <v/>
      </c>
      <c r="G25" s="188">
        <f>G20+G21+G22+G24+G23</f>
        <v/>
      </c>
      <c r="H25" s="470" t="n"/>
      <c r="I25" s="91" t="inlineStr">
        <is>
          <t>SOTRANS</t>
        </is>
      </c>
      <c r="J25" s="157" t="n">
        <v>0</v>
      </c>
      <c r="K25" s="157" t="n">
        <v>2</v>
      </c>
      <c r="L25" s="157" t="n">
        <v>2</v>
      </c>
      <c r="M25" s="157" t="n">
        <v>2</v>
      </c>
      <c r="N25" s="157" t="n">
        <v>1</v>
      </c>
      <c r="O25" s="158">
        <f>MEDIAN(K25:N25)</f>
        <v/>
      </c>
      <c r="P25" s="89" t="n"/>
      <c r="Q25" s="96" t="inlineStr">
        <is>
          <t>TOTAL</t>
        </is>
      </c>
      <c r="R25" s="97">
        <f>SUM(R20:R24)</f>
        <v/>
      </c>
      <c r="S25" s="97">
        <f>SUM(S20:S24)</f>
        <v/>
      </c>
      <c r="T25" s="97">
        <f>SUM(T20:T24)</f>
        <v/>
      </c>
      <c r="U25" s="25" t="n"/>
      <c r="V25" s="470" t="n"/>
      <c r="W25" s="470" t="n"/>
      <c r="X25" s="25" t="n"/>
      <c r="Y25" s="25" t="n"/>
      <c r="Z25" s="25" t="n"/>
    </row>
    <row r="26">
      <c r="A26" s="470" t="n"/>
      <c r="B26" s="470" t="n"/>
      <c r="C26" s="25" t="n"/>
      <c r="D26" s="25" t="n"/>
      <c r="E26" s="25" t="n"/>
      <c r="F26" s="25" t="n"/>
      <c r="G26" s="25" t="n"/>
      <c r="H26" s="470" t="n"/>
      <c r="I26" s="90" t="inlineStr">
        <is>
          <t>TOTAL</t>
        </is>
      </c>
      <c r="J26" s="156">
        <f>SUM(J21:J25)</f>
        <v/>
      </c>
      <c r="K26" s="156">
        <f>SUM(K21:K25)</f>
        <v/>
      </c>
      <c r="L26" s="156">
        <f>SUM(L21:L25)</f>
        <v/>
      </c>
      <c r="M26" s="156">
        <f>SUM(M21:M25)</f>
        <v/>
      </c>
      <c r="N26" s="156">
        <f>SUM(N21:N25)</f>
        <v/>
      </c>
      <c r="O26" s="156">
        <f>SUM(O21:O25)</f>
        <v/>
      </c>
      <c r="P26" s="25" t="n"/>
      <c r="U26" s="25" t="n"/>
      <c r="V26" s="470" t="n"/>
      <c r="W26" s="470" t="n"/>
      <c r="X26" s="25" t="n"/>
      <c r="Y26" s="25" t="n"/>
      <c r="Z26" s="25" t="n"/>
    </row>
    <row r="27" ht="15" customHeight="1">
      <c r="A27" s="470" t="n"/>
      <c r="B27" s="470" t="n"/>
      <c r="C27" s="470" t="n"/>
      <c r="D27" s="470" t="n"/>
      <c r="E27" s="470" t="n"/>
      <c r="F27" s="470" t="n"/>
      <c r="G27" s="470" t="n"/>
      <c r="H27" s="470" t="n"/>
      <c r="I27" s="470" t="n"/>
      <c r="J27" s="470" t="n"/>
      <c r="K27" s="470" t="n"/>
      <c r="L27" s="470" t="n"/>
      <c r="M27" s="470" t="n"/>
      <c r="N27" s="470" t="n"/>
      <c r="O27" s="470" t="n"/>
      <c r="P27" s="25" t="n"/>
      <c r="U27" s="25" t="n"/>
      <c r="V27" s="470" t="n"/>
      <c r="W27" s="470" t="n"/>
      <c r="X27" s="25" t="n"/>
      <c r="Y27" s="25" t="n"/>
      <c r="Z27" s="25" t="n"/>
    </row>
    <row r="28" ht="15" customHeight="1">
      <c r="A28" s="470" t="n"/>
      <c r="B28" s="470" t="n"/>
      <c r="C28" s="470" t="n"/>
      <c r="D28" s="470" t="n"/>
      <c r="E28" s="470" t="n"/>
      <c r="F28" s="470" t="n"/>
      <c r="G28" s="470" t="n"/>
      <c r="H28" s="470" t="n"/>
      <c r="I28" s="470" t="n"/>
      <c r="J28" s="470" t="n"/>
      <c r="K28" s="470" t="n"/>
      <c r="L28" s="470" t="n"/>
      <c r="M28" s="470" t="n"/>
      <c r="N28" s="470" t="n"/>
      <c r="O28" s="470" t="n"/>
      <c r="P28" s="25" t="n"/>
      <c r="U28" s="25" t="n"/>
      <c r="V28" s="470" t="n"/>
      <c r="W28" s="470" t="n"/>
      <c r="X28" s="25" t="n"/>
      <c r="Y28" s="25" t="n"/>
      <c r="Z28" s="25" t="n"/>
    </row>
    <row r="29" ht="15" customHeight="1">
      <c r="A29" s="470" t="n"/>
      <c r="B29" s="470" t="n"/>
      <c r="C29" s="470" t="n"/>
      <c r="D29" s="470" t="n"/>
      <c r="E29" s="470" t="n"/>
      <c r="F29" s="470" t="n"/>
      <c r="G29" s="470" t="n"/>
      <c r="H29" s="470" t="n"/>
      <c r="I29" s="470" t="n"/>
      <c r="J29" s="470" t="n"/>
      <c r="K29" s="470" t="n"/>
      <c r="L29" s="470" t="n"/>
      <c r="M29" s="470" t="n"/>
      <c r="N29" s="470" t="n"/>
      <c r="O29" s="470" t="n"/>
      <c r="P29" s="25" t="n"/>
      <c r="U29" s="25" t="n"/>
      <c r="V29" s="470" t="n"/>
      <c r="W29" s="470" t="n"/>
      <c r="X29" s="25" t="n"/>
      <c r="Y29" s="25" t="n"/>
      <c r="Z29" s="25" t="n"/>
    </row>
    <row r="30" ht="15" customHeight="1">
      <c r="A30" s="470" t="n"/>
      <c r="B30" s="470" t="n"/>
      <c r="C30" s="470" t="n"/>
      <c r="D30" s="470" t="n"/>
      <c r="E30" s="470" t="n"/>
      <c r="F30" s="470" t="n"/>
      <c r="G30" s="470" t="n"/>
      <c r="H30" s="470" t="n"/>
      <c r="I30" s="470" t="n"/>
      <c r="J30" s="470" t="n"/>
      <c r="K30" s="470" t="n"/>
      <c r="L30" s="470" t="n"/>
      <c r="M30" s="470" t="n"/>
      <c r="N30" s="470" t="n"/>
      <c r="O30" s="470" t="n"/>
      <c r="P30" s="25" t="n"/>
      <c r="U30" s="25" t="n"/>
      <c r="V30" s="470" t="n"/>
      <c r="W30" s="470" t="n"/>
      <c r="X30" s="25" t="n"/>
      <c r="Y30" s="25" t="n"/>
      <c r="Z30" s="25" t="n"/>
    </row>
  </sheetData>
  <mergeCells count="6">
    <mergeCell ref="I5:I6"/>
    <mergeCell ref="J5:J6"/>
    <mergeCell ref="K5:O5"/>
    <mergeCell ref="I19:I20"/>
    <mergeCell ref="J19:J20"/>
    <mergeCell ref="K19:O19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A1:Y164"/>
  <sheetViews>
    <sheetView tabSelected="1" zoomScale="80" zoomScaleNormal="80" workbookViewId="0">
      <pane xSplit="4" ySplit="1" topLeftCell="E2" activePane="bottomRight" state="frozen"/>
      <selection pane="topRight" activeCell="H62" sqref="H62"/>
      <selection pane="bottomLeft" activeCell="H62" sqref="H62"/>
      <selection pane="bottomRight" activeCell="F7" sqref="F7"/>
    </sheetView>
  </sheetViews>
  <sheetFormatPr baseColWidth="8" defaultColWidth="9.140625" defaultRowHeight="15"/>
  <cols>
    <col width="6" customWidth="1" style="196" min="1" max="1"/>
    <col width="8" customWidth="1" style="196" min="2" max="2"/>
    <col width="38.5703125" bestFit="1" customWidth="1" style="196" min="3" max="3"/>
    <col width="18.140625" customWidth="1" style="196" min="4" max="4"/>
    <col width="17.28515625" customWidth="1" style="235" min="5" max="5"/>
    <col width="21.42578125" customWidth="1" style="235" min="6" max="6"/>
    <col width="17.28515625" customWidth="1" style="235" min="7" max="7"/>
    <col width="21.42578125" customWidth="1" style="235" min="8" max="25"/>
    <col width="9.140625" customWidth="1" style="196" min="26" max="27"/>
    <col width="9.140625" customWidth="1" style="196" min="28" max="16384"/>
  </cols>
  <sheetData>
    <row r="1" ht="36" customFormat="1" customHeight="1" s="257">
      <c r="A1" s="287" t="inlineStr">
        <is>
          <t>SEQ.</t>
        </is>
      </c>
      <c r="B1" s="287" t="inlineStr">
        <is>
          <t>CÓDIGO LINHA</t>
        </is>
      </c>
      <c r="C1" s="287" t="inlineStr">
        <is>
          <t>NOME LINHA</t>
        </is>
      </c>
      <c r="D1" s="287" t="inlineStr">
        <is>
          <t>EMPRESA OPERADORA</t>
        </is>
      </c>
      <c r="E1" s="288" t="inlineStr">
        <is>
          <t>AUTOCARROS 
PREVISTOS - 2ª F</t>
        </is>
      </c>
      <c r="F1" s="288" t="inlineStr">
        <is>
          <t>AUTOCARROS DISPONIBILIZADOS -2ª F</t>
        </is>
      </c>
      <c r="G1" s="288" t="inlineStr">
        <is>
          <t xml:space="preserve">
DIFERENÇA - 2ª F</t>
        </is>
      </c>
      <c r="H1" s="288" t="inlineStr">
        <is>
          <t>AUTOCARROS 
PREVISTOS -3ª F</t>
        </is>
      </c>
      <c r="I1" s="288" t="inlineStr">
        <is>
          <t>AUTOCARROS DISPONIBILIZADOS -3ª F</t>
        </is>
      </c>
      <c r="J1" s="288" t="inlineStr">
        <is>
          <t xml:space="preserve">
DIFERENÇA -3ª F</t>
        </is>
      </c>
      <c r="K1" s="288" t="inlineStr">
        <is>
          <t>AUTOCARROS PREVISTOS -4ª F</t>
        </is>
      </c>
      <c r="L1" s="288" t="inlineStr">
        <is>
          <t>AUTOCARROS DISPONIBILIZADOS -4ª F</t>
        </is>
      </c>
      <c r="M1" s="288" t="inlineStr">
        <is>
          <t xml:space="preserve">
DIFERENÇA -4ª F</t>
        </is>
      </c>
      <c r="N1" s="288" t="inlineStr">
        <is>
          <t>AUTOCARROS 
PREVISTOS -5ª F</t>
        </is>
      </c>
      <c r="O1" s="288" t="inlineStr">
        <is>
          <t>AUTOCARROS DISPONIBILIZADOS -5ª F</t>
        </is>
      </c>
      <c r="P1" s="288" t="inlineStr">
        <is>
          <t xml:space="preserve">
DIFERENÇA -5ª F</t>
        </is>
      </c>
      <c r="Q1" s="288" t="inlineStr">
        <is>
          <t>AUTOCARROS 
PREVISTOS -6ª F</t>
        </is>
      </c>
      <c r="R1" s="288" t="inlineStr">
        <is>
          <t>AUTOCARROS DISPONIBILIZADOS -6ª F</t>
        </is>
      </c>
      <c r="S1" s="288" t="inlineStr">
        <is>
          <t xml:space="preserve">
DIFERENÇA -6ª F</t>
        </is>
      </c>
      <c r="T1" s="288" t="inlineStr">
        <is>
          <t>AUTOCARROS 
PREVISTOS -SAB</t>
        </is>
      </c>
      <c r="U1" s="288" t="inlineStr">
        <is>
          <t>AUTOCARROS DISPONIBILIZADOS -SAB</t>
        </is>
      </c>
      <c r="V1" s="288" t="inlineStr">
        <is>
          <t xml:space="preserve">
DIFERENÇA -SAB</t>
        </is>
      </c>
      <c r="W1" s="288" t="inlineStr">
        <is>
          <t>AUTOCARROS 
PREVISTOS -DOM</t>
        </is>
      </c>
      <c r="X1" s="288" t="inlineStr">
        <is>
          <t>AUTOCARROS DISPONIBILIZADOS -DOM</t>
        </is>
      </c>
      <c r="Y1" s="288" t="inlineStr">
        <is>
          <t xml:space="preserve">
DIFERENÇA -DOM</t>
        </is>
      </c>
    </row>
    <row r="2" ht="15.75" customFormat="1" customHeight="1" s="258">
      <c r="A2" s="289" t="n">
        <v>1</v>
      </c>
      <c r="B2" s="290" t="inlineStr">
        <is>
          <t>008</t>
        </is>
      </c>
      <c r="C2" s="291" t="inlineStr">
        <is>
          <t>GAMEK X MUTAMBA</t>
        </is>
      </c>
      <c r="D2" s="292" t="inlineStr">
        <is>
          <t>ANGOAUSTRAL</t>
        </is>
      </c>
      <c r="E2" s="293" t="n">
        <v>7</v>
      </c>
      <c r="F2" s="294" t="n"/>
      <c r="G2" s="295">
        <f>F2-E2</f>
        <v/>
      </c>
      <c r="H2" s="4" t="n">
        <v>7</v>
      </c>
      <c r="I2" s="5" t="n">
        <v>1</v>
      </c>
      <c r="J2" s="6">
        <f>I2-H2</f>
        <v/>
      </c>
      <c r="K2" s="4" t="n">
        <v>7</v>
      </c>
      <c r="L2" s="5" t="n">
        <v>1</v>
      </c>
      <c r="M2" s="6">
        <f>L2-K2</f>
        <v/>
      </c>
      <c r="N2" s="4" t="n">
        <v>7</v>
      </c>
      <c r="O2" s="5" t="n"/>
      <c r="P2" s="6">
        <f>O2-N2</f>
        <v/>
      </c>
      <c r="Q2" s="102" t="n">
        <v>7</v>
      </c>
      <c r="R2" s="396" t="n">
        <v>2</v>
      </c>
      <c r="S2" s="397" t="n">
        <v>-5</v>
      </c>
      <c r="T2" s="4" t="n">
        <v>5</v>
      </c>
      <c r="U2" s="5" t="n">
        <v>1</v>
      </c>
      <c r="V2" s="6">
        <f>U2-T2</f>
        <v/>
      </c>
      <c r="W2" s="5" t="n">
        <v>3</v>
      </c>
      <c r="X2" s="5" t="n"/>
      <c r="Y2" s="6">
        <f>X2-W2</f>
        <v/>
      </c>
    </row>
    <row r="3" ht="15.75" customFormat="1" customHeight="1" s="259">
      <c r="A3" s="296" t="n">
        <v>2</v>
      </c>
      <c r="B3" s="297" t="inlineStr">
        <is>
          <t>016</t>
        </is>
      </c>
      <c r="C3" s="298" t="inlineStr">
        <is>
          <t>GAMEK X SÃO PAULO</t>
        </is>
      </c>
      <c r="D3" s="299" t="inlineStr">
        <is>
          <t>ANGOAUSTRAL</t>
        </is>
      </c>
      <c r="E3" s="300" t="n">
        <v>7</v>
      </c>
      <c r="F3" s="301" t="n"/>
      <c r="G3" s="302">
        <f>F3-E3</f>
        <v/>
      </c>
      <c r="H3" s="29" t="n">
        <v>7</v>
      </c>
      <c r="I3" s="30" t="n">
        <v>5</v>
      </c>
      <c r="J3" s="31">
        <f>I3-H3</f>
        <v/>
      </c>
      <c r="K3" s="29" t="n">
        <v>7</v>
      </c>
      <c r="L3" s="30" t="n">
        <v>5</v>
      </c>
      <c r="M3" s="31">
        <f>L3-K3</f>
        <v/>
      </c>
      <c r="N3" s="29" t="n">
        <v>7</v>
      </c>
      <c r="O3" s="30" t="n"/>
      <c r="P3" s="31">
        <f>O3-N3</f>
        <v/>
      </c>
      <c r="Q3" s="103" t="n">
        <v>7</v>
      </c>
      <c r="R3" s="398" t="n">
        <v>4</v>
      </c>
      <c r="S3" s="399" t="n">
        <v>-3</v>
      </c>
      <c r="T3" s="29" t="n">
        <v>5</v>
      </c>
      <c r="U3" s="30" t="n">
        <v>5</v>
      </c>
      <c r="V3" s="31">
        <f>U3-T3</f>
        <v/>
      </c>
      <c r="W3" s="30" t="n">
        <v>3</v>
      </c>
      <c r="X3" s="30" t="n"/>
      <c r="Y3" s="31">
        <f>X3-W3</f>
        <v/>
      </c>
    </row>
    <row r="4" ht="15.75" customFormat="1" customHeight="1" s="258">
      <c r="A4" s="303" t="n">
        <v>3</v>
      </c>
      <c r="B4" s="304" t="inlineStr">
        <is>
          <t>019</t>
        </is>
      </c>
      <c r="C4" s="305" t="inlineStr">
        <is>
          <t>CACUACO X SÃO PAULO</t>
        </is>
      </c>
      <c r="D4" s="292" t="inlineStr">
        <is>
          <t>ANGOAUSTRAL</t>
        </is>
      </c>
      <c r="E4" s="306" t="n">
        <v>18</v>
      </c>
      <c r="F4" s="307" t="n"/>
      <c r="G4" s="308">
        <f>F4-E4</f>
        <v/>
      </c>
      <c r="H4" s="7" t="n">
        <v>18</v>
      </c>
      <c r="I4" s="8" t="n">
        <v>21</v>
      </c>
      <c r="J4" s="9">
        <f>I4-H4</f>
        <v/>
      </c>
      <c r="K4" s="7" t="n">
        <v>18</v>
      </c>
      <c r="L4" s="8" t="n">
        <v>21</v>
      </c>
      <c r="M4" s="9">
        <f>L4-K4</f>
        <v/>
      </c>
      <c r="N4" s="7" t="n">
        <v>18</v>
      </c>
      <c r="O4" s="8" t="n"/>
      <c r="P4" s="9">
        <f>O4-N4</f>
        <v/>
      </c>
      <c r="Q4" s="104" t="n">
        <v>18</v>
      </c>
      <c r="R4" s="400" t="n">
        <v>22</v>
      </c>
      <c r="S4" s="401" t="n">
        <v>4</v>
      </c>
      <c r="T4" s="7" t="n">
        <v>13</v>
      </c>
      <c r="U4" s="8" t="n">
        <v>21</v>
      </c>
      <c r="V4" s="9">
        <f>U4-T4</f>
        <v/>
      </c>
      <c r="W4" s="8" t="n">
        <v>10</v>
      </c>
      <c r="X4" s="8" t="n"/>
      <c r="Y4" s="9">
        <f>X4-W4</f>
        <v/>
      </c>
    </row>
    <row r="5" ht="15.75" customFormat="1" customHeight="1" s="259">
      <c r="A5" s="296" t="n">
        <v>4</v>
      </c>
      <c r="B5" s="297" t="inlineStr">
        <is>
          <t>028</t>
        </is>
      </c>
      <c r="C5" s="298" t="inlineStr">
        <is>
          <t>CACUACO X FUNDA</t>
        </is>
      </c>
      <c r="D5" s="299" t="inlineStr">
        <is>
          <t>ANGOAUSTRAL</t>
        </is>
      </c>
      <c r="E5" s="300" t="n">
        <v>4</v>
      </c>
      <c r="F5" s="301" t="n">
        <v>2</v>
      </c>
      <c r="G5" s="302">
        <f>F5-E5</f>
        <v/>
      </c>
      <c r="H5" s="29" t="n">
        <v>4</v>
      </c>
      <c r="I5" s="30" t="n">
        <v>2</v>
      </c>
      <c r="J5" s="31">
        <f>I5-H5</f>
        <v/>
      </c>
      <c r="K5" s="29" t="n">
        <v>4</v>
      </c>
      <c r="L5" s="30" t="n">
        <v>2</v>
      </c>
      <c r="M5" s="31">
        <f>L5-K5</f>
        <v/>
      </c>
      <c r="N5" s="29" t="n">
        <v>4</v>
      </c>
      <c r="O5" s="30" t="n"/>
      <c r="P5" s="31">
        <f>O5-N5</f>
        <v/>
      </c>
      <c r="Q5" s="103" t="n">
        <v>4</v>
      </c>
      <c r="R5" s="398" t="n">
        <v>4</v>
      </c>
      <c r="S5" s="402" t="n">
        <v>0</v>
      </c>
      <c r="T5" s="29" t="n">
        <v>1</v>
      </c>
      <c r="U5" s="30" t="n">
        <v>2</v>
      </c>
      <c r="V5" s="31">
        <f>U5-T5</f>
        <v/>
      </c>
      <c r="W5" s="30" t="n">
        <v>1</v>
      </c>
      <c r="X5" s="30" t="n"/>
      <c r="Y5" s="31">
        <f>X5-W5</f>
        <v/>
      </c>
    </row>
    <row r="6" ht="15.75" customFormat="1" customHeight="1" s="258">
      <c r="A6" s="303" t="n">
        <v>5</v>
      </c>
      <c r="B6" s="304" t="inlineStr">
        <is>
          <t>030</t>
        </is>
      </c>
      <c r="C6" s="305" t="inlineStr">
        <is>
          <t>CACUACO X PANGUILA</t>
        </is>
      </c>
      <c r="D6" s="292" t="inlineStr">
        <is>
          <t>ANGOAUSTRAL</t>
        </is>
      </c>
      <c r="E6" s="306" t="n">
        <v>4</v>
      </c>
      <c r="F6" s="307" t="n">
        <v>0</v>
      </c>
      <c r="G6" s="308">
        <f>F6-E6</f>
        <v/>
      </c>
      <c r="H6" s="7" t="n">
        <v>4</v>
      </c>
      <c r="I6" s="8" t="n">
        <v>0</v>
      </c>
      <c r="J6" s="9">
        <f>I6-H6</f>
        <v/>
      </c>
      <c r="K6" s="7" t="n">
        <v>4</v>
      </c>
      <c r="L6" s="8" t="n">
        <v/>
      </c>
      <c r="M6" s="9">
        <f>L6-K6</f>
        <v/>
      </c>
      <c r="N6" s="7" t="n">
        <v>4</v>
      </c>
      <c r="O6" s="8" t="n"/>
      <c r="P6" s="9">
        <f>O6-N6</f>
        <v/>
      </c>
      <c r="Q6" s="104" t="n">
        <v>4</v>
      </c>
      <c r="R6" s="400" t="n">
        <v>0</v>
      </c>
      <c r="S6" s="403" t="n">
        <v>-4</v>
      </c>
      <c r="T6" s="7" t="n">
        <v>1</v>
      </c>
      <c r="U6" s="8" t="n">
        <v>0</v>
      </c>
      <c r="V6" s="9">
        <f>U6-T6</f>
        <v/>
      </c>
      <c r="W6" s="8" t="n">
        <v>1</v>
      </c>
      <c r="X6" s="8" t="n"/>
      <c r="Y6" s="9">
        <f>X6-W6</f>
        <v/>
      </c>
    </row>
    <row r="7" ht="15.75" customFormat="1" customHeight="1" s="259">
      <c r="A7" s="296" t="n">
        <v>6</v>
      </c>
      <c r="B7" s="297" t="inlineStr">
        <is>
          <t>054</t>
        </is>
      </c>
      <c r="C7" s="298" t="inlineStr">
        <is>
          <t>CACUACO X SEQUELE</t>
        </is>
      </c>
      <c r="D7" s="299" t="inlineStr">
        <is>
          <t>ANGOAUSTRAL</t>
        </is>
      </c>
      <c r="E7" s="300" t="n">
        <v>12</v>
      </c>
      <c r="F7" s="301" t="n">
        <v>6</v>
      </c>
      <c r="G7" s="302">
        <f>F7-E7</f>
        <v/>
      </c>
      <c r="H7" s="29" t="n">
        <v>12</v>
      </c>
      <c r="I7" s="30" t="n">
        <v>6</v>
      </c>
      <c r="J7" s="31">
        <f>I7-H7</f>
        <v/>
      </c>
      <c r="K7" s="29" t="n">
        <v>12</v>
      </c>
      <c r="L7" s="30" t="n">
        <v>6</v>
      </c>
      <c r="M7" s="31">
        <f>L7-K7</f>
        <v/>
      </c>
      <c r="N7" s="29" t="n">
        <v>12</v>
      </c>
      <c r="O7" s="30" t="n"/>
      <c r="P7" s="31">
        <f>O7-N7</f>
        <v/>
      </c>
      <c r="Q7" s="103" t="n">
        <v>12</v>
      </c>
      <c r="R7" s="398" t="n">
        <v>7</v>
      </c>
      <c r="S7" s="399" t="n">
        <v>-5</v>
      </c>
      <c r="T7" s="29" t="n">
        <v>7</v>
      </c>
      <c r="U7" s="30" t="n">
        <v>6</v>
      </c>
      <c r="V7" s="31">
        <f>U7-T7</f>
        <v/>
      </c>
      <c r="W7" s="30" t="n">
        <v>4</v>
      </c>
      <c r="X7" s="30" t="n"/>
      <c r="Y7" s="31">
        <f>X7-W7</f>
        <v/>
      </c>
    </row>
    <row r="8" ht="15.75" customFormat="1" customHeight="1" s="258">
      <c r="A8" s="303" t="n">
        <v>7</v>
      </c>
      <c r="B8" s="304" t="inlineStr">
        <is>
          <t>018A</t>
        </is>
      </c>
      <c r="C8" s="305" t="inlineStr">
        <is>
          <t>CACUACO X PORTO</t>
        </is>
      </c>
      <c r="D8" s="292" t="inlineStr">
        <is>
          <t>ANGOAUSTRAL</t>
        </is>
      </c>
      <c r="E8" s="306" t="n">
        <v>15</v>
      </c>
      <c r="F8" s="307" t="n">
        <v>4</v>
      </c>
      <c r="G8" s="308">
        <f>F8-E8</f>
        <v/>
      </c>
      <c r="H8" s="7" t="n">
        <v>15</v>
      </c>
      <c r="I8" s="8" t="n">
        <v>4</v>
      </c>
      <c r="J8" s="9">
        <f>I8-H8</f>
        <v/>
      </c>
      <c r="K8" s="7" t="n">
        <v>15</v>
      </c>
      <c r="L8" s="8" t="n">
        <v>4</v>
      </c>
      <c r="M8" s="9">
        <f>L8-K8</f>
        <v/>
      </c>
      <c r="N8" s="7" t="n">
        <v>15</v>
      </c>
      <c r="O8" s="8" t="n"/>
      <c r="P8" s="9">
        <f>O8-N8</f>
        <v/>
      </c>
      <c r="Q8" s="104" t="n">
        <v>15</v>
      </c>
      <c r="R8" s="400" t="n">
        <v>3</v>
      </c>
      <c r="S8" s="403" t="n">
        <v>-12</v>
      </c>
      <c r="T8" s="7" t="n">
        <v>10</v>
      </c>
      <c r="U8" s="8" t="n">
        <v>4</v>
      </c>
      <c r="V8" s="9">
        <f>U8-T8</f>
        <v/>
      </c>
      <c r="W8" s="8" t="n">
        <v>8</v>
      </c>
      <c r="X8" s="8" t="n"/>
      <c r="Y8" s="9">
        <f>X8-W8</f>
        <v/>
      </c>
    </row>
    <row r="9" ht="15.75" customFormat="1" customHeight="1" s="259">
      <c r="A9" s="296" t="n">
        <v>8</v>
      </c>
      <c r="B9" s="297" t="inlineStr">
        <is>
          <t>401</t>
        </is>
      </c>
      <c r="C9" s="298" t="inlineStr">
        <is>
          <t>CACUACO X PORTO (EXPRESSO)</t>
        </is>
      </c>
      <c r="D9" s="299" t="inlineStr">
        <is>
          <t>ANGOAUSTRAL</t>
        </is>
      </c>
      <c r="E9" s="300" t="n">
        <v>4</v>
      </c>
      <c r="F9" s="301" t="n">
        <v>4</v>
      </c>
      <c r="G9" s="302">
        <f>F9-E9</f>
        <v/>
      </c>
      <c r="H9" s="29" t="n">
        <v>4</v>
      </c>
      <c r="I9" s="30" t="n">
        <v>3</v>
      </c>
      <c r="J9" s="31">
        <f>I9-H9</f>
        <v/>
      </c>
      <c r="K9" s="29" t="n">
        <v>4</v>
      </c>
      <c r="L9" s="30" t="n">
        <v/>
      </c>
      <c r="M9" s="31">
        <f>L9-K9</f>
        <v/>
      </c>
      <c r="N9" s="29" t="n">
        <v>4</v>
      </c>
      <c r="O9" s="30" t="n"/>
      <c r="P9" s="31">
        <f>O9-N9</f>
        <v/>
      </c>
      <c r="Q9" s="103" t="n">
        <v>4</v>
      </c>
      <c r="R9" s="398" t="n">
        <v>5</v>
      </c>
      <c r="S9" s="404" t="n">
        <v>1</v>
      </c>
      <c r="T9" s="29" t="n">
        <v>4</v>
      </c>
      <c r="U9" s="30" t="n">
        <v>0</v>
      </c>
      <c r="V9" s="31">
        <f>U9-T9</f>
        <v/>
      </c>
      <c r="W9" s="30" t="n">
        <v>4</v>
      </c>
      <c r="X9" s="30" t="n"/>
      <c r="Y9" s="31">
        <f>X9-W9</f>
        <v/>
      </c>
    </row>
    <row r="10" ht="15.75" customFormat="1" customHeight="1" s="258">
      <c r="A10" s="303" t="n">
        <v>9</v>
      </c>
      <c r="B10" s="304" t="inlineStr">
        <is>
          <t>05103</t>
        </is>
      </c>
      <c r="C10" s="305" t="inlineStr">
        <is>
          <t>VILA DO GAMEK X PALANCA</t>
        </is>
      </c>
      <c r="D10" s="292" t="inlineStr">
        <is>
          <t>ANGOAUSTRAL</t>
        </is>
      </c>
      <c r="E10" s="306" t="n">
        <v>5</v>
      </c>
      <c r="F10" s="307" t="n">
        <v>5</v>
      </c>
      <c r="G10" s="308">
        <f>F10-E10</f>
        <v/>
      </c>
      <c r="H10" s="7" t="n">
        <v>5</v>
      </c>
      <c r="I10" s="8" t="n">
        <v>5</v>
      </c>
      <c r="J10" s="9">
        <f>I10-H10</f>
        <v/>
      </c>
      <c r="K10" s="7" t="n">
        <v>5</v>
      </c>
      <c r="L10" s="8" t="n">
        <v>5</v>
      </c>
      <c r="M10" s="9">
        <f>L10-K10</f>
        <v/>
      </c>
      <c r="N10" s="7" t="n">
        <v>5</v>
      </c>
      <c r="O10" s="8" t="n"/>
      <c r="P10" s="9">
        <f>O10-N10</f>
        <v/>
      </c>
      <c r="Q10" s="104" t="n">
        <v>5</v>
      </c>
      <c r="R10" s="400" t="n">
        <v>4</v>
      </c>
      <c r="S10" s="403" t="n">
        <v>-1</v>
      </c>
      <c r="T10" s="7" t="n">
        <v>5</v>
      </c>
      <c r="U10" s="8" t="n">
        <v>5</v>
      </c>
      <c r="V10" s="9">
        <f>U10-T10</f>
        <v/>
      </c>
      <c r="W10" s="8" t="n">
        <v>5</v>
      </c>
      <c r="X10" s="8" t="n"/>
      <c r="Y10" s="9">
        <f>X10-W10</f>
        <v/>
      </c>
    </row>
    <row r="11" ht="15.75" customFormat="1" customHeight="1" s="259">
      <c r="A11" s="296" t="n">
        <v>10</v>
      </c>
      <c r="B11" s="297" t="inlineStr">
        <is>
          <t>05502</t>
        </is>
      </c>
      <c r="C11" s="298" t="inlineStr">
        <is>
          <t>ASA BRANCA X LARGO DAS ESCOLAS</t>
        </is>
      </c>
      <c r="D11" s="299" t="inlineStr">
        <is>
          <t>ANGOAUSTRAL</t>
        </is>
      </c>
      <c r="E11" s="300" t="n">
        <v>5</v>
      </c>
      <c r="F11" s="301" t="n">
        <v>0</v>
      </c>
      <c r="G11" s="302">
        <f>F11-E11</f>
        <v/>
      </c>
      <c r="H11" s="29" t="n">
        <v>5</v>
      </c>
      <c r="I11" s="30" t="n">
        <v>0</v>
      </c>
      <c r="J11" s="31">
        <f>I11-H11</f>
        <v/>
      </c>
      <c r="K11" s="29" t="n">
        <v>5</v>
      </c>
      <c r="L11" s="30" t="n">
        <v/>
      </c>
      <c r="M11" s="31">
        <f>L11-K11</f>
        <v/>
      </c>
      <c r="N11" s="29" t="n">
        <v>5</v>
      </c>
      <c r="O11" s="30" t="n"/>
      <c r="P11" s="31">
        <f>O11-N11</f>
        <v/>
      </c>
      <c r="Q11" s="103" t="n">
        <v>5</v>
      </c>
      <c r="R11" s="398" t="n">
        <v>0</v>
      </c>
      <c r="S11" s="399" t="n">
        <v>-5</v>
      </c>
      <c r="T11" s="29" t="n">
        <v>5</v>
      </c>
      <c r="U11" s="30" t="n">
        <v>0</v>
      </c>
      <c r="V11" s="31">
        <f>U11-T11</f>
        <v/>
      </c>
      <c r="W11" s="30" t="n">
        <v>5</v>
      </c>
      <c r="X11" s="30" t="n"/>
      <c r="Y11" s="31">
        <f>X11-W11</f>
        <v/>
      </c>
    </row>
    <row r="12" ht="15.75" customFormat="1" customHeight="1" s="258">
      <c r="A12" s="303" t="n">
        <v>11</v>
      </c>
      <c r="B12" s="304" t="inlineStr">
        <is>
          <t>05418</t>
        </is>
      </c>
      <c r="C12" s="305" t="inlineStr">
        <is>
          <t>CACUACO X SEQUELE (EXPRESSO)</t>
        </is>
      </c>
      <c r="D12" s="292" t="inlineStr">
        <is>
          <t>ANGOAUSTRAL</t>
        </is>
      </c>
      <c r="E12" s="306" t="n">
        <v>4</v>
      </c>
      <c r="F12" s="307" t="n">
        <v>3</v>
      </c>
      <c r="G12" s="308">
        <f>F12-E12</f>
        <v/>
      </c>
      <c r="H12" s="7" t="n">
        <v>4</v>
      </c>
      <c r="I12" s="8" t="n">
        <v>4</v>
      </c>
      <c r="J12" s="9">
        <f>I12-H12</f>
        <v/>
      </c>
      <c r="K12" s="7" t="n">
        <v>4</v>
      </c>
      <c r="L12" s="8" t="n">
        <v/>
      </c>
      <c r="M12" s="9">
        <f>L12-K12</f>
        <v/>
      </c>
      <c r="N12" s="7" t="n">
        <v>4</v>
      </c>
      <c r="O12" s="8" t="n"/>
      <c r="P12" s="9">
        <f>O12-N12</f>
        <v/>
      </c>
      <c r="Q12" s="104" t="n">
        <v>4</v>
      </c>
      <c r="R12" s="400" t="n">
        <v>5</v>
      </c>
      <c r="S12" s="401" t="n">
        <v>1</v>
      </c>
      <c r="T12" s="7" t="n">
        <v>0</v>
      </c>
      <c r="U12" s="8" t="n">
        <v>0</v>
      </c>
      <c r="V12" s="9">
        <f>U12-T12</f>
        <v/>
      </c>
      <c r="W12" s="8" t="n">
        <v>0</v>
      </c>
      <c r="X12" s="8" t="n"/>
      <c r="Y12" s="9">
        <f>X12-W12</f>
        <v/>
      </c>
    </row>
    <row r="13" ht="15.75" customFormat="1" customHeight="1" s="259">
      <c r="A13" s="296" t="n">
        <v>12</v>
      </c>
      <c r="B13" s="297" t="inlineStr">
        <is>
          <t>05501</t>
        </is>
      </c>
      <c r="C13" s="298" t="inlineStr">
        <is>
          <t>CEMITÉRIO 14 (KIKOLO) X LARGO DAS ESCOLAS</t>
        </is>
      </c>
      <c r="D13" s="299" t="inlineStr">
        <is>
          <t>ANGOAUSTRAL</t>
        </is>
      </c>
      <c r="E13" s="300" t="n">
        <v>5</v>
      </c>
      <c r="F13" s="301" t="n">
        <v>3</v>
      </c>
      <c r="G13" s="302">
        <f>F13-E13</f>
        <v/>
      </c>
      <c r="H13" s="29" t="n">
        <v>5</v>
      </c>
      <c r="I13" s="30" t="n">
        <v>3</v>
      </c>
      <c r="J13" s="31">
        <f>I13-H13</f>
        <v/>
      </c>
      <c r="K13" s="29" t="n">
        <v>5</v>
      </c>
      <c r="L13" s="30" t="n">
        <v>3</v>
      </c>
      <c r="M13" s="31">
        <f>L13-K13</f>
        <v/>
      </c>
      <c r="N13" s="29" t="n">
        <v>5</v>
      </c>
      <c r="O13" s="30" t="n"/>
      <c r="P13" s="31">
        <f>O13-N13</f>
        <v/>
      </c>
      <c r="Q13" s="103" t="n">
        <v>5</v>
      </c>
      <c r="R13" s="398" t="n">
        <v>0</v>
      </c>
      <c r="S13" s="399" t="n">
        <v>-5</v>
      </c>
      <c r="T13" s="29" t="n">
        <v>2</v>
      </c>
      <c r="U13" s="30" t="n">
        <v>3</v>
      </c>
      <c r="V13" s="31">
        <f>U13-T13</f>
        <v/>
      </c>
      <c r="W13" s="30" t="n">
        <v>2</v>
      </c>
      <c r="X13" s="30" t="n"/>
      <c r="Y13" s="31">
        <f>X13-W13</f>
        <v/>
      </c>
    </row>
    <row r="14" ht="15.75" customFormat="1" customHeight="1" s="258">
      <c r="A14" s="309" t="n">
        <v>13</v>
      </c>
      <c r="B14" s="304" t="inlineStr">
        <is>
          <t>05618</t>
        </is>
      </c>
      <c r="C14" s="305" t="inlineStr">
        <is>
          <t>CAPALANGA X HOSPITAL MILITAR</t>
        </is>
      </c>
      <c r="D14" s="292" t="inlineStr">
        <is>
          <t>ANGOAUSTRAL</t>
        </is>
      </c>
      <c r="E14" s="306" t="n">
        <v>10</v>
      </c>
      <c r="F14" s="307" t="n">
        <v>2</v>
      </c>
      <c r="G14" s="308">
        <f>F14-E14</f>
        <v/>
      </c>
      <c r="H14" s="7" t="n">
        <v>10</v>
      </c>
      <c r="I14" s="8" t="n">
        <v>2</v>
      </c>
      <c r="J14" s="9">
        <f>I14-H14</f>
        <v/>
      </c>
      <c r="K14" s="7" t="n">
        <v>10</v>
      </c>
      <c r="L14" s="8" t="n">
        <v>2</v>
      </c>
      <c r="M14" s="9">
        <f>L14-K14</f>
        <v/>
      </c>
      <c r="N14" s="7" t="n">
        <v>10</v>
      </c>
      <c r="O14" s="8" t="n"/>
      <c r="P14" s="9">
        <f>O14-N14</f>
        <v/>
      </c>
      <c r="Q14" s="104" t="n">
        <v>10</v>
      </c>
      <c r="R14" s="400" t="n">
        <v>3</v>
      </c>
      <c r="S14" s="403" t="n">
        <v>-7</v>
      </c>
      <c r="T14" s="7" t="n">
        <v>5</v>
      </c>
      <c r="U14" s="8" t="n">
        <v>2</v>
      </c>
      <c r="V14" s="9">
        <f>U14-T14</f>
        <v/>
      </c>
      <c r="W14" s="8" t="n">
        <v>5</v>
      </c>
      <c r="X14" s="8" t="n"/>
      <c r="Y14" s="9">
        <f>X14-W14</f>
        <v/>
      </c>
    </row>
    <row r="15" ht="15.75" customFormat="1" customHeight="1" s="260">
      <c r="A15" s="310" t="n">
        <v>14</v>
      </c>
      <c r="B15" s="311" t="n">
        <v>612</v>
      </c>
      <c r="C15" s="312" t="inlineStr">
        <is>
          <t>ZANGO 0 X CACUACO (EXPRESSO)</t>
        </is>
      </c>
      <c r="D15" s="313" t="inlineStr">
        <is>
          <t>ANGO-REAL</t>
        </is>
      </c>
      <c r="E15" s="314" t="n">
        <v>7</v>
      </c>
      <c r="F15" s="315" t="n">
        <v>8</v>
      </c>
      <c r="G15" s="316">
        <f>F15-E15</f>
        <v/>
      </c>
      <c r="H15" s="11" t="n">
        <v>7</v>
      </c>
      <c r="I15" s="12" t="n">
        <v>6</v>
      </c>
      <c r="J15" s="13">
        <f>I15-H15</f>
        <v/>
      </c>
      <c r="K15" s="11" t="n">
        <v>7</v>
      </c>
      <c r="L15" s="12" t="n">
        <v/>
      </c>
      <c r="M15" s="13">
        <f>L15-K15</f>
        <v/>
      </c>
      <c r="N15" s="11" t="n">
        <v>7</v>
      </c>
      <c r="O15" s="12" t="n"/>
      <c r="P15" s="13">
        <f>O15-N15</f>
        <v/>
      </c>
      <c r="Q15" s="105" t="n">
        <v>7</v>
      </c>
      <c r="R15" s="405" t="n">
        <v>7</v>
      </c>
      <c r="S15" s="406" t="n">
        <v>0</v>
      </c>
      <c r="T15" s="11" t="n">
        <v>7</v>
      </c>
      <c r="U15" s="12" t="n">
        <v>7</v>
      </c>
      <c r="V15" s="13">
        <f>U15-T15</f>
        <v/>
      </c>
      <c r="W15" s="12" t="n">
        <v>7</v>
      </c>
      <c r="X15" s="12" t="n"/>
      <c r="Y15" s="13">
        <f>X15-W15</f>
        <v/>
      </c>
    </row>
    <row r="16" ht="15.75" customFormat="1" customHeight="1" s="259">
      <c r="A16" s="296" t="n">
        <v>15</v>
      </c>
      <c r="B16" s="297" t="n">
        <v>616</v>
      </c>
      <c r="C16" s="298" t="inlineStr">
        <is>
          <t>ZANGO 0 X BENFICA (EXPRESSO)</t>
        </is>
      </c>
      <c r="D16" s="299" t="inlineStr">
        <is>
          <t>ANGO-REAL</t>
        </is>
      </c>
      <c r="E16" s="300" t="n">
        <v>9</v>
      </c>
      <c r="F16" s="301" t="n">
        <v>4</v>
      </c>
      <c r="G16" s="302">
        <f>F16-E16</f>
        <v/>
      </c>
      <c r="H16" s="29" t="n">
        <v>9</v>
      </c>
      <c r="I16" s="30" t="n">
        <v>6</v>
      </c>
      <c r="J16" s="31">
        <f>I16-H16</f>
        <v/>
      </c>
      <c r="K16" s="29" t="n">
        <v>9</v>
      </c>
      <c r="L16" s="30" t="n">
        <v/>
      </c>
      <c r="M16" s="31">
        <f>L16-K16</f>
        <v/>
      </c>
      <c r="N16" s="29" t="n">
        <v>9</v>
      </c>
      <c r="O16" s="30" t="n"/>
      <c r="P16" s="31">
        <f>O16-N16</f>
        <v/>
      </c>
      <c r="Q16" s="103" t="n">
        <v>9</v>
      </c>
      <c r="R16" s="398" t="n">
        <v>4</v>
      </c>
      <c r="S16" s="399" t="n">
        <v>-5</v>
      </c>
      <c r="T16" s="29" t="n">
        <v>9</v>
      </c>
      <c r="U16" s="30" t="n">
        <v>5</v>
      </c>
      <c r="V16" s="31">
        <f>U16-T16</f>
        <v/>
      </c>
      <c r="W16" s="30" t="n">
        <v>9</v>
      </c>
      <c r="X16" s="30" t="n"/>
      <c r="Y16" s="31">
        <f>X16-W16</f>
        <v/>
      </c>
    </row>
    <row r="17" ht="15.75" customFormat="1" customHeight="1" s="260">
      <c r="A17" s="310" t="n">
        <v>16</v>
      </c>
      <c r="B17" s="317" t="inlineStr">
        <is>
          <t>AR01</t>
        </is>
      </c>
      <c r="C17" s="318" t="inlineStr">
        <is>
          <t>VILA DE VIANA X ZANGO 1</t>
        </is>
      </c>
      <c r="D17" s="319" t="inlineStr">
        <is>
          <t>ANGO-REAL</t>
        </is>
      </c>
      <c r="E17" s="320" t="n">
        <v>12</v>
      </c>
      <c r="F17" s="321" t="n">
        <v>17</v>
      </c>
      <c r="G17" s="322">
        <f>F17-E17</f>
        <v/>
      </c>
      <c r="H17" s="15" t="n">
        <v>12</v>
      </c>
      <c r="I17" s="16" t="n">
        <v>17</v>
      </c>
      <c r="J17" s="17">
        <f>I17-H17</f>
        <v/>
      </c>
      <c r="K17" s="15" t="n">
        <v>12</v>
      </c>
      <c r="L17" s="16" t="n">
        <v>17</v>
      </c>
      <c r="M17" s="17">
        <f>L17-K17</f>
        <v/>
      </c>
      <c r="N17" s="15" t="n">
        <v>12</v>
      </c>
      <c r="O17" s="16" t="n"/>
      <c r="P17" s="17">
        <f>O17-N17</f>
        <v/>
      </c>
      <c r="Q17" s="106" t="n">
        <v>12</v>
      </c>
      <c r="R17" s="407" t="n">
        <v>17</v>
      </c>
      <c r="S17" s="408" t="n">
        <v>5</v>
      </c>
      <c r="T17" s="15" t="n">
        <v>12</v>
      </c>
      <c r="U17" s="16" t="n">
        <v>17</v>
      </c>
      <c r="V17" s="17">
        <f>U17-T17</f>
        <v/>
      </c>
      <c r="W17" s="16" t="n">
        <v>12</v>
      </c>
      <c r="X17" s="16" t="n"/>
      <c r="Y17" s="17">
        <f>X17-W17</f>
        <v/>
      </c>
    </row>
    <row r="18" ht="15.75" customFormat="1" customHeight="1" s="259">
      <c r="A18" s="296" t="n">
        <v>17</v>
      </c>
      <c r="B18" s="297" t="inlineStr">
        <is>
          <t>AR02</t>
        </is>
      </c>
      <c r="C18" s="298" t="inlineStr">
        <is>
          <t>VILA DE VIANA X PRIMEIRO DE MAIO</t>
        </is>
      </c>
      <c r="D18" s="299" t="inlineStr">
        <is>
          <t>ANGO-REAL</t>
        </is>
      </c>
      <c r="E18" s="300" t="n">
        <v>9</v>
      </c>
      <c r="F18" s="301" t="n">
        <v>6</v>
      </c>
      <c r="G18" s="302">
        <f>F18-E18</f>
        <v/>
      </c>
      <c r="H18" s="29" t="n">
        <v>9</v>
      </c>
      <c r="I18" s="30" t="n">
        <v>6</v>
      </c>
      <c r="J18" s="31">
        <f>I18-H18</f>
        <v/>
      </c>
      <c r="K18" s="29" t="n">
        <v>9</v>
      </c>
      <c r="L18" s="30" t="n">
        <v>6</v>
      </c>
      <c r="M18" s="31">
        <f>L18-K18</f>
        <v/>
      </c>
      <c r="N18" s="29" t="n">
        <v>9</v>
      </c>
      <c r="O18" s="30" t="n"/>
      <c r="P18" s="31">
        <f>O18-N18</f>
        <v/>
      </c>
      <c r="Q18" s="103" t="n">
        <v>9</v>
      </c>
      <c r="R18" s="398" t="n">
        <v>7</v>
      </c>
      <c r="S18" s="399" t="n">
        <v>-2</v>
      </c>
      <c r="T18" s="29" t="n">
        <v>9</v>
      </c>
      <c r="U18" s="30" t="n">
        <v>6</v>
      </c>
      <c r="V18" s="31">
        <f>U18-T18</f>
        <v/>
      </c>
      <c r="W18" s="30" t="n">
        <v>9</v>
      </c>
      <c r="X18" s="30" t="n"/>
      <c r="Y18" s="31">
        <f>X18-W18</f>
        <v/>
      </c>
    </row>
    <row r="19" ht="15.75" customFormat="1" customHeight="1" s="260">
      <c r="A19" s="310" t="n">
        <v>18</v>
      </c>
      <c r="B19" s="317" t="inlineStr">
        <is>
          <t>AR03</t>
        </is>
      </c>
      <c r="C19" s="318" t="inlineStr">
        <is>
          <t>DESVIO DO ZANGO X CACUACO</t>
        </is>
      </c>
      <c r="D19" s="319" t="inlineStr">
        <is>
          <t>ANGO-REAL</t>
        </is>
      </c>
      <c r="E19" s="320" t="n">
        <v>10</v>
      </c>
      <c r="F19" s="321" t="n">
        <v>8</v>
      </c>
      <c r="G19" s="322">
        <f>F19-E19</f>
        <v/>
      </c>
      <c r="H19" s="15" t="n">
        <v>10</v>
      </c>
      <c r="I19" s="16" t="n">
        <v>8</v>
      </c>
      <c r="J19" s="17">
        <f>I19-H19</f>
        <v/>
      </c>
      <c r="K19" s="15" t="n">
        <v>10</v>
      </c>
      <c r="L19" s="16" t="n">
        <v>8</v>
      </c>
      <c r="M19" s="17">
        <f>L19-K19</f>
        <v/>
      </c>
      <c r="N19" s="15" t="n">
        <v>10</v>
      </c>
      <c r="O19" s="16" t="n"/>
      <c r="P19" s="17">
        <f>O19-N19</f>
        <v/>
      </c>
      <c r="Q19" s="106" t="n">
        <v>10</v>
      </c>
      <c r="R19" s="407" t="n">
        <v>10</v>
      </c>
      <c r="S19" s="409" t="n">
        <v>0</v>
      </c>
      <c r="T19" s="15" t="n">
        <v>10</v>
      </c>
      <c r="U19" s="16" t="n">
        <v>8</v>
      </c>
      <c r="V19" s="17">
        <f>U19-T19</f>
        <v/>
      </c>
      <c r="W19" s="16" t="n">
        <v>10</v>
      </c>
      <c r="X19" s="16" t="n"/>
      <c r="Y19" s="17">
        <f>X19-W19</f>
        <v/>
      </c>
    </row>
    <row r="20" ht="15.75" customFormat="1" customHeight="1" s="259">
      <c r="A20" s="296" t="n">
        <v>19</v>
      </c>
      <c r="B20" s="297" t="inlineStr">
        <is>
          <t>AR04</t>
        </is>
      </c>
      <c r="C20" s="298" t="inlineStr">
        <is>
          <t>DESVIO DO ZANGO X BENFICA</t>
        </is>
      </c>
      <c r="D20" s="299" t="inlineStr">
        <is>
          <t>ANGO-REAL</t>
        </is>
      </c>
      <c r="E20" s="300" t="n">
        <v>12</v>
      </c>
      <c r="F20" s="301" t="n">
        <v>7</v>
      </c>
      <c r="G20" s="302">
        <f>F20-E20</f>
        <v/>
      </c>
      <c r="H20" s="29" t="n">
        <v>12</v>
      </c>
      <c r="I20" s="30" t="n">
        <v>7</v>
      </c>
      <c r="J20" s="31">
        <f>I20-H20</f>
        <v/>
      </c>
      <c r="K20" s="29" t="n">
        <v>12</v>
      </c>
      <c r="L20" s="30" t="n">
        <v>7</v>
      </c>
      <c r="M20" s="31">
        <f>L20-K20</f>
        <v/>
      </c>
      <c r="N20" s="29" t="n">
        <v>12</v>
      </c>
      <c r="O20" s="30" t="n"/>
      <c r="P20" s="31">
        <f>O20-N20</f>
        <v/>
      </c>
      <c r="Q20" s="103" t="n">
        <v>12</v>
      </c>
      <c r="R20" s="398" t="n">
        <v>10</v>
      </c>
      <c r="S20" s="399" t="n">
        <v>-2</v>
      </c>
      <c r="T20" s="29" t="n">
        <v>12</v>
      </c>
      <c r="U20" s="30" t="n">
        <v>7</v>
      </c>
      <c r="V20" s="31">
        <f>U20-T20</f>
        <v/>
      </c>
      <c r="W20" s="30" t="n">
        <v>12</v>
      </c>
      <c r="X20" s="30" t="n"/>
      <c r="Y20" s="31">
        <f>X20-W20</f>
        <v/>
      </c>
    </row>
    <row r="21" ht="15.75" customFormat="1" customHeight="1" s="260">
      <c r="A21" s="310" t="n">
        <v>20</v>
      </c>
      <c r="B21" s="317" t="inlineStr">
        <is>
          <t>AR05</t>
        </is>
      </c>
      <c r="C21" s="318" t="inlineStr">
        <is>
          <t>DESVIO DO ZANGO X ZANGO 4</t>
        </is>
      </c>
      <c r="D21" s="319" t="inlineStr">
        <is>
          <t>ANGO-REAL</t>
        </is>
      </c>
      <c r="E21" s="320" t="n">
        <v>11</v>
      </c>
      <c r="F21" s="321" t="n">
        <v>6</v>
      </c>
      <c r="G21" s="322">
        <f>F21-E21</f>
        <v/>
      </c>
      <c r="H21" s="15" t="n">
        <v>11</v>
      </c>
      <c r="I21" s="16" t="n">
        <v>6</v>
      </c>
      <c r="J21" s="17">
        <f>I21-H21</f>
        <v/>
      </c>
      <c r="K21" s="15" t="n">
        <v>11</v>
      </c>
      <c r="L21" s="16" t="n">
        <v>6</v>
      </c>
      <c r="M21" s="17">
        <f>L21-K21</f>
        <v/>
      </c>
      <c r="N21" s="15" t="n">
        <v>11</v>
      </c>
      <c r="O21" s="16" t="n"/>
      <c r="P21" s="17">
        <f>O21-N21</f>
        <v/>
      </c>
      <c r="Q21" s="106" t="n">
        <v>11</v>
      </c>
      <c r="R21" s="407" t="n">
        <v>7</v>
      </c>
      <c r="S21" s="410" t="n">
        <v>-4</v>
      </c>
      <c r="T21" s="15" t="n">
        <v>11</v>
      </c>
      <c r="U21" s="16" t="n">
        <v>6</v>
      </c>
      <c r="V21" s="17">
        <f>U21-T21</f>
        <v/>
      </c>
      <c r="W21" s="16" t="n">
        <v>11</v>
      </c>
      <c r="X21" s="16" t="n"/>
      <c r="Y21" s="17">
        <f>X21-W21</f>
        <v/>
      </c>
    </row>
    <row r="22" ht="15.75" customFormat="1" customHeight="1" s="259">
      <c r="A22" s="296" t="n">
        <v>21</v>
      </c>
      <c r="B22" s="297" t="inlineStr">
        <is>
          <t>AR07</t>
        </is>
      </c>
      <c r="C22" s="298" t="inlineStr">
        <is>
          <t>CASSEQUELE X MUTAMBA</t>
        </is>
      </c>
      <c r="D22" s="299" t="inlineStr">
        <is>
          <t>ANGO-REAL</t>
        </is>
      </c>
      <c r="E22" s="300" t="n">
        <v>4</v>
      </c>
      <c r="F22" s="301" t="n">
        <v>0</v>
      </c>
      <c r="G22" s="302">
        <f>F22-E22</f>
        <v/>
      </c>
      <c r="H22" s="29" t="n">
        <v>4</v>
      </c>
      <c r="I22" s="30" t="n">
        <v>0</v>
      </c>
      <c r="J22" s="31">
        <f>I22-H22</f>
        <v/>
      </c>
      <c r="K22" s="29" t="n">
        <v>4</v>
      </c>
      <c r="L22" s="30" t="n">
        <v/>
      </c>
      <c r="M22" s="31">
        <f>L22-K22</f>
        <v/>
      </c>
      <c r="N22" s="29" t="n">
        <v>4</v>
      </c>
      <c r="O22" s="30" t="n"/>
      <c r="P22" s="31">
        <f>O22-N22</f>
        <v/>
      </c>
      <c r="Q22" s="103" t="n">
        <v>4</v>
      </c>
      <c r="R22" s="398" t="n">
        <v>0</v>
      </c>
      <c r="S22" s="399" t="n">
        <v>-4</v>
      </c>
      <c r="T22" s="29" t="n">
        <v>4</v>
      </c>
      <c r="U22" s="30" t="n">
        <v>1</v>
      </c>
      <c r="V22" s="31">
        <f>U22-T22</f>
        <v/>
      </c>
      <c r="W22" s="30" t="n">
        <v>4</v>
      </c>
      <c r="X22" s="30" t="n"/>
      <c r="Y22" s="31">
        <f>X22-W22</f>
        <v/>
      </c>
    </row>
    <row r="23" ht="15.75" customFormat="1" customHeight="1" s="260">
      <c r="A23" s="310" t="n">
        <v>22</v>
      </c>
      <c r="B23" s="317" t="inlineStr">
        <is>
          <t>05201</t>
        </is>
      </c>
      <c r="C23" s="318" t="inlineStr">
        <is>
          <t>CATETE X ESTALAGEM</t>
        </is>
      </c>
      <c r="D23" s="319" t="inlineStr">
        <is>
          <t>ANGO-REAL</t>
        </is>
      </c>
      <c r="E23" s="320" t="n">
        <v>5</v>
      </c>
      <c r="F23" s="321" t="n">
        <v>7</v>
      </c>
      <c r="G23" s="322">
        <f>F23-E23</f>
        <v/>
      </c>
      <c r="H23" s="15" t="n">
        <v>5</v>
      </c>
      <c r="I23" s="16" t="n">
        <v>7</v>
      </c>
      <c r="J23" s="17">
        <f>I23-H23</f>
        <v/>
      </c>
      <c r="K23" s="15" t="n">
        <v>5</v>
      </c>
      <c r="L23" s="16" t="n">
        <v>7</v>
      </c>
      <c r="M23" s="17">
        <f>L23-K23</f>
        <v/>
      </c>
      <c r="N23" s="15" t="n">
        <v>5</v>
      </c>
      <c r="O23" s="16" t="n"/>
      <c r="P23" s="17">
        <f>O23-N23</f>
        <v/>
      </c>
      <c r="Q23" s="106" t="n">
        <v>5</v>
      </c>
      <c r="R23" s="407" t="n">
        <v>7</v>
      </c>
      <c r="S23" s="408" t="n">
        <v>2</v>
      </c>
      <c r="T23" s="15" t="n">
        <v>5</v>
      </c>
      <c r="U23" s="16" t="n">
        <v>7</v>
      </c>
      <c r="V23" s="17">
        <f>U23-T23</f>
        <v/>
      </c>
      <c r="W23" s="16" t="n">
        <v>5</v>
      </c>
      <c r="X23" s="16" t="n"/>
      <c r="Y23" s="17">
        <f>X23-W23</f>
        <v/>
      </c>
    </row>
    <row r="24" ht="15.75" customFormat="1" customHeight="1" s="259">
      <c r="A24" s="296" t="n">
        <v>23</v>
      </c>
      <c r="B24" s="297" t="inlineStr">
        <is>
          <t>05300</t>
        </is>
      </c>
      <c r="C24" s="298" t="inlineStr">
        <is>
          <t>BARRA DO KWANZA X CABO LEDO</t>
        </is>
      </c>
      <c r="D24" s="299" t="inlineStr">
        <is>
          <t>ANGO-REAL</t>
        </is>
      </c>
      <c r="E24" s="300" t="n">
        <v>2</v>
      </c>
      <c r="F24" s="301" t="n">
        <v>1</v>
      </c>
      <c r="G24" s="302">
        <f>F24-E24</f>
        <v/>
      </c>
      <c r="H24" s="29" t="n">
        <v>2</v>
      </c>
      <c r="I24" s="30" t="n">
        <v>1</v>
      </c>
      <c r="J24" s="31">
        <f>I24-H24</f>
        <v/>
      </c>
      <c r="K24" s="29" t="n">
        <v>2</v>
      </c>
      <c r="L24" s="30" t="n">
        <v/>
      </c>
      <c r="M24" s="31">
        <f>L24-K24</f>
        <v/>
      </c>
      <c r="N24" s="29" t="n">
        <v>2</v>
      </c>
      <c r="O24" s="30" t="n"/>
      <c r="P24" s="31">
        <f>O24-N24</f>
        <v/>
      </c>
      <c r="Q24" s="103" t="n">
        <v>2</v>
      </c>
      <c r="R24" s="398" t="n">
        <v>0</v>
      </c>
      <c r="S24" s="399" t="n">
        <v>-2</v>
      </c>
      <c r="T24" s="29" t="n">
        <v>2</v>
      </c>
      <c r="U24" s="30" t="n">
        <v>0</v>
      </c>
      <c r="V24" s="31">
        <f>U24-T24</f>
        <v/>
      </c>
      <c r="W24" s="30" t="n">
        <v>2</v>
      </c>
      <c r="X24" s="30" t="n"/>
      <c r="Y24" s="31">
        <f>X24-W24</f>
        <v/>
      </c>
    </row>
    <row r="25" ht="15.75" customFormat="1" customHeight="1" s="260">
      <c r="A25" s="310" t="n">
        <v>24</v>
      </c>
      <c r="B25" s="317" t="inlineStr">
        <is>
          <t>05503</t>
        </is>
      </c>
      <c r="C25" s="318" t="inlineStr">
        <is>
          <t>KIKOLO X HOSPITAL MUNICIPAL DO CAZENGA</t>
        </is>
      </c>
      <c r="D25" s="319" t="inlineStr">
        <is>
          <t>ANGO-REAL</t>
        </is>
      </c>
      <c r="E25" s="320" t="n">
        <v>5</v>
      </c>
      <c r="F25" s="321" t="n">
        <v>0</v>
      </c>
      <c r="G25" s="322">
        <f>F25-E25</f>
        <v/>
      </c>
      <c r="H25" s="15" t="n">
        <v>5</v>
      </c>
      <c r="I25" s="16" t="n">
        <v>0</v>
      </c>
      <c r="J25" s="17">
        <f>I25-H25</f>
        <v/>
      </c>
      <c r="K25" s="15" t="n">
        <v>5</v>
      </c>
      <c r="L25" s="16" t="n">
        <v/>
      </c>
      <c r="M25" s="17">
        <f>L25-K25</f>
        <v/>
      </c>
      <c r="N25" s="15" t="n">
        <v>5</v>
      </c>
      <c r="O25" s="16" t="n"/>
      <c r="P25" s="17">
        <f>O25-N25</f>
        <v/>
      </c>
      <c r="Q25" s="106" t="n">
        <v>5</v>
      </c>
      <c r="R25" s="407" t="n">
        <v>0</v>
      </c>
      <c r="S25" s="410" t="n">
        <v>-5</v>
      </c>
      <c r="T25" s="15" t="n">
        <v>5</v>
      </c>
      <c r="U25" s="16" t="n">
        <v>0</v>
      </c>
      <c r="V25" s="17">
        <f>U25-T25</f>
        <v/>
      </c>
      <c r="W25" s="16" t="n">
        <v>5</v>
      </c>
      <c r="X25" s="16" t="n"/>
      <c r="Y25" s="17">
        <f>X25-W25</f>
        <v/>
      </c>
    </row>
    <row r="26" ht="15.75" customFormat="1" customHeight="1" s="259">
      <c r="A26" s="296" t="n">
        <v>25</v>
      </c>
      <c r="B26" s="297" t="inlineStr">
        <is>
          <t>05606</t>
        </is>
      </c>
      <c r="C26" s="298" t="inlineStr">
        <is>
          <t>CALUMBO X ZANGO 0</t>
        </is>
      </c>
      <c r="D26" s="299" t="inlineStr">
        <is>
          <t>ANGO-REAL</t>
        </is>
      </c>
      <c r="E26" s="300" t="n">
        <v>5</v>
      </c>
      <c r="F26" s="301" t="n">
        <v>1</v>
      </c>
      <c r="G26" s="302">
        <f>F26-E26</f>
        <v/>
      </c>
      <c r="H26" s="29" t="n">
        <v>5</v>
      </c>
      <c r="I26" s="30" t="n">
        <v>1</v>
      </c>
      <c r="J26" s="31">
        <f>I26-H26</f>
        <v/>
      </c>
      <c r="K26" s="29" t="n">
        <v>5</v>
      </c>
      <c r="L26" s="30" t="n">
        <v>1</v>
      </c>
      <c r="M26" s="31">
        <f>L26-K26</f>
        <v/>
      </c>
      <c r="N26" s="29" t="n">
        <v>5</v>
      </c>
      <c r="O26" s="30" t="n"/>
      <c r="P26" s="31">
        <f>O26-N26</f>
        <v/>
      </c>
      <c r="Q26" s="103" t="n">
        <v>5</v>
      </c>
      <c r="R26" s="398" t="n">
        <v>2</v>
      </c>
      <c r="S26" s="399" t="n">
        <v>-3</v>
      </c>
      <c r="T26" s="29" t="n">
        <v>5</v>
      </c>
      <c r="U26" s="30" t="n">
        <v>1</v>
      </c>
      <c r="V26" s="31">
        <f>U26-T26</f>
        <v/>
      </c>
      <c r="W26" s="30" t="n">
        <v>5</v>
      </c>
      <c r="X26" s="30" t="n"/>
      <c r="Y26" s="31">
        <f>X26-W26</f>
        <v/>
      </c>
    </row>
    <row r="27" ht="15.75" customFormat="1" customHeight="1" s="260">
      <c r="A27" s="310" t="n">
        <v>26</v>
      </c>
      <c r="B27" s="317" t="inlineStr">
        <is>
          <t>05700</t>
        </is>
      </c>
      <c r="C27" s="318" t="inlineStr">
        <is>
          <t>BENFICA X RAMIROS</t>
        </is>
      </c>
      <c r="D27" s="319" t="inlineStr">
        <is>
          <t>ANGO-REAL</t>
        </is>
      </c>
      <c r="E27" s="320" t="n">
        <v>4</v>
      </c>
      <c r="F27" s="321" t="n">
        <v>0</v>
      </c>
      <c r="G27" s="322">
        <f>F27-E27</f>
        <v/>
      </c>
      <c r="H27" s="15" t="n">
        <v>4</v>
      </c>
      <c r="I27" s="16" t="n">
        <v>1</v>
      </c>
      <c r="J27" s="17">
        <f>I27-H27</f>
        <v/>
      </c>
      <c r="K27" s="15" t="n">
        <v>4</v>
      </c>
      <c r="L27" s="16" t="n">
        <v/>
      </c>
      <c r="M27" s="17">
        <f>L27-K27</f>
        <v/>
      </c>
      <c r="N27" s="15" t="n">
        <v>4</v>
      </c>
      <c r="O27" s="16" t="n"/>
      <c r="P27" s="17">
        <f>O27-N27</f>
        <v/>
      </c>
      <c r="Q27" s="106" t="n">
        <v>4</v>
      </c>
      <c r="R27" s="407" t="n">
        <v>1</v>
      </c>
      <c r="S27" s="410" t="n">
        <v>-3</v>
      </c>
      <c r="T27" s="15" t="n">
        <v>4</v>
      </c>
      <c r="U27" s="16" t="n">
        <v>0</v>
      </c>
      <c r="V27" s="17">
        <f>U27-T27</f>
        <v/>
      </c>
      <c r="W27" s="16" t="n">
        <v>4</v>
      </c>
      <c r="X27" s="16" t="n"/>
      <c r="Y27" s="17">
        <f>X27-W27</f>
        <v/>
      </c>
    </row>
    <row r="28" ht="15.75" customFormat="1" customHeight="1" s="259">
      <c r="A28" s="296" t="n">
        <v>27</v>
      </c>
      <c r="B28" s="297" t="inlineStr">
        <is>
          <t>05715</t>
        </is>
      </c>
      <c r="C28" s="298" t="inlineStr">
        <is>
          <t>RAMIROS X BARRA DO KWANZA</t>
        </is>
      </c>
      <c r="D28" s="299" t="inlineStr">
        <is>
          <t>ANGO-REAL</t>
        </is>
      </c>
      <c r="E28" s="300" t="n">
        <v>4</v>
      </c>
      <c r="F28" s="301" t="n">
        <v>0</v>
      </c>
      <c r="G28" s="302">
        <f>F28-E28</f>
        <v/>
      </c>
      <c r="H28" s="29" t="n">
        <v>4</v>
      </c>
      <c r="I28" s="30" t="n">
        <v>1</v>
      </c>
      <c r="J28" s="31">
        <f>I28-H28</f>
        <v/>
      </c>
      <c r="K28" s="29" t="n">
        <v>4</v>
      </c>
      <c r="L28" s="30" t="n">
        <v/>
      </c>
      <c r="M28" s="31">
        <f>L28-K28</f>
        <v/>
      </c>
      <c r="N28" s="29" t="n">
        <v>4</v>
      </c>
      <c r="O28" s="30" t="n"/>
      <c r="P28" s="31">
        <f>O28-N28</f>
        <v/>
      </c>
      <c r="Q28" s="103" t="n">
        <v>4</v>
      </c>
      <c r="R28" s="398" t="n">
        <v>0</v>
      </c>
      <c r="S28" s="399" t="n">
        <v>-4</v>
      </c>
      <c r="T28" s="29" t="n">
        <v>4</v>
      </c>
      <c r="U28" s="30" t="n">
        <v>0</v>
      </c>
      <c r="V28" s="31">
        <f>U28-T28</f>
        <v/>
      </c>
      <c r="W28" s="30" t="n">
        <v>4</v>
      </c>
      <c r="X28" s="30" t="n"/>
      <c r="Y28" s="31">
        <f>X28-W28</f>
        <v/>
      </c>
    </row>
    <row r="29" ht="15.75" customFormat="1" customHeight="1" s="260">
      <c r="A29" s="323" t="n">
        <v>28</v>
      </c>
      <c r="B29" s="324" t="inlineStr">
        <is>
          <t>05804</t>
        </is>
      </c>
      <c r="C29" s="325" t="inlineStr">
        <is>
          <t>LUANDA SUL X ROTUNDA DO CAMAMA</t>
        </is>
      </c>
      <c r="D29" s="326" t="inlineStr">
        <is>
          <t>ANGO-REAL</t>
        </is>
      </c>
      <c r="E29" s="327" t="n">
        <v>5</v>
      </c>
      <c r="F29" s="328" t="n">
        <v>1</v>
      </c>
      <c r="G29" s="329">
        <f>F29-E29</f>
        <v/>
      </c>
      <c r="H29" s="18" t="n">
        <v>5</v>
      </c>
      <c r="I29" s="19" t="n">
        <v>1</v>
      </c>
      <c r="J29" s="20">
        <f>I29-H29</f>
        <v/>
      </c>
      <c r="K29" s="18" t="n">
        <v>5</v>
      </c>
      <c r="L29" s="19" t="n">
        <v>1</v>
      </c>
      <c r="M29" s="20">
        <f>L29-K29</f>
        <v/>
      </c>
      <c r="N29" s="18" t="n">
        <v>5</v>
      </c>
      <c r="O29" s="19" t="n"/>
      <c r="P29" s="20">
        <f>O29-N29</f>
        <v/>
      </c>
      <c r="Q29" s="107" t="n">
        <v>5</v>
      </c>
      <c r="R29" s="411" t="n">
        <v>1</v>
      </c>
      <c r="S29" s="412" t="n">
        <v>-4</v>
      </c>
      <c r="T29" s="18" t="n">
        <v>5</v>
      </c>
      <c r="U29" s="19" t="n">
        <v>1</v>
      </c>
      <c r="V29" s="20">
        <f>U29-T29</f>
        <v/>
      </c>
      <c r="W29" s="19" t="n">
        <v>5</v>
      </c>
      <c r="X29" s="19" t="n"/>
      <c r="Y29" s="20">
        <f>X29-W29</f>
        <v/>
      </c>
    </row>
    <row r="30" ht="14.1" customFormat="1" customHeight="1" s="258">
      <c r="A30" s="303" t="n">
        <v>29</v>
      </c>
      <c r="B30" s="290" t="inlineStr">
        <is>
          <t>CA01</t>
        </is>
      </c>
      <c r="C30" s="291" t="inlineStr">
        <is>
          <t>CASA DA JUVENTUDE X ZANGO 8000</t>
        </is>
      </c>
      <c r="D30" s="330" t="inlineStr">
        <is>
          <t>CAMCON</t>
        </is>
      </c>
      <c r="E30" s="293" t="n">
        <v>4</v>
      </c>
      <c r="F30" s="294" t="n">
        <v>2</v>
      </c>
      <c r="G30" s="308">
        <f>F30-E30</f>
        <v/>
      </c>
      <c r="H30" s="4" t="n">
        <v>4</v>
      </c>
      <c r="I30" s="5" t="n">
        <v>2</v>
      </c>
      <c r="J30" s="9">
        <f>I30-H30</f>
        <v/>
      </c>
      <c r="K30" s="4" t="n">
        <v>4</v>
      </c>
      <c r="L30" s="5" t="n">
        <v>2</v>
      </c>
      <c r="M30" s="9">
        <f>L30-K30</f>
        <v/>
      </c>
      <c r="N30" s="4" t="n">
        <v>4</v>
      </c>
      <c r="O30" s="5" t="n"/>
      <c r="P30" s="9">
        <f>O30-N30</f>
        <v/>
      </c>
      <c r="Q30" s="102" t="n">
        <v>4</v>
      </c>
      <c r="R30" s="396" t="n">
        <v>2</v>
      </c>
      <c r="S30" s="403" t="n">
        <v>-2</v>
      </c>
      <c r="T30" s="4" t="n">
        <v>4</v>
      </c>
      <c r="U30" s="5" t="n">
        <v>2</v>
      </c>
      <c r="V30" s="9">
        <f>U30-T30</f>
        <v/>
      </c>
      <c r="W30" s="5" t="n">
        <v>6</v>
      </c>
      <c r="X30" s="5" t="n"/>
      <c r="Y30" s="9">
        <f>X30-W30</f>
        <v/>
      </c>
    </row>
    <row r="31" ht="15.75" customFormat="1" customHeight="1" s="259">
      <c r="A31" s="296" t="n">
        <v>30</v>
      </c>
      <c r="B31" s="297" t="inlineStr">
        <is>
          <t>CA02</t>
        </is>
      </c>
      <c r="C31" s="298" t="inlineStr">
        <is>
          <t>CALEMBA 2 X KK 5000</t>
        </is>
      </c>
      <c r="D31" s="299" t="inlineStr">
        <is>
          <t>CAMCON</t>
        </is>
      </c>
      <c r="E31" s="300" t="n">
        <v>2</v>
      </c>
      <c r="F31" s="301" t="n">
        <v>1</v>
      </c>
      <c r="G31" s="302">
        <f>F31-E31</f>
        <v/>
      </c>
      <c r="H31" s="29" t="n">
        <v>2</v>
      </c>
      <c r="I31" s="30" t="n">
        <v>1</v>
      </c>
      <c r="J31" s="31">
        <f>I31-H31</f>
        <v/>
      </c>
      <c r="K31" s="29" t="n">
        <v>2</v>
      </c>
      <c r="L31" s="30" t="n">
        <v>1</v>
      </c>
      <c r="M31" s="31">
        <f>L31-K31</f>
        <v/>
      </c>
      <c r="N31" s="29" t="n">
        <v>2</v>
      </c>
      <c r="O31" s="30" t="n"/>
      <c r="P31" s="31">
        <f>O31-N31</f>
        <v/>
      </c>
      <c r="Q31" s="103" t="n">
        <v>2</v>
      </c>
      <c r="R31" s="398" t="n">
        <v>2</v>
      </c>
      <c r="S31" s="402" t="n">
        <v>0</v>
      </c>
      <c r="T31" s="29" t="n">
        <v>2</v>
      </c>
      <c r="U31" s="30" t="n">
        <v>1</v>
      </c>
      <c r="V31" s="31">
        <f>U31-T31</f>
        <v/>
      </c>
      <c r="W31" s="30" t="n">
        <v>1</v>
      </c>
      <c r="X31" s="30" t="n"/>
      <c r="Y31" s="31">
        <f>X31-W31</f>
        <v/>
      </c>
    </row>
    <row r="32" ht="15.75" customFormat="1" customHeight="1" s="258">
      <c r="A32" s="303" t="n">
        <v>31</v>
      </c>
      <c r="B32" s="304" t="inlineStr">
        <is>
          <t>CA03</t>
        </is>
      </c>
      <c r="C32" s="305" t="inlineStr">
        <is>
          <t>GOLF 2 X KILAMBA</t>
        </is>
      </c>
      <c r="D32" s="292" t="inlineStr">
        <is>
          <t>CAMCON</t>
        </is>
      </c>
      <c r="E32" s="306" t="n">
        <v>4</v>
      </c>
      <c r="F32" s="307" t="n">
        <v>1</v>
      </c>
      <c r="G32" s="308">
        <f>F32-E32</f>
        <v/>
      </c>
      <c r="H32" s="7" t="n">
        <v>4</v>
      </c>
      <c r="I32" s="8" t="n">
        <v>1</v>
      </c>
      <c r="J32" s="9">
        <f>I32-H32</f>
        <v/>
      </c>
      <c r="K32" s="7" t="n">
        <v>4</v>
      </c>
      <c r="L32" s="8" t="n">
        <v>1</v>
      </c>
      <c r="M32" s="9">
        <f>L32-K32</f>
        <v/>
      </c>
      <c r="N32" s="7" t="n">
        <v>4</v>
      </c>
      <c r="O32" s="8" t="n"/>
      <c r="P32" s="9">
        <f>O32-N32</f>
        <v/>
      </c>
      <c r="Q32" s="104" t="n">
        <v>4</v>
      </c>
      <c r="R32" s="400" t="n">
        <v>2</v>
      </c>
      <c r="S32" s="403" t="n">
        <v>-2</v>
      </c>
      <c r="T32" s="7" t="n">
        <v>4</v>
      </c>
      <c r="U32" s="8" t="n">
        <v>1</v>
      </c>
      <c r="V32" s="9">
        <f>U32-T32</f>
        <v/>
      </c>
      <c r="W32" s="8" t="n">
        <v>2</v>
      </c>
      <c r="X32" s="8" t="n"/>
      <c r="Y32" s="9">
        <f>X32-W32</f>
        <v/>
      </c>
    </row>
    <row r="33" ht="15.75" customFormat="1" customHeight="1" s="259">
      <c r="A33" s="331" t="n">
        <v>32</v>
      </c>
      <c r="B33" s="332" t="inlineStr">
        <is>
          <t>CA04</t>
        </is>
      </c>
      <c r="C33" s="333" t="inlineStr">
        <is>
          <t>VIANA X KM 44</t>
        </is>
      </c>
      <c r="D33" s="334" t="inlineStr">
        <is>
          <t>CAMCON</t>
        </is>
      </c>
      <c r="E33" s="335" t="n">
        <v>4</v>
      </c>
      <c r="F33" s="336" t="n">
        <v>4</v>
      </c>
      <c r="G33" s="337">
        <f>F33-E33</f>
        <v/>
      </c>
      <c r="H33" s="33" t="n">
        <v>4</v>
      </c>
      <c r="I33" s="34" t="n">
        <v>4</v>
      </c>
      <c r="J33" s="35">
        <f>I33-H33</f>
        <v/>
      </c>
      <c r="K33" s="33" t="n">
        <v>4</v>
      </c>
      <c r="L33" s="34" t="n">
        <v>4</v>
      </c>
      <c r="M33" s="35">
        <f>L33-K33</f>
        <v/>
      </c>
      <c r="N33" s="33" t="n">
        <v>4</v>
      </c>
      <c r="O33" s="34" t="n"/>
      <c r="P33" s="35">
        <f>O33-N33</f>
        <v/>
      </c>
      <c r="Q33" s="108" t="n">
        <v>4</v>
      </c>
      <c r="R33" s="413" t="n">
        <v>4</v>
      </c>
      <c r="S33" s="414" t="n">
        <v>0</v>
      </c>
      <c r="T33" s="33" t="n">
        <v>4</v>
      </c>
      <c r="U33" s="34" t="n">
        <v>4</v>
      </c>
      <c r="V33" s="35">
        <f>U33-T33</f>
        <v/>
      </c>
      <c r="W33" s="34" t="n">
        <v>5</v>
      </c>
      <c r="X33" s="34" t="n"/>
      <c r="Y33" s="35">
        <f>X33-W33</f>
        <v/>
      </c>
    </row>
    <row r="34" ht="15.75" customFormat="1" customHeight="1" s="260">
      <c r="A34" s="310" t="n">
        <v>33</v>
      </c>
      <c r="B34" s="311" t="inlineStr">
        <is>
          <t>B07</t>
        </is>
      </c>
      <c r="C34" s="312" t="inlineStr">
        <is>
          <t>BENFICA X 11 DE NOVEMBRO</t>
        </is>
      </c>
      <c r="D34" s="313" t="inlineStr">
        <is>
          <t>CIDRÁLIA</t>
        </is>
      </c>
      <c r="E34" s="314" t="n">
        <v>2</v>
      </c>
      <c r="F34" s="315" t="n">
        <v>2</v>
      </c>
      <c r="G34" s="322">
        <f>F34-E34</f>
        <v/>
      </c>
      <c r="H34" s="11" t="n">
        <v>2</v>
      </c>
      <c r="I34" s="12" t="n">
        <v>2</v>
      </c>
      <c r="J34" s="17">
        <f>I34-H34</f>
        <v/>
      </c>
      <c r="K34" s="11" t="n">
        <v>2</v>
      </c>
      <c r="L34" s="12" t="n">
        <v>2</v>
      </c>
      <c r="M34" s="17">
        <f>L34-K34</f>
        <v/>
      </c>
      <c r="N34" s="11" t="n">
        <v>2</v>
      </c>
      <c r="O34" s="12" t="n"/>
      <c r="P34" s="17">
        <f>O34-N34</f>
        <v/>
      </c>
      <c r="Q34" s="105" t="n">
        <v>2</v>
      </c>
      <c r="R34" s="405" t="n">
        <v>1</v>
      </c>
      <c r="S34" s="410" t="n">
        <v>-1</v>
      </c>
      <c r="T34" s="11" t="n">
        <v>2</v>
      </c>
      <c r="U34" s="12" t="n">
        <v>2</v>
      </c>
      <c r="V34" s="17">
        <f>U34-T34</f>
        <v/>
      </c>
      <c r="W34" s="12" t="n">
        <v>2</v>
      </c>
      <c r="X34" s="12" t="n"/>
      <c r="Y34" s="17">
        <f>X34-W34</f>
        <v/>
      </c>
    </row>
    <row r="35" ht="15.75" customFormat="1" customHeight="1" s="259">
      <c r="A35" s="296" t="n">
        <v>34</v>
      </c>
      <c r="B35" s="297" t="inlineStr">
        <is>
          <t>G06</t>
        </is>
      </c>
      <c r="C35" s="298" t="inlineStr">
        <is>
          <t>GOLF 2 X KK 5000</t>
        </is>
      </c>
      <c r="D35" s="299" t="inlineStr">
        <is>
          <t>CIDRÁLIA</t>
        </is>
      </c>
      <c r="E35" s="300" t="n">
        <v>6</v>
      </c>
      <c r="F35" s="301" t="n">
        <v>6</v>
      </c>
      <c r="G35" s="302">
        <f>F35-E35</f>
        <v/>
      </c>
      <c r="H35" s="29" t="n">
        <v>6</v>
      </c>
      <c r="I35" s="30" t="n">
        <v>6</v>
      </c>
      <c r="J35" s="31">
        <f>I35-H35</f>
        <v/>
      </c>
      <c r="K35" s="29" t="n">
        <v>6</v>
      </c>
      <c r="L35" s="30" t="n">
        <v>6</v>
      </c>
      <c r="M35" s="31">
        <f>L35-K35</f>
        <v/>
      </c>
      <c r="N35" s="29" t="n">
        <v>6</v>
      </c>
      <c r="O35" s="30" t="n"/>
      <c r="P35" s="31">
        <f>O35-N35</f>
        <v/>
      </c>
      <c r="Q35" s="103" t="n">
        <v>6</v>
      </c>
      <c r="R35" s="398" t="n">
        <v>7</v>
      </c>
      <c r="S35" s="404" t="n">
        <v>1</v>
      </c>
      <c r="T35" s="29" t="n">
        <v>6</v>
      </c>
      <c r="U35" s="30" t="n">
        <v>6</v>
      </c>
      <c r="V35" s="31">
        <f>U35-T35</f>
        <v/>
      </c>
      <c r="W35" s="30" t="n">
        <v>6</v>
      </c>
      <c r="X35" s="30" t="n"/>
      <c r="Y35" s="31">
        <f>X35-W35</f>
        <v/>
      </c>
    </row>
    <row r="36" ht="15.75" customFormat="1" customHeight="1" s="260">
      <c r="A36" s="310" t="n">
        <v>35</v>
      </c>
      <c r="B36" s="317" t="inlineStr">
        <is>
          <t>G07</t>
        </is>
      </c>
      <c r="C36" s="318" t="inlineStr">
        <is>
          <t>GAMEK (NOSSO CENTRO) X BENFICA</t>
        </is>
      </c>
      <c r="D36" s="319" t="inlineStr">
        <is>
          <t>CIDRÁLIA</t>
        </is>
      </c>
      <c r="E36" s="320" t="n">
        <v>4</v>
      </c>
      <c r="F36" s="321" t="n">
        <v>3</v>
      </c>
      <c r="G36" s="322">
        <f>F36-E36</f>
        <v/>
      </c>
      <c r="H36" s="15" t="n">
        <v>4</v>
      </c>
      <c r="I36" s="16" t="n">
        <v>3</v>
      </c>
      <c r="J36" s="17">
        <f>I36-H36</f>
        <v/>
      </c>
      <c r="K36" s="15" t="n">
        <v>4</v>
      </c>
      <c r="L36" s="16" t="n">
        <v>3</v>
      </c>
      <c r="M36" s="17">
        <f>L36-K36</f>
        <v/>
      </c>
      <c r="N36" s="15" t="n">
        <v>4</v>
      </c>
      <c r="O36" s="16" t="n"/>
      <c r="P36" s="17">
        <f>O36-N36</f>
        <v/>
      </c>
      <c r="Q36" s="106" t="n">
        <v>4</v>
      </c>
      <c r="R36" s="407" t="n">
        <v>4</v>
      </c>
      <c r="S36" s="409" t="n">
        <v>0</v>
      </c>
      <c r="T36" s="15" t="n">
        <v>4</v>
      </c>
      <c r="U36" s="16" t="n">
        <v>3</v>
      </c>
      <c r="V36" s="17">
        <f>U36-T36</f>
        <v/>
      </c>
      <c r="W36" s="16" t="n">
        <v>4</v>
      </c>
      <c r="X36" s="16" t="n"/>
      <c r="Y36" s="17">
        <f>X36-W36</f>
        <v/>
      </c>
    </row>
    <row r="37" ht="15.75" customFormat="1" customHeight="1" s="259">
      <c r="A37" s="296" t="n">
        <v>36</v>
      </c>
      <c r="B37" s="297" t="inlineStr">
        <is>
          <t>G08</t>
        </is>
      </c>
      <c r="C37" s="298" t="inlineStr">
        <is>
          <t>GAMEK (NOSSO CENTRO) X LUMEJI</t>
        </is>
      </c>
      <c r="D37" s="299" t="inlineStr">
        <is>
          <t>CIDRÁLIA</t>
        </is>
      </c>
      <c r="E37" s="300" t="n">
        <v>0</v>
      </c>
      <c r="F37" s="301" t="n">
        <v>0</v>
      </c>
      <c r="G37" s="302">
        <f>F37-E37</f>
        <v/>
      </c>
      <c r="H37" s="29" t="n">
        <v>0</v>
      </c>
      <c r="I37" s="30" t="n">
        <v>0</v>
      </c>
      <c r="J37" s="31">
        <f>I37-H37</f>
        <v/>
      </c>
      <c r="K37" s="29" t="n">
        <v>0</v>
      </c>
      <c r="L37" s="30" t="n">
        <v/>
      </c>
      <c r="M37" s="31">
        <f>L37-K37</f>
        <v/>
      </c>
      <c r="N37" s="29" t="n">
        <v>0</v>
      </c>
      <c r="O37" s="30" t="n"/>
      <c r="P37" s="31">
        <f>O37-N37</f>
        <v/>
      </c>
      <c r="Q37" s="103" t="n">
        <v>0</v>
      </c>
      <c r="R37" s="398" t="n">
        <v>0</v>
      </c>
      <c r="S37" s="402" t="n">
        <v>0</v>
      </c>
      <c r="T37" s="29" t="n">
        <v>0</v>
      </c>
      <c r="U37" s="30" t="n">
        <v>0</v>
      </c>
      <c r="V37" s="31">
        <f>U37-T37</f>
        <v/>
      </c>
      <c r="W37" s="30" t="n">
        <v>0</v>
      </c>
      <c r="X37" s="30" t="n"/>
      <c r="Y37" s="31">
        <f>X37-W37</f>
        <v/>
      </c>
    </row>
    <row r="38" ht="15.75" customFormat="1" customHeight="1" s="260">
      <c r="A38" s="310" t="n">
        <v>37</v>
      </c>
      <c r="B38" s="317" t="inlineStr">
        <is>
          <t>K05</t>
        </is>
      </c>
      <c r="C38" s="318" t="inlineStr">
        <is>
          <t>KK 5000 X ZANGO 0</t>
        </is>
      </c>
      <c r="D38" s="319" t="inlineStr">
        <is>
          <t>CIDRÁLIA</t>
        </is>
      </c>
      <c r="E38" s="320" t="n">
        <v>2</v>
      </c>
      <c r="F38" s="321" t="n">
        <v>2</v>
      </c>
      <c r="G38" s="322">
        <f>F38-E38</f>
        <v/>
      </c>
      <c r="H38" s="15" t="n">
        <v>2</v>
      </c>
      <c r="I38" s="16" t="n">
        <v>2</v>
      </c>
      <c r="J38" s="17">
        <f>I38-H38</f>
        <v/>
      </c>
      <c r="K38" s="15" t="n">
        <v>2</v>
      </c>
      <c r="L38" s="16" t="n">
        <v>2</v>
      </c>
      <c r="M38" s="17">
        <f>L38-K38</f>
        <v/>
      </c>
      <c r="N38" s="15" t="n">
        <v>2</v>
      </c>
      <c r="O38" s="16" t="n"/>
      <c r="P38" s="17">
        <f>O38-N38</f>
        <v/>
      </c>
      <c r="Q38" s="106" t="n">
        <v>2</v>
      </c>
      <c r="R38" s="407" t="n">
        <v>2</v>
      </c>
      <c r="S38" s="409" t="n">
        <v>0</v>
      </c>
      <c r="T38" s="15" t="n">
        <v>2</v>
      </c>
      <c r="U38" s="16" t="n">
        <v>2</v>
      </c>
      <c r="V38" s="17">
        <f>U38-T38</f>
        <v/>
      </c>
      <c r="W38" s="16" t="n">
        <v>2</v>
      </c>
      <c r="X38" s="16" t="n"/>
      <c r="Y38" s="17">
        <f>X38-W38</f>
        <v/>
      </c>
    </row>
    <row r="39" ht="15.75" customFormat="1" customHeight="1" s="259">
      <c r="A39" s="296" t="n">
        <v>38</v>
      </c>
      <c r="B39" s="297" t="inlineStr">
        <is>
          <t>Z05</t>
        </is>
      </c>
      <c r="C39" s="298" t="inlineStr">
        <is>
          <t>ZANGO 0 X ZANGO 8000</t>
        </is>
      </c>
      <c r="D39" s="299" t="inlineStr">
        <is>
          <t>CIDRÁLIA</t>
        </is>
      </c>
      <c r="E39" s="300" t="n">
        <v>6</v>
      </c>
      <c r="F39" s="301" t="n">
        <v>9</v>
      </c>
      <c r="G39" s="302">
        <f>F39-E39</f>
        <v/>
      </c>
      <c r="H39" s="29" t="n">
        <v>6</v>
      </c>
      <c r="I39" s="30" t="n">
        <v>9</v>
      </c>
      <c r="J39" s="31">
        <f>I39-H39</f>
        <v/>
      </c>
      <c r="K39" s="29" t="n">
        <v>6</v>
      </c>
      <c r="L39" s="30" t="n">
        <v>9</v>
      </c>
      <c r="M39" s="31">
        <f>L39-K39</f>
        <v/>
      </c>
      <c r="N39" s="29" t="n">
        <v>6</v>
      </c>
      <c r="O39" s="30" t="n"/>
      <c r="P39" s="31">
        <f>O39-N39</f>
        <v/>
      </c>
      <c r="Q39" s="103" t="n">
        <v>6</v>
      </c>
      <c r="R39" s="398" t="n">
        <v>7</v>
      </c>
      <c r="S39" s="404" t="n">
        <v>1</v>
      </c>
      <c r="T39" s="29" t="n">
        <v>6</v>
      </c>
      <c r="U39" s="30" t="n">
        <v>9</v>
      </c>
      <c r="V39" s="31">
        <f>U39-T39</f>
        <v/>
      </c>
      <c r="W39" s="30" t="n">
        <v>6</v>
      </c>
      <c r="X39" s="30" t="n"/>
      <c r="Y39" s="31">
        <f>X39-W39</f>
        <v/>
      </c>
    </row>
    <row r="40" ht="15.75" customFormat="1" customHeight="1" s="260">
      <c r="A40" s="310" t="n">
        <v>39</v>
      </c>
      <c r="B40" s="317" t="inlineStr">
        <is>
          <t>05400</t>
        </is>
      </c>
      <c r="C40" s="318" t="inlineStr">
        <is>
          <t>SEQUELE X VILA DE VIANA</t>
        </is>
      </c>
      <c r="D40" s="319" t="inlineStr">
        <is>
          <t>CIDRÁLIA</t>
        </is>
      </c>
      <c r="E40" s="320" t="n">
        <v>5</v>
      </c>
      <c r="F40" s="321" t="n">
        <v>5</v>
      </c>
      <c r="G40" s="322">
        <f>F40-E40</f>
        <v/>
      </c>
      <c r="H40" s="15" t="n">
        <v>5</v>
      </c>
      <c r="I40" s="16" t="n">
        <v>5</v>
      </c>
      <c r="J40" s="17">
        <f>I40-H40</f>
        <v/>
      </c>
      <c r="K40" s="15" t="n">
        <v>5</v>
      </c>
      <c r="L40" s="16" t="n">
        <v>5</v>
      </c>
      <c r="M40" s="17">
        <f>L40-K40</f>
        <v/>
      </c>
      <c r="N40" s="15" t="n">
        <v>5</v>
      </c>
      <c r="O40" s="16" t="n"/>
      <c r="P40" s="17">
        <f>O40-N40</f>
        <v/>
      </c>
      <c r="Q40" s="106" t="n">
        <v>5</v>
      </c>
      <c r="R40" s="407" t="n">
        <v>4</v>
      </c>
      <c r="S40" s="410" t="n">
        <v>-1</v>
      </c>
      <c r="T40" s="15" t="n">
        <v>5</v>
      </c>
      <c r="U40" s="16" t="n">
        <v>5</v>
      </c>
      <c r="V40" s="17">
        <f>U40-T40</f>
        <v/>
      </c>
      <c r="W40" s="16" t="n">
        <v>5</v>
      </c>
      <c r="X40" s="16" t="n"/>
      <c r="Y40" s="17">
        <f>X40-W40</f>
        <v/>
      </c>
    </row>
    <row r="41" ht="15.75" customFormat="1" customHeight="1" s="259">
      <c r="A41" s="296" t="n">
        <v>40</v>
      </c>
      <c r="B41" s="297" t="inlineStr">
        <is>
          <t>05407</t>
        </is>
      </c>
      <c r="C41" s="298" t="inlineStr">
        <is>
          <t>ZANGO 0 X SEQUELE</t>
        </is>
      </c>
      <c r="D41" s="299" t="inlineStr">
        <is>
          <t>CIDRÁLIA</t>
        </is>
      </c>
      <c r="E41" s="300" t="n">
        <v>3</v>
      </c>
      <c r="F41" s="301" t="n">
        <v>2</v>
      </c>
      <c r="G41" s="302">
        <f>F41-E41</f>
        <v/>
      </c>
      <c r="H41" s="29" t="n">
        <v>3</v>
      </c>
      <c r="I41" s="30" t="n">
        <v>2</v>
      </c>
      <c r="J41" s="31">
        <f>I41-H41</f>
        <v/>
      </c>
      <c r="K41" s="29" t="n">
        <v>3</v>
      </c>
      <c r="L41" s="30" t="n">
        <v>2</v>
      </c>
      <c r="M41" s="31">
        <f>L41-K41</f>
        <v/>
      </c>
      <c r="N41" s="29" t="n">
        <v>3</v>
      </c>
      <c r="O41" s="30" t="n"/>
      <c r="P41" s="31">
        <f>O41-N41</f>
        <v/>
      </c>
      <c r="Q41" s="103" t="n">
        <v>3</v>
      </c>
      <c r="R41" s="398" t="n">
        <v>2</v>
      </c>
      <c r="S41" s="399" t="n">
        <v>-1</v>
      </c>
      <c r="T41" s="29" t="n">
        <v>3</v>
      </c>
      <c r="U41" s="30" t="n">
        <v>2</v>
      </c>
      <c r="V41" s="31">
        <f>U41-T41</f>
        <v/>
      </c>
      <c r="W41" s="30" t="n">
        <v>3</v>
      </c>
      <c r="X41" s="30" t="n"/>
      <c r="Y41" s="31">
        <f>X41-W41</f>
        <v/>
      </c>
    </row>
    <row r="42" ht="15.75" customFormat="1" customHeight="1" s="260">
      <c r="A42" s="323" t="n">
        <v>41</v>
      </c>
      <c r="B42" s="317" t="inlineStr">
        <is>
          <t>05419</t>
        </is>
      </c>
      <c r="C42" s="318" t="inlineStr">
        <is>
          <t>PRIMEIRA CIRCULAR DE CACUACO</t>
        </is>
      </c>
      <c r="D42" s="326" t="inlineStr">
        <is>
          <t>CIDRÁLIA</t>
        </is>
      </c>
      <c r="E42" s="320" t="n">
        <v>4</v>
      </c>
      <c r="F42" s="321" t="n">
        <v>4</v>
      </c>
      <c r="G42" s="329">
        <f>F42-E42</f>
        <v/>
      </c>
      <c r="H42" s="15" t="n">
        <v>4</v>
      </c>
      <c r="I42" s="16" t="n">
        <v>4</v>
      </c>
      <c r="J42" s="20">
        <f>I42-H42</f>
        <v/>
      </c>
      <c r="K42" s="15" t="n">
        <v>4</v>
      </c>
      <c r="L42" s="16" t="n">
        <v>4</v>
      </c>
      <c r="M42" s="20">
        <f>L42-K42</f>
        <v/>
      </c>
      <c r="N42" s="15" t="n">
        <v>4</v>
      </c>
      <c r="O42" s="16" t="n"/>
      <c r="P42" s="20">
        <f>O42-N42</f>
        <v/>
      </c>
      <c r="Q42" s="106" t="n">
        <v>4</v>
      </c>
      <c r="R42" s="407" t="n">
        <v>5</v>
      </c>
      <c r="S42" s="415" t="n">
        <v>1</v>
      </c>
      <c r="T42" s="15" t="n">
        <v>4</v>
      </c>
      <c r="U42" s="16" t="n">
        <v>4</v>
      </c>
      <c r="V42" s="20">
        <f>U42-T42</f>
        <v/>
      </c>
      <c r="W42" s="16" t="n">
        <v>4</v>
      </c>
      <c r="X42" s="16" t="n"/>
      <c r="Y42" s="20">
        <f>X42-W42</f>
        <v/>
      </c>
    </row>
    <row r="43" ht="15.75" customFormat="1" customHeight="1" s="258">
      <c r="A43" s="303" t="n">
        <v>42</v>
      </c>
      <c r="B43" s="290" t="inlineStr">
        <is>
          <t>I01</t>
        </is>
      </c>
      <c r="C43" s="291" t="inlineStr">
        <is>
          <t>ZANGO1 X BENFICA</t>
        </is>
      </c>
      <c r="D43" s="330" t="inlineStr">
        <is>
          <t>IMPALA</t>
        </is>
      </c>
      <c r="E43" s="293" t="n">
        <v>5</v>
      </c>
      <c r="F43" s="294" t="n">
        <v>3</v>
      </c>
      <c r="G43" s="308">
        <f>F43-E43</f>
        <v/>
      </c>
      <c r="H43" s="4" t="n">
        <v>5</v>
      </c>
      <c r="I43" s="5" t="n">
        <v>3</v>
      </c>
      <c r="J43" s="9">
        <f>I43-H43</f>
        <v/>
      </c>
      <c r="K43" s="4" t="n">
        <v>5</v>
      </c>
      <c r="L43" s="5" t="n">
        <v>3</v>
      </c>
      <c r="M43" s="9">
        <f>L43-K43</f>
        <v/>
      </c>
      <c r="N43" s="4" t="n">
        <v>5</v>
      </c>
      <c r="O43" s="5" t="n"/>
      <c r="P43" s="9">
        <f>O43-N43</f>
        <v/>
      </c>
      <c r="Q43" s="102" t="n">
        <v>5</v>
      </c>
      <c r="R43" s="396" t="n">
        <v>4</v>
      </c>
      <c r="S43" s="403" t="n">
        <v>-1</v>
      </c>
      <c r="T43" s="4" t="n">
        <v>5</v>
      </c>
      <c r="U43" s="5" t="n">
        <v>3</v>
      </c>
      <c r="V43" s="9">
        <f>U43-T43</f>
        <v/>
      </c>
      <c r="W43" s="5" t="n">
        <v>5</v>
      </c>
      <c r="X43" s="5" t="n"/>
      <c r="Y43" s="9">
        <f>X43-W43</f>
        <v/>
      </c>
    </row>
    <row r="44" ht="15.75" customFormat="1" customHeight="1" s="259">
      <c r="A44" s="331" t="n">
        <v>43</v>
      </c>
      <c r="B44" s="332" t="inlineStr">
        <is>
          <t>I02</t>
        </is>
      </c>
      <c r="C44" s="333" t="inlineStr">
        <is>
          <t>ZANGO 5 X BENFICA</t>
        </is>
      </c>
      <c r="D44" s="334" t="inlineStr">
        <is>
          <t>IMPALA</t>
        </is>
      </c>
      <c r="E44" s="335" t="n">
        <v>9</v>
      </c>
      <c r="F44" s="336" t="n">
        <v>5</v>
      </c>
      <c r="G44" s="337">
        <f>F44-E44</f>
        <v/>
      </c>
      <c r="H44" s="33" t="n">
        <v>9</v>
      </c>
      <c r="I44" s="34" t="n">
        <v>5</v>
      </c>
      <c r="J44" s="35">
        <f>I44-H44</f>
        <v/>
      </c>
      <c r="K44" s="33" t="n">
        <v>9</v>
      </c>
      <c r="L44" s="34" t="n">
        <v>5</v>
      </c>
      <c r="M44" s="35">
        <f>L44-K44</f>
        <v/>
      </c>
      <c r="N44" s="33" t="n">
        <v>9</v>
      </c>
      <c r="O44" s="34" t="n"/>
      <c r="P44" s="35">
        <f>O44-N44</f>
        <v/>
      </c>
      <c r="Q44" s="108" t="n">
        <v>9</v>
      </c>
      <c r="R44" s="413" t="n">
        <v>6</v>
      </c>
      <c r="S44" s="416" t="n">
        <v>-3</v>
      </c>
      <c r="T44" s="33" t="n">
        <v>9</v>
      </c>
      <c r="U44" s="34" t="n">
        <v>5</v>
      </c>
      <c r="V44" s="35">
        <f>U44-T44</f>
        <v/>
      </c>
      <c r="W44" s="34" t="n">
        <v>9</v>
      </c>
      <c r="X44" s="34" t="n"/>
      <c r="Y44" s="35">
        <f>X44-W44</f>
        <v/>
      </c>
    </row>
    <row r="45" ht="15.75" customFormat="1" customHeight="1" s="260">
      <c r="A45" s="310" t="n">
        <v>44</v>
      </c>
      <c r="B45" s="311" t="inlineStr">
        <is>
          <t>107</t>
        </is>
      </c>
      <c r="C45" s="312" t="inlineStr">
        <is>
          <t>SHOPRITE (PALANCA) X BENFICA (EXPRESSO)</t>
        </is>
      </c>
      <c r="D45" s="313" t="inlineStr">
        <is>
          <t>MACON</t>
        </is>
      </c>
      <c r="E45" s="314" t="n">
        <v>7</v>
      </c>
      <c r="F45" s="315" t="n">
        <v>5</v>
      </c>
      <c r="G45" s="322">
        <f>F45-E45</f>
        <v/>
      </c>
      <c r="H45" s="11" t="n">
        <v>7</v>
      </c>
      <c r="I45" s="12" t="n">
        <v>5</v>
      </c>
      <c r="J45" s="17">
        <f>I45-H45</f>
        <v/>
      </c>
      <c r="K45" s="11" t="n">
        <v>7</v>
      </c>
      <c r="L45" s="12" t="n">
        <v>5</v>
      </c>
      <c r="M45" s="17">
        <f>L45-K45</f>
        <v/>
      </c>
      <c r="N45" s="11" t="n">
        <v>7</v>
      </c>
      <c r="O45" s="12" t="n"/>
      <c r="P45" s="17">
        <f>O45-N45</f>
        <v/>
      </c>
      <c r="Q45" s="105" t="n">
        <v>7</v>
      </c>
      <c r="R45" s="405" t="n">
        <v>6</v>
      </c>
      <c r="S45" s="410" t="n">
        <v>-1</v>
      </c>
      <c r="T45" s="11" t="n">
        <v>4</v>
      </c>
      <c r="U45" s="12" t="n">
        <v>5</v>
      </c>
      <c r="V45" s="17">
        <f>U45-T45</f>
        <v/>
      </c>
      <c r="W45" s="12" t="n">
        <v>2</v>
      </c>
      <c r="X45" s="12" t="n"/>
      <c r="Y45" s="17">
        <f>X45-W45</f>
        <v/>
      </c>
    </row>
    <row r="46" ht="15.75" customFormat="1" customHeight="1" s="259">
      <c r="A46" s="296" t="n">
        <v>45</v>
      </c>
      <c r="B46" s="297" t="n">
        <v>901</v>
      </c>
      <c r="C46" s="298" t="inlineStr">
        <is>
          <t>BENFICA X 1 DE MAIO (EXPRESSO)</t>
        </is>
      </c>
      <c r="D46" s="299" t="inlineStr">
        <is>
          <t>MACON</t>
        </is>
      </c>
      <c r="E46" s="300" t="n">
        <v>7</v>
      </c>
      <c r="F46" s="301" t="n">
        <v>4</v>
      </c>
      <c r="G46" s="302">
        <f>F46-E46</f>
        <v/>
      </c>
      <c r="H46" s="29" t="n">
        <v>7</v>
      </c>
      <c r="I46" s="30" t="n">
        <v>4</v>
      </c>
      <c r="J46" s="31">
        <f>I46-H46</f>
        <v/>
      </c>
      <c r="K46" s="29" t="n">
        <v>7</v>
      </c>
      <c r="L46" s="30" t="n">
        <v/>
      </c>
      <c r="M46" s="31">
        <f>L46-K46</f>
        <v/>
      </c>
      <c r="N46" s="29" t="n">
        <v>7</v>
      </c>
      <c r="O46" s="30" t="n"/>
      <c r="P46" s="31">
        <f>O46-N46</f>
        <v/>
      </c>
      <c r="Q46" s="103" t="n">
        <v>7</v>
      </c>
      <c r="R46" s="398" t="n">
        <v>7</v>
      </c>
      <c r="S46" s="402" t="n">
        <v>0</v>
      </c>
      <c r="T46" s="29" t="n">
        <v>4</v>
      </c>
      <c r="U46" s="30" t="n">
        <v>4</v>
      </c>
      <c r="V46" s="31">
        <f>U46-T46</f>
        <v/>
      </c>
      <c r="W46" s="30" t="n">
        <v>2</v>
      </c>
      <c r="X46" s="30" t="n"/>
      <c r="Y46" s="31">
        <f>X46-W46</f>
        <v/>
      </c>
    </row>
    <row r="47" ht="15.75" customFormat="1" customHeight="1" s="260">
      <c r="A47" s="310" t="n">
        <v>46</v>
      </c>
      <c r="B47" s="317" t="inlineStr">
        <is>
          <t>C09B</t>
        </is>
      </c>
      <c r="C47" s="318" t="inlineStr">
        <is>
          <t>GOLF 2 X VILA DO GAMEK</t>
        </is>
      </c>
      <c r="D47" s="319" t="inlineStr">
        <is>
          <t>MACON</t>
        </is>
      </c>
      <c r="E47" s="320" t="n">
        <v>8</v>
      </c>
      <c r="F47" s="321" t="n">
        <v>1</v>
      </c>
      <c r="G47" s="322">
        <f>F47-E47</f>
        <v/>
      </c>
      <c r="H47" s="15" t="n">
        <v>8</v>
      </c>
      <c r="I47" s="16" t="n">
        <v>1</v>
      </c>
      <c r="J47" s="17">
        <f>I47-H47</f>
        <v/>
      </c>
      <c r="K47" s="15" t="n">
        <v>8</v>
      </c>
      <c r="L47" s="16" t="n">
        <v>1</v>
      </c>
      <c r="M47" s="17">
        <f>L47-K47</f>
        <v/>
      </c>
      <c r="N47" s="15" t="n">
        <v>8</v>
      </c>
      <c r="O47" s="16" t="n"/>
      <c r="P47" s="17">
        <f>O47-N47</f>
        <v/>
      </c>
      <c r="Q47" s="106" t="n">
        <v>8</v>
      </c>
      <c r="R47" s="407" t="n">
        <v>4</v>
      </c>
      <c r="S47" s="410" t="n">
        <v>-4</v>
      </c>
      <c r="T47" s="15" t="n">
        <v>0</v>
      </c>
      <c r="U47" s="16" t="n">
        <v>1</v>
      </c>
      <c r="V47" s="17">
        <f>U47-T47</f>
        <v/>
      </c>
      <c r="W47" s="16" t="n">
        <v>0</v>
      </c>
      <c r="X47" s="16" t="n"/>
      <c r="Y47" s="17">
        <f>X47-W47</f>
        <v/>
      </c>
    </row>
    <row r="48" ht="15.75" customFormat="1" customHeight="1" s="259">
      <c r="A48" s="296" t="n">
        <v>47</v>
      </c>
      <c r="B48" s="297" t="inlineStr">
        <is>
          <t>MB17</t>
        </is>
      </c>
      <c r="C48" s="298" t="inlineStr">
        <is>
          <t>GAMEK X MERCADO SÃO PAULO</t>
        </is>
      </c>
      <c r="D48" s="299" t="inlineStr">
        <is>
          <t>MACON</t>
        </is>
      </c>
      <c r="E48" s="300" t="n">
        <v>16</v>
      </c>
      <c r="F48" s="301" t="n">
        <v>9</v>
      </c>
      <c r="G48" s="302">
        <f>F48-E48</f>
        <v/>
      </c>
      <c r="H48" s="29" t="n">
        <v>16</v>
      </c>
      <c r="I48" s="30" t="n">
        <v>9</v>
      </c>
      <c r="J48" s="31">
        <f>I48-H48</f>
        <v/>
      </c>
      <c r="K48" s="29" t="n">
        <v>16</v>
      </c>
      <c r="L48" s="30" t="n">
        <v>9</v>
      </c>
      <c r="M48" s="31">
        <f>L48-K48</f>
        <v/>
      </c>
      <c r="N48" s="29" t="n">
        <v>16</v>
      </c>
      <c r="O48" s="30" t="n"/>
      <c r="P48" s="31">
        <f>O48-N48</f>
        <v/>
      </c>
      <c r="Q48" s="103" t="n">
        <v>16</v>
      </c>
      <c r="R48" s="398" t="n">
        <v>9</v>
      </c>
      <c r="S48" s="399" t="n">
        <v>-7</v>
      </c>
      <c r="T48" s="29" t="n">
        <v>6</v>
      </c>
      <c r="U48" s="30" t="n">
        <v>9</v>
      </c>
      <c r="V48" s="31">
        <f>U48-T48</f>
        <v/>
      </c>
      <c r="W48" s="30" t="n">
        <v>6</v>
      </c>
      <c r="X48" s="30" t="n"/>
      <c r="Y48" s="31">
        <f>X48-W48</f>
        <v/>
      </c>
    </row>
    <row r="49" ht="15.75" customFormat="1" customHeight="1" s="260">
      <c r="A49" s="310" t="n">
        <v>48</v>
      </c>
      <c r="B49" s="317" t="inlineStr">
        <is>
          <t>MB18</t>
        </is>
      </c>
      <c r="C49" s="318" t="inlineStr">
        <is>
          <t>VILA DO GAMEK X MUTAMBA</t>
        </is>
      </c>
      <c r="D49" s="319" t="inlineStr">
        <is>
          <t>MACON</t>
        </is>
      </c>
      <c r="E49" s="320" t="n">
        <v>6</v>
      </c>
      <c r="F49" s="321" t="n">
        <v>4</v>
      </c>
      <c r="G49" s="322">
        <f>F49-E49</f>
        <v/>
      </c>
      <c r="H49" s="15" t="n">
        <v>6</v>
      </c>
      <c r="I49" s="16" t="n">
        <v>4</v>
      </c>
      <c r="J49" s="17">
        <f>I49-H49</f>
        <v/>
      </c>
      <c r="K49" s="15" t="n">
        <v>6</v>
      </c>
      <c r="L49" s="16" t="n">
        <v>4</v>
      </c>
      <c r="M49" s="17">
        <f>L49-K49</f>
        <v/>
      </c>
      <c r="N49" s="15" t="n">
        <v>6</v>
      </c>
      <c r="O49" s="16" t="n"/>
      <c r="P49" s="17">
        <f>O49-N49</f>
        <v/>
      </c>
      <c r="Q49" s="106" t="n">
        <v>6</v>
      </c>
      <c r="R49" s="407" t="n">
        <v>5</v>
      </c>
      <c r="S49" s="410" t="n">
        <v>-1</v>
      </c>
      <c r="T49" s="15" t="n">
        <v>3</v>
      </c>
      <c r="U49" s="16" t="n">
        <v>4</v>
      </c>
      <c r="V49" s="17">
        <f>U49-T49</f>
        <v/>
      </c>
      <c r="W49" s="16" t="n">
        <v>2</v>
      </c>
      <c r="X49" s="16" t="n"/>
      <c r="Y49" s="17">
        <f>X49-W49</f>
        <v/>
      </c>
    </row>
    <row r="50" ht="15.75" customFormat="1" customHeight="1" s="259">
      <c r="A50" s="296" t="n">
        <v>49</v>
      </c>
      <c r="B50" s="297" t="inlineStr">
        <is>
          <t>MC07</t>
        </is>
      </c>
      <c r="C50" s="298" t="inlineStr">
        <is>
          <t>BENFICA X MUTAMBA</t>
        </is>
      </c>
      <c r="D50" s="299" t="inlineStr">
        <is>
          <t>MACON</t>
        </is>
      </c>
      <c r="E50" s="300" t="n">
        <v>6</v>
      </c>
      <c r="F50" s="301" t="n">
        <v>0</v>
      </c>
      <c r="G50" s="302">
        <f>F50-E50</f>
        <v/>
      </c>
      <c r="H50" s="29" t="n">
        <v>6</v>
      </c>
      <c r="I50" s="30" t="n">
        <v>0</v>
      </c>
      <c r="J50" s="31">
        <f>I50-H50</f>
        <v/>
      </c>
      <c r="K50" s="29" t="n">
        <v>6</v>
      </c>
      <c r="L50" s="30" t="n">
        <v/>
      </c>
      <c r="M50" s="31">
        <f>L50-K50</f>
        <v/>
      </c>
      <c r="N50" s="29" t="n">
        <v>6</v>
      </c>
      <c r="O50" s="30" t="n"/>
      <c r="P50" s="31">
        <f>O50-N50</f>
        <v/>
      </c>
      <c r="Q50" s="103" t="n">
        <v>6</v>
      </c>
      <c r="R50" s="398" t="n">
        <v>0</v>
      </c>
      <c r="S50" s="399" t="n">
        <v>-6</v>
      </c>
      <c r="T50" s="29" t="n">
        <v>3</v>
      </c>
      <c r="U50" s="30" t="n">
        <v>0</v>
      </c>
      <c r="V50" s="31">
        <f>U50-T50</f>
        <v/>
      </c>
      <c r="W50" s="30" t="n">
        <v>2</v>
      </c>
      <c r="X50" s="30" t="n"/>
      <c r="Y50" s="31">
        <f>X50-W50</f>
        <v/>
      </c>
    </row>
    <row r="51" ht="15.75" customFormat="1" customHeight="1" s="260">
      <c r="A51" s="310" t="n">
        <v>50</v>
      </c>
      <c r="B51" s="317" t="inlineStr">
        <is>
          <t>MC09</t>
        </is>
      </c>
      <c r="C51" s="318" t="inlineStr">
        <is>
          <t>BENFICA X GOLF 1</t>
        </is>
      </c>
      <c r="D51" s="319" t="inlineStr">
        <is>
          <t>MACON</t>
        </is>
      </c>
      <c r="E51" s="320" t="n">
        <v>18</v>
      </c>
      <c r="F51" s="321" t="n">
        <v>10</v>
      </c>
      <c r="G51" s="322">
        <f>F51-E51</f>
        <v/>
      </c>
      <c r="H51" s="15" t="n">
        <v>18</v>
      </c>
      <c r="I51" s="16" t="n">
        <v>10</v>
      </c>
      <c r="J51" s="17">
        <f>I51-H51</f>
        <v/>
      </c>
      <c r="K51" s="15" t="n">
        <v>18</v>
      </c>
      <c r="L51" s="16" t="n">
        <v>10</v>
      </c>
      <c r="M51" s="17">
        <f>L51-K51</f>
        <v/>
      </c>
      <c r="N51" s="15" t="n">
        <v>18</v>
      </c>
      <c r="O51" s="16" t="n"/>
      <c r="P51" s="17">
        <f>O51-N51</f>
        <v/>
      </c>
      <c r="Q51" s="106" t="n">
        <v>18</v>
      </c>
      <c r="R51" s="407" t="n">
        <v>12</v>
      </c>
      <c r="S51" s="410" t="n">
        <v>-6</v>
      </c>
      <c r="T51" s="15" t="n">
        <v>10</v>
      </c>
      <c r="U51" s="16" t="n">
        <v>10</v>
      </c>
      <c r="V51" s="17">
        <f>U51-T51</f>
        <v/>
      </c>
      <c r="W51" s="16" t="n">
        <v>8</v>
      </c>
      <c r="X51" s="16" t="n"/>
      <c r="Y51" s="17">
        <f>X51-W51</f>
        <v/>
      </c>
    </row>
    <row r="52" ht="15.75" customFormat="1" customHeight="1" s="259">
      <c r="A52" s="296" t="n">
        <v>51</v>
      </c>
      <c r="B52" s="297" t="inlineStr">
        <is>
          <t>MM02</t>
        </is>
      </c>
      <c r="C52" s="298" t="inlineStr">
        <is>
          <t>ESTORIL X CUCA</t>
        </is>
      </c>
      <c r="D52" s="299" t="inlineStr">
        <is>
          <t>MACON</t>
        </is>
      </c>
      <c r="E52" s="300" t="n">
        <v>18</v>
      </c>
      <c r="F52" s="301" t="n">
        <v>11</v>
      </c>
      <c r="G52" s="302">
        <f>F52-E52</f>
        <v/>
      </c>
      <c r="H52" s="29" t="n">
        <v>18</v>
      </c>
      <c r="I52" s="30" t="n">
        <v>11</v>
      </c>
      <c r="J52" s="31">
        <f>I52-H52</f>
        <v/>
      </c>
      <c r="K52" s="29" t="n">
        <v>18</v>
      </c>
      <c r="L52" s="30" t="n">
        <v>11</v>
      </c>
      <c r="M52" s="31">
        <f>L52-K52</f>
        <v/>
      </c>
      <c r="N52" s="29" t="n">
        <v>18</v>
      </c>
      <c r="O52" s="30" t="n"/>
      <c r="P52" s="31">
        <f>O52-N52</f>
        <v/>
      </c>
      <c r="Q52" s="103" t="n">
        <v>18</v>
      </c>
      <c r="R52" s="398" t="n">
        <v>12</v>
      </c>
      <c r="S52" s="399" t="n">
        <v>-6</v>
      </c>
      <c r="T52" s="29" t="n">
        <v>10</v>
      </c>
      <c r="U52" s="30" t="n">
        <v>11</v>
      </c>
      <c r="V52" s="31">
        <f>U52-T52</f>
        <v/>
      </c>
      <c r="W52" s="30" t="n">
        <v>8</v>
      </c>
      <c r="X52" s="30" t="n"/>
      <c r="Y52" s="31">
        <f>X52-W52</f>
        <v/>
      </c>
    </row>
    <row r="53" ht="15.75" customFormat="1" customHeight="1" s="260">
      <c r="A53" s="310" t="n">
        <v>52</v>
      </c>
      <c r="B53" s="317" t="inlineStr">
        <is>
          <t>906</t>
        </is>
      </c>
      <c r="C53" s="318" t="inlineStr">
        <is>
          <t>BENFICA X LUMEJI (EXPRESSO)</t>
        </is>
      </c>
      <c r="D53" s="319" t="inlineStr">
        <is>
          <t>MACON</t>
        </is>
      </c>
      <c r="E53" s="320" t="n">
        <v>5</v>
      </c>
      <c r="F53" s="321" t="n">
        <v>2</v>
      </c>
      <c r="G53" s="322">
        <f>F53-E53</f>
        <v/>
      </c>
      <c r="H53" s="15" t="n">
        <v>5</v>
      </c>
      <c r="I53" s="16" t="n">
        <v>2</v>
      </c>
      <c r="J53" s="17">
        <f>I53-H53</f>
        <v/>
      </c>
      <c r="K53" s="15" t="n">
        <v>5</v>
      </c>
      <c r="L53" s="16" t="n">
        <v>2</v>
      </c>
      <c r="M53" s="17">
        <f>L53-K53</f>
        <v/>
      </c>
      <c r="N53" s="15" t="n">
        <v>5</v>
      </c>
      <c r="O53" s="16" t="n"/>
      <c r="P53" s="17">
        <f>O53-N53</f>
        <v/>
      </c>
      <c r="Q53" s="106" t="n">
        <v>5</v>
      </c>
      <c r="R53" s="407" t="n">
        <v>2</v>
      </c>
      <c r="S53" s="410" t="n">
        <v>-3</v>
      </c>
      <c r="T53" s="15" t="n">
        <v>2</v>
      </c>
      <c r="U53" s="16" t="n">
        <v>2</v>
      </c>
      <c r="V53" s="17">
        <f>U53-T53</f>
        <v/>
      </c>
      <c r="W53" s="16" t="n">
        <v>2</v>
      </c>
      <c r="X53" s="16" t="n"/>
      <c r="Y53" s="17">
        <f>X53-W53</f>
        <v/>
      </c>
    </row>
    <row r="54" ht="15.75" customFormat="1" customHeight="1" s="259">
      <c r="A54" s="296" t="n">
        <v>53</v>
      </c>
      <c r="B54" s="297" t="inlineStr">
        <is>
          <t>05803</t>
        </is>
      </c>
      <c r="C54" s="298" t="inlineStr">
        <is>
          <t>GOLF 1 (AVÔ KUMBE) X MUTAMBA</t>
        </is>
      </c>
      <c r="D54" s="299" t="inlineStr">
        <is>
          <t>MACON</t>
        </is>
      </c>
      <c r="E54" s="300" t="n">
        <v>5</v>
      </c>
      <c r="F54" s="301" t="n">
        <v>2</v>
      </c>
      <c r="G54" s="302">
        <f>F54-E54</f>
        <v/>
      </c>
      <c r="H54" s="29" t="n">
        <v>5</v>
      </c>
      <c r="I54" s="30" t="n">
        <v>2</v>
      </c>
      <c r="J54" s="31">
        <f>I54-H54</f>
        <v/>
      </c>
      <c r="K54" s="29" t="n">
        <v>5</v>
      </c>
      <c r="L54" s="30" t="n">
        <v>2</v>
      </c>
      <c r="M54" s="31">
        <f>L54-K54</f>
        <v/>
      </c>
      <c r="N54" s="29" t="n">
        <v>5</v>
      </c>
      <c r="O54" s="30" t="n"/>
      <c r="P54" s="31">
        <f>O54-N54</f>
        <v/>
      </c>
      <c r="Q54" s="103" t="n">
        <v>5</v>
      </c>
      <c r="R54" s="398" t="n">
        <v>2</v>
      </c>
      <c r="S54" s="399" t="n">
        <v>-3</v>
      </c>
      <c r="T54" s="29" t="n">
        <v>5</v>
      </c>
      <c r="U54" s="30" t="n">
        <v>2</v>
      </c>
      <c r="V54" s="31">
        <f>U54-T54</f>
        <v/>
      </c>
      <c r="W54" s="30" t="n">
        <v>5</v>
      </c>
      <c r="X54" s="30" t="n"/>
      <c r="Y54" s="31">
        <f>X54-W54</f>
        <v/>
      </c>
    </row>
    <row r="55" ht="15.75" customFormat="1" customHeight="1" s="260">
      <c r="A55" s="323" t="n">
        <v>54</v>
      </c>
      <c r="B55" s="324" t="inlineStr">
        <is>
          <t>05900</t>
        </is>
      </c>
      <c r="C55" s="325" t="inlineStr">
        <is>
          <t>CIRCULAR SHOPPING AVENIDDA</t>
        </is>
      </c>
      <c r="D55" s="326" t="inlineStr">
        <is>
          <t>MACON</t>
        </is>
      </c>
      <c r="E55" s="327" t="n">
        <v>5</v>
      </c>
      <c r="F55" s="328" t="n">
        <v>0</v>
      </c>
      <c r="G55" s="329">
        <f>F55-E55</f>
        <v/>
      </c>
      <c r="H55" s="18" t="n">
        <v>5</v>
      </c>
      <c r="I55" s="19" t="n">
        <v>0</v>
      </c>
      <c r="J55" s="20">
        <f>I55-H55</f>
        <v/>
      </c>
      <c r="K55" s="18" t="n">
        <v>5</v>
      </c>
      <c r="L55" s="19" t="n">
        <v/>
      </c>
      <c r="M55" s="20">
        <f>L55-K55</f>
        <v/>
      </c>
      <c r="N55" s="18" t="n">
        <v>5</v>
      </c>
      <c r="O55" s="19" t="n"/>
      <c r="P55" s="20">
        <f>O55-N55</f>
        <v/>
      </c>
      <c r="Q55" s="107" t="n">
        <v>5</v>
      </c>
      <c r="R55" s="411" t="n">
        <v>0</v>
      </c>
      <c r="S55" s="412" t="n">
        <v>-5</v>
      </c>
      <c r="T55" s="18" t="n">
        <v>5</v>
      </c>
      <c r="U55" s="19" t="n">
        <v>0</v>
      </c>
      <c r="V55" s="20">
        <f>U55-T55</f>
        <v/>
      </c>
      <c r="W55" s="19" t="n">
        <v>5</v>
      </c>
      <c r="X55" s="19" t="n"/>
      <c r="Y55" s="20">
        <f>X55-W55</f>
        <v/>
      </c>
    </row>
    <row r="56" ht="15.75" customFormat="1" customHeight="1" s="258">
      <c r="A56" s="303" t="n">
        <v>55</v>
      </c>
      <c r="B56" s="290" t="inlineStr">
        <is>
          <t>R01</t>
        </is>
      </c>
      <c r="C56" s="291" t="inlineStr">
        <is>
          <t>ZANGO 0 X ZANGO 8000</t>
        </is>
      </c>
      <c r="D56" s="330" t="inlineStr">
        <is>
          <t>ROSALINA EXPRESS</t>
        </is>
      </c>
      <c r="E56" s="293" t="n">
        <v>16</v>
      </c>
      <c r="F56" s="294" t="n">
        <v>9</v>
      </c>
      <c r="G56" s="308">
        <f>F56-E56</f>
        <v/>
      </c>
      <c r="H56" s="4" t="n">
        <v>14</v>
      </c>
      <c r="I56" s="5" t="n">
        <v>9</v>
      </c>
      <c r="J56" s="9">
        <f>I56-H56</f>
        <v/>
      </c>
      <c r="K56" s="4" t="n">
        <v>15</v>
      </c>
      <c r="L56" s="5" t="n">
        <v>9</v>
      </c>
      <c r="M56" s="9">
        <f>L56-K56</f>
        <v/>
      </c>
      <c r="N56" s="4" t="n">
        <v>14</v>
      </c>
      <c r="O56" s="5" t="n"/>
      <c r="P56" s="9">
        <f>O56-N56</f>
        <v/>
      </c>
      <c r="Q56" s="102" t="n">
        <v>13</v>
      </c>
      <c r="R56" s="396" t="n">
        <v>15</v>
      </c>
      <c r="S56" s="401" t="n">
        <v>2</v>
      </c>
      <c r="T56" s="4" t="n">
        <v>7</v>
      </c>
      <c r="U56" s="5" t="n">
        <v>9</v>
      </c>
      <c r="V56" s="9">
        <f>U56-T56</f>
        <v/>
      </c>
      <c r="W56" s="5" t="n">
        <v>0</v>
      </c>
      <c r="X56" s="8" t="n"/>
      <c r="Y56" s="9">
        <f>X57-W56</f>
        <v/>
      </c>
    </row>
    <row r="57" ht="15.75" customFormat="1" customHeight="1" s="259">
      <c r="A57" s="296" t="n">
        <v>56</v>
      </c>
      <c r="B57" s="297" t="inlineStr">
        <is>
          <t>R02</t>
        </is>
      </c>
      <c r="C57" s="298" t="inlineStr">
        <is>
          <t>ZANGO 0 X VILA DE VIANA</t>
        </is>
      </c>
      <c r="D57" s="299" t="inlineStr">
        <is>
          <t>ROSALINA EXPRESS</t>
        </is>
      </c>
      <c r="E57" s="300" t="n">
        <v>13</v>
      </c>
      <c r="F57" s="301" t="n">
        <v>2</v>
      </c>
      <c r="G57" s="302">
        <f>F57-E57</f>
        <v/>
      </c>
      <c r="H57" s="29" t="n">
        <v>12</v>
      </c>
      <c r="I57" s="30" t="n">
        <v>2</v>
      </c>
      <c r="J57" s="31">
        <f>I57-H57</f>
        <v/>
      </c>
      <c r="K57" s="29" t="n">
        <v>11</v>
      </c>
      <c r="L57" s="30" t="n">
        <v>2</v>
      </c>
      <c r="M57" s="31">
        <f>L57-K57</f>
        <v/>
      </c>
      <c r="N57" s="29" t="n">
        <v>11</v>
      </c>
      <c r="O57" s="30" t="n"/>
      <c r="P57" s="31">
        <f>O57-N57</f>
        <v/>
      </c>
      <c r="Q57" s="103" t="n">
        <v>12</v>
      </c>
      <c r="R57" s="398" t="n">
        <v>14</v>
      </c>
      <c r="S57" s="404" t="n">
        <v>2</v>
      </c>
      <c r="T57" s="29" t="n">
        <v>6</v>
      </c>
      <c r="U57" s="30" t="n">
        <v>2</v>
      </c>
      <c r="V57" s="31">
        <f>U57-T57</f>
        <v/>
      </c>
      <c r="W57" s="30" t="n">
        <v>0</v>
      </c>
      <c r="X57" s="30" t="n"/>
      <c r="Y57" s="31">
        <f>X58-W57</f>
        <v/>
      </c>
    </row>
    <row r="58" ht="15.75" customFormat="1" customHeight="1" s="258">
      <c r="A58" s="303" t="n">
        <v>57</v>
      </c>
      <c r="B58" s="304" t="inlineStr">
        <is>
          <t>R03</t>
        </is>
      </c>
      <c r="C58" s="305" t="inlineStr">
        <is>
          <t>ZANGO 0 X 11 DE NOVEMBRO</t>
        </is>
      </c>
      <c r="D58" s="292" t="inlineStr">
        <is>
          <t>ROSALINA EXPRESS</t>
        </is>
      </c>
      <c r="E58" s="306" t="n">
        <v>12</v>
      </c>
      <c r="F58" s="307" t="n">
        <v>8</v>
      </c>
      <c r="G58" s="308">
        <f>F58-E58</f>
        <v/>
      </c>
      <c r="H58" s="7" t="n">
        <v>10</v>
      </c>
      <c r="I58" s="8" t="n">
        <v>8</v>
      </c>
      <c r="J58" s="9">
        <f>I58-H58</f>
        <v/>
      </c>
      <c r="K58" s="7" t="n">
        <v>11</v>
      </c>
      <c r="L58" s="8" t="n">
        <v>8</v>
      </c>
      <c r="M58" s="9">
        <f>L58-K58</f>
        <v/>
      </c>
      <c r="N58" s="7" t="n">
        <v>11</v>
      </c>
      <c r="O58" s="8" t="n"/>
      <c r="P58" s="9">
        <f>O58-N58</f>
        <v/>
      </c>
      <c r="Q58" s="104" t="n">
        <v>10</v>
      </c>
      <c r="R58" s="400" t="n">
        <v>14</v>
      </c>
      <c r="S58" s="401" t="n">
        <v>4</v>
      </c>
      <c r="T58" s="7" t="n">
        <v>7</v>
      </c>
      <c r="U58" s="8" t="n">
        <v>8</v>
      </c>
      <c r="V58" s="9">
        <f>U58-T58</f>
        <v/>
      </c>
      <c r="W58" s="8" t="n">
        <v>0</v>
      </c>
      <c r="X58" s="8" t="n"/>
      <c r="Y58" s="9">
        <f>X58-W58</f>
        <v/>
      </c>
    </row>
    <row r="59" ht="15.75" customFormat="1" customHeight="1" s="259">
      <c r="A59" s="296" t="n">
        <v>58</v>
      </c>
      <c r="B59" s="297" t="inlineStr">
        <is>
          <t>R04A</t>
        </is>
      </c>
      <c r="C59" s="298" t="inlineStr">
        <is>
          <t>BENFICA X KILAMBA</t>
        </is>
      </c>
      <c r="D59" s="299" t="inlineStr">
        <is>
          <t>ROSALINA EXPRESS</t>
        </is>
      </c>
      <c r="E59" s="300" t="n">
        <v>1</v>
      </c>
      <c r="F59" s="301" t="n">
        <v>1</v>
      </c>
      <c r="G59" s="302">
        <f>F59-E59</f>
        <v/>
      </c>
      <c r="H59" s="29" t="n">
        <v>1</v>
      </c>
      <c r="I59" s="30" t="n">
        <v>2</v>
      </c>
      <c r="J59" s="31">
        <f>I59-H59</f>
        <v/>
      </c>
      <c r="K59" s="29" t="n">
        <v>1</v>
      </c>
      <c r="L59" s="30" t="n">
        <v/>
      </c>
      <c r="M59" s="31">
        <f>L59-K59</f>
        <v/>
      </c>
      <c r="N59" s="29" t="n">
        <v>1</v>
      </c>
      <c r="O59" s="30" t="n"/>
      <c r="P59" s="31">
        <f>O59-N59</f>
        <v/>
      </c>
      <c r="Q59" s="103" t="n">
        <v>1</v>
      </c>
      <c r="R59" s="398" t="n">
        <v>1</v>
      </c>
      <c r="S59" s="402" t="n">
        <v>0</v>
      </c>
      <c r="T59" s="29" t="n">
        <v>1</v>
      </c>
      <c r="U59" s="30" t="n">
        <v>1</v>
      </c>
      <c r="V59" s="31">
        <f>U59-T59</f>
        <v/>
      </c>
      <c r="W59" s="30" t="n">
        <v>0</v>
      </c>
      <c r="X59" s="30" t="n"/>
      <c r="Y59" s="31">
        <f>X59-W59</f>
        <v/>
      </c>
    </row>
    <row r="60" ht="15.75" customFormat="1" customHeight="1" s="258">
      <c r="A60" s="303" t="n">
        <v>59</v>
      </c>
      <c r="B60" s="304" t="inlineStr">
        <is>
          <t>R04B</t>
        </is>
      </c>
      <c r="C60" s="305" t="inlineStr">
        <is>
          <t>BENFICA X KILAMBA</t>
        </is>
      </c>
      <c r="D60" s="292" t="inlineStr">
        <is>
          <t>ROSALINA EXPRESS</t>
        </is>
      </c>
      <c r="E60" s="306" t="n">
        <v>1</v>
      </c>
      <c r="F60" s="307" t="n">
        <v>0</v>
      </c>
      <c r="G60" s="308">
        <f>F60-E60</f>
        <v/>
      </c>
      <c r="H60" s="7" t="n">
        <v>1</v>
      </c>
      <c r="I60" s="8" t="n">
        <v>0</v>
      </c>
      <c r="J60" s="9">
        <f>I60-H60</f>
        <v/>
      </c>
      <c r="K60" s="7" t="n">
        <v>1</v>
      </c>
      <c r="L60" s="8" t="n">
        <v/>
      </c>
      <c r="M60" s="9">
        <f>L60-K60</f>
        <v/>
      </c>
      <c r="N60" s="7" t="n">
        <v>1</v>
      </c>
      <c r="O60" s="8" t="n"/>
      <c r="P60" s="9">
        <f>O60-N60</f>
        <v/>
      </c>
      <c r="Q60" s="104" t="n">
        <v>1</v>
      </c>
      <c r="R60" s="400" t="n">
        <v>0</v>
      </c>
      <c r="S60" s="403" t="n">
        <v>-1</v>
      </c>
      <c r="T60" s="7" t="n">
        <v>0</v>
      </c>
      <c r="U60" s="8" t="n">
        <v>0</v>
      </c>
      <c r="V60" s="9">
        <f>U60-T60</f>
        <v/>
      </c>
      <c r="W60" s="8" t="n">
        <v>0</v>
      </c>
      <c r="X60" s="8" t="n"/>
      <c r="Y60" s="9">
        <f>U60-T60</f>
        <v/>
      </c>
    </row>
    <row r="61" ht="15.75" customFormat="1" customHeight="1" s="259">
      <c r="A61" s="296" t="n">
        <v>60</v>
      </c>
      <c r="B61" s="297" t="inlineStr">
        <is>
          <t>612</t>
        </is>
      </c>
      <c r="C61" s="298" t="inlineStr">
        <is>
          <t>ZANGO 0 X CACUACO (EXPRESSO)</t>
        </is>
      </c>
      <c r="D61" s="299" t="inlineStr">
        <is>
          <t>ROSALINA EXPRESS</t>
        </is>
      </c>
      <c r="E61" s="300" t="n">
        <v>5</v>
      </c>
      <c r="F61" s="301" t="n">
        <v>6</v>
      </c>
      <c r="G61" s="302">
        <f>F61-E61</f>
        <v/>
      </c>
      <c r="H61" s="29" t="n">
        <v>5</v>
      </c>
      <c r="I61" s="30" t="n">
        <v>6</v>
      </c>
      <c r="J61" s="31">
        <f>I61-H61</f>
        <v/>
      </c>
      <c r="K61" s="29" t="n">
        <v>5</v>
      </c>
      <c r="L61" s="30" t="n">
        <v>6</v>
      </c>
      <c r="M61" s="31">
        <f>L61-K61</f>
        <v/>
      </c>
      <c r="N61" s="29" t="n">
        <v>5</v>
      </c>
      <c r="O61" s="30" t="n"/>
      <c r="P61" s="31">
        <f>O61-N61</f>
        <v/>
      </c>
      <c r="Q61" s="103" t="n">
        <v>5</v>
      </c>
      <c r="R61" s="398" t="n">
        <v>0</v>
      </c>
      <c r="S61" s="399" t="n">
        <v>-5</v>
      </c>
      <c r="T61" s="29" t="n">
        <v>5</v>
      </c>
      <c r="U61" s="30" t="n">
        <v>6</v>
      </c>
      <c r="V61" s="31">
        <f>U61-T61</f>
        <v/>
      </c>
      <c r="W61" s="30" t="n">
        <v>0</v>
      </c>
      <c r="X61" s="30" t="n"/>
      <c r="Y61" s="31">
        <f>X61-W61</f>
        <v/>
      </c>
    </row>
    <row r="62" ht="15.75" customFormat="1" customHeight="1" s="258">
      <c r="A62" s="309" t="n">
        <v>61</v>
      </c>
      <c r="B62" s="338" t="inlineStr">
        <is>
          <t>616</t>
        </is>
      </c>
      <c r="C62" s="339" t="inlineStr">
        <is>
          <t>ZANGO 0 X BENFICA (EXPRESSO)</t>
        </is>
      </c>
      <c r="D62" s="292" t="inlineStr">
        <is>
          <t>ROSALINA EXPRESS</t>
        </is>
      </c>
      <c r="E62" s="340" t="n">
        <v>5</v>
      </c>
      <c r="F62" s="341" t="n">
        <v>6</v>
      </c>
      <c r="G62" s="342">
        <f>F62-E62</f>
        <v/>
      </c>
      <c r="H62" s="22" t="n">
        <v>5</v>
      </c>
      <c r="I62" s="23" t="n">
        <v>6</v>
      </c>
      <c r="J62" s="24">
        <f>I62-H62</f>
        <v/>
      </c>
      <c r="K62" s="22" t="n">
        <v>5</v>
      </c>
      <c r="L62" s="23" t="n">
        <v>6</v>
      </c>
      <c r="M62" s="24">
        <f>L62-K62</f>
        <v/>
      </c>
      <c r="N62" s="22" t="n">
        <v>5</v>
      </c>
      <c r="O62" s="23" t="n"/>
      <c r="P62" s="24">
        <f>O62-N62</f>
        <v/>
      </c>
      <c r="Q62" s="109" t="n">
        <v>5</v>
      </c>
      <c r="R62" s="417" t="n">
        <v>3</v>
      </c>
      <c r="S62" s="418" t="n">
        <v>-2</v>
      </c>
      <c r="T62" s="22" t="n">
        <v>5</v>
      </c>
      <c r="U62" s="23" t="n">
        <v>6</v>
      </c>
      <c r="V62" s="24">
        <f>U62-T62</f>
        <v/>
      </c>
      <c r="W62" s="23" t="n">
        <v>0</v>
      </c>
      <c r="X62" s="23" t="n"/>
      <c r="Y62" s="24">
        <f>X62-W62</f>
        <v/>
      </c>
    </row>
    <row r="63" ht="15.75" customFormat="1" customHeight="1" s="260">
      <c r="A63" s="310" t="n">
        <v>62</v>
      </c>
      <c r="B63" s="311" t="inlineStr">
        <is>
          <t>S01</t>
        </is>
      </c>
      <c r="C63" s="312" t="inlineStr">
        <is>
          <t>CATETE X ESTALAGEM</t>
        </is>
      </c>
      <c r="D63" s="313" t="inlineStr">
        <is>
          <t>STRANG</t>
        </is>
      </c>
      <c r="E63" s="314" t="n">
        <v>6</v>
      </c>
      <c r="F63" s="315" t="n">
        <v>2</v>
      </c>
      <c r="G63" s="322">
        <f>F63-E63</f>
        <v/>
      </c>
      <c r="H63" s="11" t="n">
        <v>6</v>
      </c>
      <c r="I63" s="12" t="n">
        <v>2</v>
      </c>
      <c r="J63" s="17">
        <f>I63-H63</f>
        <v/>
      </c>
      <c r="K63" s="11" t="n">
        <v>6</v>
      </c>
      <c r="L63" s="12" t="n">
        <v>2</v>
      </c>
      <c r="M63" s="17">
        <f>L63-K63</f>
        <v/>
      </c>
      <c r="N63" s="11" t="n">
        <v>6</v>
      </c>
      <c r="O63" s="12" t="n"/>
      <c r="P63" s="17">
        <f>O63-N63</f>
        <v/>
      </c>
      <c r="Q63" s="105" t="n">
        <v>6</v>
      </c>
      <c r="R63" s="405" t="n">
        <v>4</v>
      </c>
      <c r="S63" s="410" t="n">
        <v>-2</v>
      </c>
      <c r="T63" s="11" t="n">
        <v>3</v>
      </c>
      <c r="U63" s="12" t="n">
        <v>2</v>
      </c>
      <c r="V63" s="17">
        <f>U63-T63</f>
        <v/>
      </c>
      <c r="W63" s="12" t="n">
        <v>3</v>
      </c>
      <c r="X63" s="12" t="n"/>
      <c r="Y63" s="17">
        <f>X63-W63</f>
        <v/>
      </c>
    </row>
    <row r="64" ht="15.75" customFormat="1" customHeight="1" s="259">
      <c r="A64" s="296" t="n">
        <v>63</v>
      </c>
      <c r="B64" s="297" t="inlineStr">
        <is>
          <t>S02</t>
        </is>
      </c>
      <c r="C64" s="298" t="inlineStr">
        <is>
          <t>KM 44 X KILAMBA</t>
        </is>
      </c>
      <c r="D64" s="299" t="inlineStr">
        <is>
          <t>STRANG</t>
        </is>
      </c>
      <c r="E64" s="300" t="n">
        <v>2</v>
      </c>
      <c r="F64" s="301" t="n">
        <v>1</v>
      </c>
      <c r="G64" s="302">
        <f>F64-E64</f>
        <v/>
      </c>
      <c r="H64" s="29" t="n">
        <v>2</v>
      </c>
      <c r="I64" s="30" t="n">
        <v>1</v>
      </c>
      <c r="J64" s="31">
        <f>I64-H64</f>
        <v/>
      </c>
      <c r="K64" s="29" t="n">
        <v>2</v>
      </c>
      <c r="L64" s="30" t="n">
        <v>1</v>
      </c>
      <c r="M64" s="31">
        <f>L64-K64</f>
        <v/>
      </c>
      <c r="N64" s="29" t="n">
        <v>2</v>
      </c>
      <c r="O64" s="30" t="n"/>
      <c r="P64" s="31">
        <f>O64-N64</f>
        <v/>
      </c>
      <c r="Q64" s="103" t="n">
        <v>2</v>
      </c>
      <c r="R64" s="398" t="n">
        <v>2</v>
      </c>
      <c r="S64" s="402" t="n">
        <v>0</v>
      </c>
      <c r="T64" s="29" t="n">
        <v>1</v>
      </c>
      <c r="U64" s="30" t="n">
        <v>1</v>
      </c>
      <c r="V64" s="31">
        <f>U64-T64</f>
        <v/>
      </c>
      <c r="W64" s="30" t="n">
        <v>1</v>
      </c>
      <c r="X64" s="30" t="n"/>
      <c r="Y64" s="31">
        <f>X64-W64</f>
        <v/>
      </c>
    </row>
    <row r="65" ht="15.75" customFormat="1" customHeight="1" s="260">
      <c r="A65" s="310" t="n">
        <v>64</v>
      </c>
      <c r="B65" s="317" t="inlineStr">
        <is>
          <t>S03A</t>
        </is>
      </c>
      <c r="C65" s="318" t="inlineStr">
        <is>
          <t>KM 44 X VILA DE VIANA</t>
        </is>
      </c>
      <c r="D65" s="319" t="inlineStr">
        <is>
          <t>STRANG</t>
        </is>
      </c>
      <c r="E65" s="320" t="n">
        <v>6</v>
      </c>
      <c r="F65" s="321" t="n">
        <v>4</v>
      </c>
      <c r="G65" s="322">
        <f>F65-E65</f>
        <v/>
      </c>
      <c r="H65" s="15" t="n">
        <v>6</v>
      </c>
      <c r="I65" s="16" t="n">
        <v>4</v>
      </c>
      <c r="J65" s="17">
        <f>I65-H65</f>
        <v/>
      </c>
      <c r="K65" s="15" t="n">
        <v>6</v>
      </c>
      <c r="L65" s="16" t="n">
        <v>4</v>
      </c>
      <c r="M65" s="17">
        <f>L65-K65</f>
        <v/>
      </c>
      <c r="N65" s="15" t="n">
        <v>6</v>
      </c>
      <c r="O65" s="16" t="n"/>
      <c r="P65" s="17">
        <f>O65-N65</f>
        <v/>
      </c>
      <c r="Q65" s="106" t="n">
        <v>6</v>
      </c>
      <c r="R65" s="407" t="n">
        <v>2</v>
      </c>
      <c r="S65" s="410" t="n">
        <v>-4</v>
      </c>
      <c r="T65" s="15" t="n">
        <v>3</v>
      </c>
      <c r="U65" s="16" t="n">
        <v>4</v>
      </c>
      <c r="V65" s="17">
        <f>U65-T65</f>
        <v/>
      </c>
      <c r="W65" s="16" t="n">
        <v>3</v>
      </c>
      <c r="X65" s="16" t="n"/>
      <c r="Y65" s="17">
        <f>X65-W65</f>
        <v/>
      </c>
    </row>
    <row r="66" ht="15.75" customFormat="1" customHeight="1" s="259">
      <c r="A66" s="296" t="n">
        <v>65</v>
      </c>
      <c r="B66" s="297" t="inlineStr">
        <is>
          <t>S03B</t>
        </is>
      </c>
      <c r="C66" s="298" t="inlineStr">
        <is>
          <t>BOM JESUS X VILA DE VIANA</t>
        </is>
      </c>
      <c r="D66" s="299" t="inlineStr">
        <is>
          <t>STRANG</t>
        </is>
      </c>
      <c r="E66" s="300" t="n">
        <v>2</v>
      </c>
      <c r="F66" s="301" t="n">
        <v>1</v>
      </c>
      <c r="G66" s="302">
        <f>F66-E66</f>
        <v/>
      </c>
      <c r="H66" s="29" t="n">
        <v>2</v>
      </c>
      <c r="I66" s="30" t="n">
        <v>1</v>
      </c>
      <c r="J66" s="31">
        <f>I66-H66</f>
        <v/>
      </c>
      <c r="K66" s="29" t="n">
        <v>2</v>
      </c>
      <c r="L66" s="30" t="n">
        <v>1</v>
      </c>
      <c r="M66" s="31">
        <f>L66-K66</f>
        <v/>
      </c>
      <c r="N66" s="29" t="n">
        <v>2</v>
      </c>
      <c r="O66" s="30" t="n"/>
      <c r="P66" s="31">
        <f>O66-N66</f>
        <v/>
      </c>
      <c r="Q66" s="103" t="n">
        <v>2</v>
      </c>
      <c r="R66" s="398" t="n">
        <v>0</v>
      </c>
      <c r="S66" s="399" t="n">
        <v>-2</v>
      </c>
      <c r="T66" s="29" t="n">
        <v>1</v>
      </c>
      <c r="U66" s="30" t="n">
        <v>1</v>
      </c>
      <c r="V66" s="31">
        <f>U66-T66</f>
        <v/>
      </c>
      <c r="W66" s="30" t="n">
        <v>1</v>
      </c>
      <c r="X66" s="30" t="n"/>
      <c r="Y66" s="31">
        <f>X66-W66</f>
        <v/>
      </c>
    </row>
    <row r="67" ht="15.75" customFormat="1" customHeight="1" s="260">
      <c r="A67" s="323" t="n">
        <v>66</v>
      </c>
      <c r="B67" s="324" t="inlineStr">
        <is>
          <t>S04</t>
        </is>
      </c>
      <c r="C67" s="325" t="inlineStr">
        <is>
          <t>KM 30 X SEQUELE</t>
        </is>
      </c>
      <c r="D67" s="326" t="inlineStr">
        <is>
          <t>STRANG</t>
        </is>
      </c>
      <c r="E67" s="327" t="n">
        <v>2</v>
      </c>
      <c r="F67" s="328" t="n">
        <v>2</v>
      </c>
      <c r="G67" s="329">
        <f>F67-E67</f>
        <v/>
      </c>
      <c r="H67" s="18" t="n">
        <v>2</v>
      </c>
      <c r="I67" s="19" t="n">
        <v>2</v>
      </c>
      <c r="J67" s="20">
        <f>I67-H67</f>
        <v/>
      </c>
      <c r="K67" s="18" t="n">
        <v>2</v>
      </c>
      <c r="L67" s="19" t="n">
        <v>2</v>
      </c>
      <c r="M67" s="20">
        <f>L67-K67</f>
        <v/>
      </c>
      <c r="N67" s="18" t="n">
        <v>2</v>
      </c>
      <c r="O67" s="19" t="n"/>
      <c r="P67" s="20">
        <f>O67-N67</f>
        <v/>
      </c>
      <c r="Q67" s="107" t="n">
        <v>2</v>
      </c>
      <c r="R67" s="411" t="n">
        <v>1</v>
      </c>
      <c r="S67" s="412" t="n">
        <v>-1</v>
      </c>
      <c r="T67" s="18" t="n">
        <v>1</v>
      </c>
      <c r="U67" s="19" t="n">
        <v>2</v>
      </c>
      <c r="V67" s="20">
        <f>U67-T67</f>
        <v/>
      </c>
      <c r="W67" s="19" t="n">
        <v>1</v>
      </c>
      <c r="X67" s="19" t="n"/>
      <c r="Y67" s="20">
        <f>X67-W67</f>
        <v/>
      </c>
    </row>
    <row r="68" ht="15.75" customFormat="1" customHeight="1" s="258">
      <c r="A68" s="303" t="n">
        <v>67</v>
      </c>
      <c r="B68" s="290" t="inlineStr">
        <is>
          <t>B16</t>
        </is>
      </c>
      <c r="C68" s="291" t="inlineStr">
        <is>
          <t>GRAFANIL X MUTAMBA</t>
        </is>
      </c>
      <c r="D68" s="292" t="inlineStr">
        <is>
          <t>TCUL</t>
        </is>
      </c>
      <c r="E68" s="293" t="n">
        <v>0</v>
      </c>
      <c r="F68" s="294" t="n">
        <v>0</v>
      </c>
      <c r="G68" s="308">
        <f>F68-E68</f>
        <v/>
      </c>
      <c r="H68" s="4" t="n">
        <v>0</v>
      </c>
      <c r="I68" s="5" t="n">
        <v>0</v>
      </c>
      <c r="J68" s="9">
        <f>I68-H68</f>
        <v/>
      </c>
      <c r="K68" s="4" t="n">
        <v>0</v>
      </c>
      <c r="L68" s="5" t="n">
        <v/>
      </c>
      <c r="M68" s="9">
        <f>L68-K68</f>
        <v/>
      </c>
      <c r="N68" s="4" t="n">
        <v>0</v>
      </c>
      <c r="O68" s="5" t="n"/>
      <c r="P68" s="9">
        <f>O68-N68</f>
        <v/>
      </c>
      <c r="Q68" s="102" t="n">
        <v>0</v>
      </c>
      <c r="R68" s="396" t="n">
        <v>0</v>
      </c>
      <c r="S68" s="419" t="n">
        <v>0</v>
      </c>
      <c r="T68" s="4" t="n">
        <v>0</v>
      </c>
      <c r="U68" s="5" t="n">
        <v>0</v>
      </c>
      <c r="V68" s="9">
        <f>U68-T68</f>
        <v/>
      </c>
      <c r="W68" s="5" t="n">
        <v>0</v>
      </c>
      <c r="X68" s="5" t="n"/>
      <c r="Y68" s="9">
        <f>X68-W68</f>
        <v/>
      </c>
    </row>
    <row r="69" ht="15.75" customFormat="1" customHeight="1" s="259">
      <c r="A69" s="296" t="n">
        <v>68</v>
      </c>
      <c r="B69" s="297" t="inlineStr">
        <is>
          <t>B17</t>
        </is>
      </c>
      <c r="C69" s="298" t="inlineStr">
        <is>
          <t>VILA DO GAMEK X SÃO PAULO</t>
        </is>
      </c>
      <c r="D69" s="299" t="inlineStr">
        <is>
          <t>TCUL</t>
        </is>
      </c>
      <c r="E69" s="300" t="n">
        <v>0</v>
      </c>
      <c r="F69" s="301" t="n">
        <v>0</v>
      </c>
      <c r="G69" s="302">
        <f>F69-E69</f>
        <v/>
      </c>
      <c r="H69" s="29" t="n">
        <v>0</v>
      </c>
      <c r="I69" s="30" t="n">
        <v>0</v>
      </c>
      <c r="J69" s="31">
        <f>I69-H69</f>
        <v/>
      </c>
      <c r="K69" s="29" t="n">
        <v>0</v>
      </c>
      <c r="L69" s="30" t="n">
        <v/>
      </c>
      <c r="M69" s="31">
        <f>L69-K69</f>
        <v/>
      </c>
      <c r="N69" s="29" t="n">
        <v>0</v>
      </c>
      <c r="O69" s="30" t="n"/>
      <c r="P69" s="31">
        <f>O69-N69</f>
        <v/>
      </c>
      <c r="Q69" s="103" t="n">
        <v>0</v>
      </c>
      <c r="R69" s="398" t="n">
        <v>0</v>
      </c>
      <c r="S69" s="402" t="n">
        <v>0</v>
      </c>
      <c r="T69" s="29" t="n">
        <v>0</v>
      </c>
      <c r="U69" s="30" t="n">
        <v>0</v>
      </c>
      <c r="V69" s="31" t="n">
        <v>0</v>
      </c>
      <c r="W69" s="30" t="n">
        <v>0</v>
      </c>
      <c r="X69" s="30" t="n"/>
      <c r="Y69" s="31" t="n">
        <v>0</v>
      </c>
    </row>
    <row r="70" ht="15.75" customFormat="1" customHeight="1" s="258">
      <c r="A70" s="309" t="n">
        <v>69</v>
      </c>
      <c r="B70" s="338" t="inlineStr">
        <is>
          <t>C11</t>
        </is>
      </c>
      <c r="C70" s="339" t="inlineStr">
        <is>
          <t>LUANDA SUL X ROTUNDA DO CAMAMA</t>
        </is>
      </c>
      <c r="D70" s="292" t="inlineStr">
        <is>
          <t>TCUL</t>
        </is>
      </c>
      <c r="E70" s="340" t="n">
        <v>0</v>
      </c>
      <c r="F70" s="341" t="n">
        <v>1</v>
      </c>
      <c r="G70" s="342">
        <f>F70-E70</f>
        <v/>
      </c>
      <c r="H70" s="22" t="n">
        <v>0</v>
      </c>
      <c r="I70" s="23" t="n">
        <v>1</v>
      </c>
      <c r="J70" s="24">
        <f>I70-H70</f>
        <v/>
      </c>
      <c r="K70" s="22" t="n">
        <v>0</v>
      </c>
      <c r="L70" s="23" t="n">
        <v>1</v>
      </c>
      <c r="M70" s="24">
        <f>L70-K70</f>
        <v/>
      </c>
      <c r="N70" s="22" t="n">
        <v>0</v>
      </c>
      <c r="O70" s="23" t="n"/>
      <c r="P70" s="24">
        <f>O70-N70</f>
        <v/>
      </c>
      <c r="Q70" s="109" t="n">
        <v>0</v>
      </c>
      <c r="R70" s="417" t="n">
        <v>0</v>
      </c>
      <c r="S70" s="420" t="n">
        <v>0</v>
      </c>
      <c r="T70" s="22" t="n">
        <v>0</v>
      </c>
      <c r="U70" s="23" t="n">
        <v>1</v>
      </c>
      <c r="V70" s="24" t="n">
        <v>0</v>
      </c>
      <c r="W70" s="23" t="n">
        <v>0</v>
      </c>
      <c r="X70" s="23" t="n"/>
      <c r="Y70" s="24" t="n">
        <v>0</v>
      </c>
    </row>
    <row r="71" ht="15.75" customFormat="1" customHeight="1" s="259">
      <c r="A71" s="296" t="n">
        <v>70</v>
      </c>
      <c r="B71" s="343" t="n">
        <v>608</v>
      </c>
      <c r="C71" s="344" t="inlineStr">
        <is>
          <t>1 DE MAIO X KM 25 (EXPRESSO)</t>
        </is>
      </c>
      <c r="D71" s="345" t="inlineStr">
        <is>
          <t>TCUL</t>
        </is>
      </c>
      <c r="E71" s="346" t="n">
        <v>17</v>
      </c>
      <c r="F71" s="347" t="n">
        <v>14</v>
      </c>
      <c r="G71" s="302">
        <f>F71-E71</f>
        <v/>
      </c>
      <c r="H71" s="36" t="n">
        <v>17</v>
      </c>
      <c r="I71" s="37" t="n">
        <v>12</v>
      </c>
      <c r="J71" s="31">
        <f>I71-H71</f>
        <v/>
      </c>
      <c r="K71" s="36" t="n">
        <v>17</v>
      </c>
      <c r="L71" s="37" t="n">
        <v/>
      </c>
      <c r="M71" s="31">
        <f>L71-K71</f>
        <v/>
      </c>
      <c r="N71" s="36" t="n">
        <v>17</v>
      </c>
      <c r="O71" s="37" t="n"/>
      <c r="P71" s="31">
        <f>O71-N71</f>
        <v/>
      </c>
      <c r="Q71" s="421" t="n">
        <v>17</v>
      </c>
      <c r="R71" s="422" t="n">
        <v>16</v>
      </c>
      <c r="S71" s="399" t="n">
        <v>-1</v>
      </c>
      <c r="T71" s="36" t="n">
        <v>17</v>
      </c>
      <c r="U71" s="37" t="n">
        <v>12</v>
      </c>
      <c r="V71" s="31">
        <f>U71-T71</f>
        <v/>
      </c>
      <c r="W71" s="37" t="n">
        <v>0</v>
      </c>
      <c r="X71" s="37" t="n"/>
      <c r="Y71" s="31">
        <f>X71-W71</f>
        <v/>
      </c>
    </row>
    <row r="72" ht="15.75" customFormat="1" customHeight="1" s="258">
      <c r="A72" s="303" t="n">
        <v>71</v>
      </c>
      <c r="B72" s="304" t="inlineStr">
        <is>
          <t>A03</t>
        </is>
      </c>
      <c r="C72" s="305" t="inlineStr">
        <is>
          <t>PORTO X ILHA</t>
        </is>
      </c>
      <c r="D72" s="292" t="inlineStr">
        <is>
          <t>TCUL</t>
        </is>
      </c>
      <c r="E72" s="306" t="n">
        <v>2</v>
      </c>
      <c r="F72" s="307" t="n">
        <v>2</v>
      </c>
      <c r="G72" s="308">
        <f>F72-E72</f>
        <v/>
      </c>
      <c r="H72" s="7" t="n">
        <v>2</v>
      </c>
      <c r="I72" s="8" t="n">
        <v>2</v>
      </c>
      <c r="J72" s="9">
        <f>I72-H72</f>
        <v/>
      </c>
      <c r="K72" s="7" t="n">
        <v>2</v>
      </c>
      <c r="L72" s="8" t="n">
        <v>2</v>
      </c>
      <c r="M72" s="9">
        <f>L72-K72</f>
        <v/>
      </c>
      <c r="N72" s="7" t="n">
        <v>2</v>
      </c>
      <c r="O72" s="8" t="n"/>
      <c r="P72" s="9">
        <f>O72-N72</f>
        <v/>
      </c>
      <c r="Q72" s="104" t="n">
        <v>2</v>
      </c>
      <c r="R72" s="400" t="n">
        <v>2</v>
      </c>
      <c r="S72" s="419" t="n">
        <v>0</v>
      </c>
      <c r="T72" s="7" t="n">
        <v>2</v>
      </c>
      <c r="U72" s="8" t="n">
        <v>2</v>
      </c>
      <c r="V72" s="9">
        <f>U72-T72</f>
        <v/>
      </c>
      <c r="W72" s="8" t="n">
        <v>2</v>
      </c>
      <c r="X72" s="8" t="n"/>
      <c r="Y72" s="9">
        <f>X72-W72</f>
        <v/>
      </c>
    </row>
    <row r="73" ht="15.75" customFormat="1" customHeight="1" s="259">
      <c r="A73" s="296" t="n">
        <v>72</v>
      </c>
      <c r="B73" s="297" t="inlineStr">
        <is>
          <t>B03</t>
        </is>
      </c>
      <c r="C73" s="298" t="inlineStr">
        <is>
          <t>CUCA X MUTAMBA</t>
        </is>
      </c>
      <c r="D73" s="299" t="inlineStr">
        <is>
          <t>TCUL</t>
        </is>
      </c>
      <c r="E73" s="300" t="n">
        <v>2</v>
      </c>
      <c r="F73" s="301" t="n">
        <v>2</v>
      </c>
      <c r="G73" s="302">
        <f>F73-E73</f>
        <v/>
      </c>
      <c r="H73" s="29" t="n">
        <v>2</v>
      </c>
      <c r="I73" s="30" t="n">
        <v>2</v>
      </c>
      <c r="J73" s="31">
        <f>I73-H73</f>
        <v/>
      </c>
      <c r="K73" s="29" t="n">
        <v>2</v>
      </c>
      <c r="L73" s="30" t="n">
        <v>2</v>
      </c>
      <c r="M73" s="31">
        <f>L73-K73</f>
        <v/>
      </c>
      <c r="N73" s="29" t="n">
        <v>2</v>
      </c>
      <c r="O73" s="30" t="n"/>
      <c r="P73" s="31">
        <f>O73-N73</f>
        <v/>
      </c>
      <c r="Q73" s="103" t="n">
        <v>2</v>
      </c>
      <c r="R73" s="398" t="n">
        <v>2</v>
      </c>
      <c r="S73" s="402" t="n">
        <v>0</v>
      </c>
      <c r="T73" s="29" t="n">
        <v>2</v>
      </c>
      <c r="U73" s="30" t="n">
        <v>2</v>
      </c>
      <c r="V73" s="31">
        <f>U73-T73</f>
        <v/>
      </c>
      <c r="W73" s="30" t="n">
        <v>2</v>
      </c>
      <c r="X73" s="30" t="n"/>
      <c r="Y73" s="31">
        <f>X73-W73</f>
        <v/>
      </c>
    </row>
    <row r="74" ht="15.75" customFormat="1" customHeight="1" s="258">
      <c r="A74" s="303" t="n">
        <v>73</v>
      </c>
      <c r="B74" s="304" t="inlineStr">
        <is>
          <t>B11A</t>
        </is>
      </c>
      <c r="C74" s="305" t="inlineStr">
        <is>
          <t>CUCA X GOLF 2</t>
        </is>
      </c>
      <c r="D74" s="292" t="inlineStr">
        <is>
          <t>TCUL</t>
        </is>
      </c>
      <c r="E74" s="306" t="n">
        <v>4</v>
      </c>
      <c r="F74" s="307" t="n">
        <v>3</v>
      </c>
      <c r="G74" s="308">
        <f>F74-E74</f>
        <v/>
      </c>
      <c r="H74" s="7" t="n">
        <v>4</v>
      </c>
      <c r="I74" s="8" t="n">
        <v>3</v>
      </c>
      <c r="J74" s="9">
        <f>I74-H74</f>
        <v/>
      </c>
      <c r="K74" s="7" t="n">
        <v>4</v>
      </c>
      <c r="L74" s="8" t="n">
        <v>3</v>
      </c>
      <c r="M74" s="9">
        <f>L74-K74</f>
        <v/>
      </c>
      <c r="N74" s="7" t="n">
        <v>4</v>
      </c>
      <c r="O74" s="8" t="n"/>
      <c r="P74" s="9">
        <f>O74-N74</f>
        <v/>
      </c>
      <c r="Q74" s="104" t="n">
        <v>4</v>
      </c>
      <c r="R74" s="400" t="n">
        <v>5</v>
      </c>
      <c r="S74" s="401" t="n">
        <v>1</v>
      </c>
      <c r="T74" s="7" t="n">
        <v>4</v>
      </c>
      <c r="U74" s="8" t="n">
        <v>3</v>
      </c>
      <c r="V74" s="9">
        <f>U74-T74</f>
        <v/>
      </c>
      <c r="W74" s="8" t="n">
        <v>4</v>
      </c>
      <c r="X74" s="8" t="n"/>
      <c r="Y74" s="9">
        <f>X74-W74</f>
        <v/>
      </c>
    </row>
    <row r="75" ht="15.75" customFormat="1" customHeight="1" s="259">
      <c r="A75" s="296" t="n">
        <v>74</v>
      </c>
      <c r="B75" s="297" t="inlineStr">
        <is>
          <t>C04</t>
        </is>
      </c>
      <c r="C75" s="298" t="inlineStr">
        <is>
          <t>LUANDA SUL X LARGO DAS ESCOLAS</t>
        </is>
      </c>
      <c r="D75" s="299" t="inlineStr">
        <is>
          <t>TCUL</t>
        </is>
      </c>
      <c r="E75" s="300" t="n">
        <v>4</v>
      </c>
      <c r="F75" s="301" t="n">
        <v>5</v>
      </c>
      <c r="G75" s="302">
        <f>F75-E75</f>
        <v/>
      </c>
      <c r="H75" s="29" t="n">
        <v>4</v>
      </c>
      <c r="I75" s="30" t="n">
        <v>5</v>
      </c>
      <c r="J75" s="31">
        <f>I75-H75</f>
        <v/>
      </c>
      <c r="K75" s="29" t="n">
        <v>4</v>
      </c>
      <c r="L75" s="30" t="n">
        <v>5</v>
      </c>
      <c r="M75" s="31">
        <f>L75-K75</f>
        <v/>
      </c>
      <c r="N75" s="29" t="n">
        <v>4</v>
      </c>
      <c r="O75" s="30" t="n"/>
      <c r="P75" s="31">
        <f>O75-N75</f>
        <v/>
      </c>
      <c r="Q75" s="103" t="n">
        <v>4</v>
      </c>
      <c r="R75" s="398" t="n">
        <v>8</v>
      </c>
      <c r="S75" s="404" t="n">
        <v>4</v>
      </c>
      <c r="T75" s="29" t="n">
        <v>4</v>
      </c>
      <c r="U75" s="30" t="n">
        <v>5</v>
      </c>
      <c r="V75" s="31">
        <f>U75-T75</f>
        <v/>
      </c>
      <c r="W75" s="30" t="n">
        <v>4</v>
      </c>
      <c r="X75" s="30" t="n"/>
      <c r="Y75" s="31">
        <f>X75-W75</f>
        <v/>
      </c>
    </row>
    <row r="76" ht="15.75" customFormat="1" customHeight="1" s="258">
      <c r="A76" s="303" t="n">
        <v>81</v>
      </c>
      <c r="B76" s="304" t="inlineStr">
        <is>
          <t>C05A</t>
        </is>
      </c>
      <c r="C76" s="305" t="inlineStr">
        <is>
          <t>CAPALANGA X CUCA</t>
        </is>
      </c>
      <c r="D76" s="292" t="inlineStr">
        <is>
          <t>TCUL</t>
        </is>
      </c>
      <c r="E76" s="306" t="n">
        <v>4</v>
      </c>
      <c r="F76" s="307" t="n">
        <v>7</v>
      </c>
      <c r="G76" s="308">
        <f>F76-E76</f>
        <v/>
      </c>
      <c r="H76" s="7" t="n">
        <v>4</v>
      </c>
      <c r="I76" s="8" t="n">
        <v>7</v>
      </c>
      <c r="J76" s="9">
        <f>I76-H76</f>
        <v/>
      </c>
      <c r="K76" s="7" t="n">
        <v>4</v>
      </c>
      <c r="L76" s="8" t="n">
        <v>7</v>
      </c>
      <c r="M76" s="9">
        <f>L76-K76</f>
        <v/>
      </c>
      <c r="N76" s="7" t="n">
        <v>4</v>
      </c>
      <c r="O76" s="8" t="n"/>
      <c r="P76" s="9">
        <f>O76-N76</f>
        <v/>
      </c>
      <c r="Q76" s="104" t="n">
        <v>4</v>
      </c>
      <c r="R76" s="400" t="n">
        <v>9</v>
      </c>
      <c r="S76" s="401" t="n">
        <v>5</v>
      </c>
      <c r="T76" s="7" t="n">
        <v>4</v>
      </c>
      <c r="U76" s="8" t="n">
        <v>7</v>
      </c>
      <c r="V76" s="9">
        <f>U76-T76</f>
        <v/>
      </c>
      <c r="W76" s="8" t="n">
        <v>4</v>
      </c>
      <c r="X76" s="8" t="n"/>
      <c r="Y76" s="9">
        <f>X76-W76</f>
        <v/>
      </c>
    </row>
    <row r="77" ht="15.75" customFormat="1" customHeight="1" s="259">
      <c r="A77" s="296" t="n">
        <v>82</v>
      </c>
      <c r="B77" s="297" t="inlineStr">
        <is>
          <t>C07</t>
        </is>
      </c>
      <c r="C77" s="298" t="inlineStr">
        <is>
          <t>LUMEJI X BENFICA</t>
        </is>
      </c>
      <c r="D77" s="299" t="inlineStr">
        <is>
          <t>TCUL</t>
        </is>
      </c>
      <c r="E77" s="300" t="n">
        <v>4</v>
      </c>
      <c r="F77" s="301" t="n">
        <v>6</v>
      </c>
      <c r="G77" s="302">
        <f>F77-E77</f>
        <v/>
      </c>
      <c r="H77" s="29" t="n">
        <v>4</v>
      </c>
      <c r="I77" s="30" t="n">
        <v>6</v>
      </c>
      <c r="J77" s="31">
        <f>I77-H77</f>
        <v/>
      </c>
      <c r="K77" s="29" t="n">
        <v>4</v>
      </c>
      <c r="L77" s="30" t="n">
        <v>6</v>
      </c>
      <c r="M77" s="31">
        <f>L77-K77</f>
        <v/>
      </c>
      <c r="N77" s="29" t="n">
        <v>4</v>
      </c>
      <c r="O77" s="30" t="n"/>
      <c r="P77" s="31">
        <f>O77-N77</f>
        <v/>
      </c>
      <c r="Q77" s="103" t="n">
        <v>4</v>
      </c>
      <c r="R77" s="398" t="n">
        <v>4</v>
      </c>
      <c r="S77" s="402" t="n">
        <v>0</v>
      </c>
      <c r="T77" s="29" t="n">
        <v>4</v>
      </c>
      <c r="U77" s="30" t="n">
        <v>6</v>
      </c>
      <c r="V77" s="31">
        <f>U77-T77</f>
        <v/>
      </c>
      <c r="W77" s="30" t="n">
        <v>2</v>
      </c>
      <c r="X77" s="30" t="n"/>
      <c r="Y77" s="31">
        <f>X77-W77</f>
        <v/>
      </c>
    </row>
    <row r="78" ht="15.75" customFormat="1" customHeight="1" s="258">
      <c r="A78" s="303" t="n">
        <v>83</v>
      </c>
      <c r="B78" s="304" t="inlineStr">
        <is>
          <t>C09</t>
        </is>
      </c>
      <c r="C78" s="305" t="inlineStr">
        <is>
          <t>SANATÓRIO X BENFICA</t>
        </is>
      </c>
      <c r="D78" s="292" t="inlineStr">
        <is>
          <t>TCUL</t>
        </is>
      </c>
      <c r="E78" s="306" t="n">
        <v>4</v>
      </c>
      <c r="F78" s="307" t="n">
        <v>11</v>
      </c>
      <c r="G78" s="308">
        <f>F78-E78</f>
        <v/>
      </c>
      <c r="H78" s="7" t="n">
        <v>4</v>
      </c>
      <c r="I78" s="8" t="n">
        <v>11</v>
      </c>
      <c r="J78" s="9">
        <f>I78-H78</f>
        <v/>
      </c>
      <c r="K78" s="7" t="n">
        <v>4</v>
      </c>
      <c r="L78" s="8" t="n">
        <v>11</v>
      </c>
      <c r="M78" s="9">
        <f>L78-K78</f>
        <v/>
      </c>
      <c r="N78" s="7" t="n">
        <v>4</v>
      </c>
      <c r="O78" s="8" t="n"/>
      <c r="P78" s="9">
        <f>O78-N78</f>
        <v/>
      </c>
      <c r="Q78" s="104" t="n">
        <v>4</v>
      </c>
      <c r="R78" s="400" t="n">
        <v>6</v>
      </c>
      <c r="S78" s="401" t="n">
        <v>2</v>
      </c>
      <c r="T78" s="7" t="n">
        <v>4</v>
      </c>
      <c r="U78" s="8" t="n">
        <v>11</v>
      </c>
      <c r="V78" s="9">
        <f>U78-T78</f>
        <v/>
      </c>
      <c r="W78" s="8" t="n">
        <v>4</v>
      </c>
      <c r="X78" s="8" t="n"/>
      <c r="Y78" s="9">
        <f>X78-W78</f>
        <v/>
      </c>
    </row>
    <row r="79" ht="15.75" customFormat="1" customHeight="1" s="259">
      <c r="A79" s="296" t="n">
        <v>84</v>
      </c>
      <c r="B79" s="297" t="inlineStr">
        <is>
          <t>C09A</t>
        </is>
      </c>
      <c r="C79" s="298" t="inlineStr">
        <is>
          <t>SHOPRITE X GAMEK</t>
        </is>
      </c>
      <c r="D79" s="299" t="inlineStr">
        <is>
          <t>TCUL</t>
        </is>
      </c>
      <c r="E79" s="300" t="n">
        <v>2</v>
      </c>
      <c r="F79" s="301" t="n">
        <v>3</v>
      </c>
      <c r="G79" s="302">
        <f>F79-E79</f>
        <v/>
      </c>
      <c r="H79" s="29" t="n">
        <v>2</v>
      </c>
      <c r="I79" s="30" t="n">
        <v>3</v>
      </c>
      <c r="J79" s="31">
        <f>I79-H79</f>
        <v/>
      </c>
      <c r="K79" s="29" t="n">
        <v>2</v>
      </c>
      <c r="L79" s="30" t="n">
        <v>3</v>
      </c>
      <c r="M79" s="31">
        <f>L79-K79</f>
        <v/>
      </c>
      <c r="N79" s="29" t="n">
        <v>2</v>
      </c>
      <c r="O79" s="30" t="n"/>
      <c r="P79" s="31">
        <f>O79-N79</f>
        <v/>
      </c>
      <c r="Q79" s="103" t="n">
        <v>2</v>
      </c>
      <c r="R79" s="398" t="n">
        <v>6</v>
      </c>
      <c r="S79" s="404" t="n">
        <v>4</v>
      </c>
      <c r="T79" s="29" t="n">
        <v>2</v>
      </c>
      <c r="U79" s="30" t="n">
        <v>3</v>
      </c>
      <c r="V79" s="31">
        <f>U79-T79</f>
        <v/>
      </c>
      <c r="W79" s="30" t="n">
        <v>2</v>
      </c>
      <c r="X79" s="30" t="n"/>
      <c r="Y79" s="31">
        <f>X79-W79</f>
        <v/>
      </c>
    </row>
    <row r="80" ht="15.75" customFormat="1" customHeight="1" s="258">
      <c r="A80" s="303" t="n">
        <v>85</v>
      </c>
      <c r="B80" s="304" t="inlineStr">
        <is>
          <t>C11B</t>
        </is>
      </c>
      <c r="C80" s="305" t="inlineStr">
        <is>
          <t>GOLF 2 X CENTRALIDADE DA KILAMBA</t>
        </is>
      </c>
      <c r="D80" s="292" t="inlineStr">
        <is>
          <t>TCUL</t>
        </is>
      </c>
      <c r="E80" s="306" t="n">
        <v>2</v>
      </c>
      <c r="F80" s="307" t="n">
        <v>0</v>
      </c>
      <c r="G80" s="308">
        <f>F80-E80</f>
        <v/>
      </c>
      <c r="H80" s="7" t="n">
        <v>2</v>
      </c>
      <c r="I80" s="8" t="n">
        <v>0</v>
      </c>
      <c r="J80" s="9">
        <f>I80-H80</f>
        <v/>
      </c>
      <c r="K80" s="7" t="n">
        <v>2</v>
      </c>
      <c r="L80" s="8" t="n">
        <v/>
      </c>
      <c r="M80" s="9">
        <f>L80-K80</f>
        <v/>
      </c>
      <c r="N80" s="7" t="n">
        <v>2</v>
      </c>
      <c r="O80" s="8" t="n"/>
      <c r="P80" s="9">
        <f>O80-N80</f>
        <v/>
      </c>
      <c r="Q80" s="104" t="n">
        <v>2</v>
      </c>
      <c r="R80" s="400" t="n">
        <v>0</v>
      </c>
      <c r="S80" s="403" t="n">
        <v>-2</v>
      </c>
      <c r="T80" s="7" t="n">
        <v>2</v>
      </c>
      <c r="U80" s="8" t="n">
        <v>0</v>
      </c>
      <c r="V80" s="9">
        <f>U80-T80</f>
        <v/>
      </c>
      <c r="W80" s="8" t="n">
        <v>2</v>
      </c>
      <c r="X80" s="8" t="n"/>
      <c r="Y80" s="9">
        <f>X80-W80</f>
        <v/>
      </c>
    </row>
    <row r="81" ht="15.75" customFormat="1" customHeight="1" s="259">
      <c r="A81" s="296" t="n">
        <v>86</v>
      </c>
      <c r="B81" s="297" t="inlineStr">
        <is>
          <t>C17</t>
        </is>
      </c>
      <c r="C81" s="298" t="inlineStr">
        <is>
          <t>CAPALANGA X LARGO DAS ESCOLAS</t>
        </is>
      </c>
      <c r="D81" s="299" t="inlineStr">
        <is>
          <t>TCUL</t>
        </is>
      </c>
      <c r="E81" s="300" t="n">
        <v>54</v>
      </c>
      <c r="F81" s="301" t="n">
        <v>58</v>
      </c>
      <c r="G81" s="302">
        <f>F81-E81</f>
        <v/>
      </c>
      <c r="H81" s="29" t="n">
        <v>54</v>
      </c>
      <c r="I81" s="30" t="n">
        <v>58</v>
      </c>
      <c r="J81" s="31">
        <f>I81-H81</f>
        <v/>
      </c>
      <c r="K81" s="29" t="n">
        <v>54</v>
      </c>
      <c r="L81" s="30" t="n">
        <v>58</v>
      </c>
      <c r="M81" s="31">
        <f>L81-K81</f>
        <v/>
      </c>
      <c r="N81" s="29" t="n">
        <v>54</v>
      </c>
      <c r="O81" s="30" t="n"/>
      <c r="P81" s="31">
        <f>O81-N81</f>
        <v/>
      </c>
      <c r="Q81" s="103" t="n">
        <v>54</v>
      </c>
      <c r="R81" s="398" t="n">
        <v>51</v>
      </c>
      <c r="S81" s="399" t="n">
        <v>-3</v>
      </c>
      <c r="T81" s="29" t="n">
        <v>32</v>
      </c>
      <c r="U81" s="30" t="n">
        <v>58</v>
      </c>
      <c r="V81" s="31">
        <f>U81-T81</f>
        <v/>
      </c>
      <c r="W81" s="30" t="n">
        <v>32</v>
      </c>
      <c r="X81" s="30" t="n"/>
      <c r="Y81" s="31">
        <f>X81-W81</f>
        <v/>
      </c>
    </row>
    <row r="82" ht="15.75" customFormat="1" customHeight="1" s="258">
      <c r="A82" s="303" t="n">
        <v>87</v>
      </c>
      <c r="B82" s="304" t="inlineStr">
        <is>
          <t>E10</t>
        </is>
      </c>
      <c r="C82" s="305" t="inlineStr">
        <is>
          <t>VILA DE VIANA X SEQUELE</t>
        </is>
      </c>
      <c r="D82" s="292" t="inlineStr">
        <is>
          <t>TCUL</t>
        </is>
      </c>
      <c r="E82" s="306" t="n">
        <v>2</v>
      </c>
      <c r="F82" s="307" t="n">
        <v>5</v>
      </c>
      <c r="G82" s="308">
        <f>F82-E82</f>
        <v/>
      </c>
      <c r="H82" s="7" t="n">
        <v>2</v>
      </c>
      <c r="I82" s="8" t="n">
        <v>5</v>
      </c>
      <c r="J82" s="9">
        <f>I82-H82</f>
        <v/>
      </c>
      <c r="K82" s="7" t="n">
        <v>2</v>
      </c>
      <c r="L82" s="8" t="n">
        <v>5</v>
      </c>
      <c r="M82" s="9">
        <f>L82-K82</f>
        <v/>
      </c>
      <c r="N82" s="7" t="n">
        <v>2</v>
      </c>
      <c r="O82" s="8" t="n"/>
      <c r="P82" s="9">
        <f>O82-N82</f>
        <v/>
      </c>
      <c r="Q82" s="104" t="n">
        <v>2</v>
      </c>
      <c r="R82" s="400" t="n">
        <v>5</v>
      </c>
      <c r="S82" s="401" t="n">
        <v>3</v>
      </c>
      <c r="T82" s="7" t="n">
        <v>2</v>
      </c>
      <c r="U82" s="8" t="n">
        <v>5</v>
      </c>
      <c r="V82" s="9">
        <f>U82-T82</f>
        <v/>
      </c>
      <c r="W82" s="8" t="n">
        <v>2</v>
      </c>
      <c r="X82" s="8" t="n"/>
      <c r="Y82" s="9">
        <f>X82-W82</f>
        <v/>
      </c>
    </row>
    <row r="83" ht="15.75" customFormat="1" customHeight="1" s="259">
      <c r="A83" s="296" t="n">
        <v>88</v>
      </c>
      <c r="B83" s="297" t="inlineStr">
        <is>
          <t>E12B</t>
        </is>
      </c>
      <c r="C83" s="298" t="inlineStr">
        <is>
          <t>ZANGO 0 X CENTRALIDADE DA KILAMBA</t>
        </is>
      </c>
      <c r="D83" s="299" t="inlineStr">
        <is>
          <t>TCUL</t>
        </is>
      </c>
      <c r="E83" s="300" t="n">
        <v>2</v>
      </c>
      <c r="F83" s="301" t="n">
        <v>0</v>
      </c>
      <c r="G83" s="302">
        <f>F83-E83</f>
        <v/>
      </c>
      <c r="H83" s="29" t="n">
        <v>2</v>
      </c>
      <c r="I83" s="30" t="n">
        <v>0</v>
      </c>
      <c r="J83" s="31">
        <f>I83-H83</f>
        <v/>
      </c>
      <c r="K83" s="29" t="n">
        <v>2</v>
      </c>
      <c r="L83" s="30" t="n">
        <v/>
      </c>
      <c r="M83" s="31">
        <f>L83-K83</f>
        <v/>
      </c>
      <c r="N83" s="29" t="n">
        <v>2</v>
      </c>
      <c r="O83" s="30" t="n"/>
      <c r="P83" s="31">
        <f>O83-N83</f>
        <v/>
      </c>
      <c r="Q83" s="103" t="n">
        <v>2</v>
      </c>
      <c r="R83" s="398" t="n">
        <v>0</v>
      </c>
      <c r="S83" s="399" t="n">
        <v>-2</v>
      </c>
      <c r="T83" s="29" t="n">
        <v>2</v>
      </c>
      <c r="U83" s="30" t="n">
        <v>0</v>
      </c>
      <c r="V83" s="31">
        <f>U83-T83</f>
        <v/>
      </c>
      <c r="W83" s="30" t="n">
        <v>0</v>
      </c>
      <c r="X83" s="30" t="n"/>
      <c r="Y83" s="31">
        <f>X83-W83</f>
        <v/>
      </c>
    </row>
    <row r="84" ht="15.75" customFormat="1" customHeight="1" s="258">
      <c r="A84" s="303" t="n">
        <v>89</v>
      </c>
      <c r="B84" s="304" t="inlineStr">
        <is>
          <t>E14</t>
        </is>
      </c>
      <c r="C84" s="305" t="inlineStr">
        <is>
          <t>CACUACO X ZANGO 0</t>
        </is>
      </c>
      <c r="D84" s="292" t="inlineStr">
        <is>
          <t>TCUL</t>
        </is>
      </c>
      <c r="E84" s="306" t="n">
        <v>4</v>
      </c>
      <c r="F84" s="307" t="n">
        <v>0</v>
      </c>
      <c r="G84" s="308">
        <f>F84-E84</f>
        <v/>
      </c>
      <c r="H84" s="7" t="n">
        <v>4</v>
      </c>
      <c r="I84" s="8" t="n">
        <v>0</v>
      </c>
      <c r="J84" s="9">
        <f>I84-H84</f>
        <v/>
      </c>
      <c r="K84" s="7" t="n">
        <v>4</v>
      </c>
      <c r="L84" s="8" t="n">
        <v/>
      </c>
      <c r="M84" s="9">
        <f>L84-K84</f>
        <v/>
      </c>
      <c r="N84" s="7" t="n">
        <v>4</v>
      </c>
      <c r="O84" s="8" t="n"/>
      <c r="P84" s="9">
        <f>O84-N84</f>
        <v/>
      </c>
      <c r="Q84" s="104" t="n">
        <v>4</v>
      </c>
      <c r="R84" s="400" t="n">
        <v>0</v>
      </c>
      <c r="S84" s="403" t="n">
        <v>-4</v>
      </c>
      <c r="T84" s="7" t="n">
        <v>4</v>
      </c>
      <c r="U84" s="8" t="n">
        <v>0</v>
      </c>
      <c r="V84" s="9">
        <f>U84-T84</f>
        <v/>
      </c>
      <c r="W84" s="8" t="n">
        <v>4</v>
      </c>
      <c r="X84" s="8" t="n"/>
      <c r="Y84" s="9">
        <f>X84-W84</f>
        <v/>
      </c>
    </row>
    <row r="85" ht="15.75" customFormat="1" customHeight="1" s="259">
      <c r="A85" s="296" t="n">
        <v>90</v>
      </c>
      <c r="B85" s="297" t="inlineStr">
        <is>
          <t>E16A</t>
        </is>
      </c>
      <c r="C85" s="298" t="inlineStr">
        <is>
          <t>BENFICA X ZANGO 1</t>
        </is>
      </c>
      <c r="D85" s="299" t="inlineStr">
        <is>
          <t>TCUL</t>
        </is>
      </c>
      <c r="E85" s="300" t="n">
        <v>4</v>
      </c>
      <c r="F85" s="301" t="n">
        <v>2</v>
      </c>
      <c r="G85" s="302">
        <f>F85-E85</f>
        <v/>
      </c>
      <c r="H85" s="29" t="n">
        <v>4</v>
      </c>
      <c r="I85" s="30" t="n">
        <v>2</v>
      </c>
      <c r="J85" s="31">
        <f>I85-H85</f>
        <v/>
      </c>
      <c r="K85" s="29" t="n">
        <v>4</v>
      </c>
      <c r="L85" s="30" t="n">
        <v>2</v>
      </c>
      <c r="M85" s="31">
        <f>L85-K85</f>
        <v/>
      </c>
      <c r="N85" s="29" t="n">
        <v>4</v>
      </c>
      <c r="O85" s="30" t="n"/>
      <c r="P85" s="31">
        <f>O85-N85</f>
        <v/>
      </c>
      <c r="Q85" s="103" t="n">
        <v>4</v>
      </c>
      <c r="R85" s="398" t="n">
        <v>3</v>
      </c>
      <c r="S85" s="399" t="n">
        <v>-1</v>
      </c>
      <c r="T85" s="29" t="n">
        <v>4</v>
      </c>
      <c r="U85" s="30" t="n">
        <v>2</v>
      </c>
      <c r="V85" s="31">
        <f>U85-T85</f>
        <v/>
      </c>
      <c r="W85" s="30" t="n">
        <v>4</v>
      </c>
      <c r="X85" s="30" t="n"/>
      <c r="Y85" s="31">
        <f>X85-W85</f>
        <v/>
      </c>
    </row>
    <row r="86" ht="15.75" customFormat="1" customHeight="1" s="258">
      <c r="A86" s="303" t="n">
        <v>91</v>
      </c>
      <c r="B86" s="304" t="inlineStr">
        <is>
          <t>E6B</t>
        </is>
      </c>
      <c r="C86" s="305" t="inlineStr">
        <is>
          <t>ZANGO 0 X CALUMBO</t>
        </is>
      </c>
      <c r="D86" s="292" t="inlineStr">
        <is>
          <t>TCUL</t>
        </is>
      </c>
      <c r="E86" s="306" t="n">
        <v>4</v>
      </c>
      <c r="F86" s="307" t="n">
        <v>1</v>
      </c>
      <c r="G86" s="308">
        <f>F86-E86</f>
        <v/>
      </c>
      <c r="H86" s="7" t="n">
        <v>4</v>
      </c>
      <c r="I86" s="8" t="n">
        <v>1</v>
      </c>
      <c r="J86" s="9">
        <f>I86-H86</f>
        <v/>
      </c>
      <c r="K86" s="7" t="n">
        <v>4</v>
      </c>
      <c r="L86" s="8" t="n">
        <v>1</v>
      </c>
      <c r="M86" s="9">
        <f>L86-K86</f>
        <v/>
      </c>
      <c r="N86" s="7" t="n">
        <v>4</v>
      </c>
      <c r="O86" s="8" t="n"/>
      <c r="P86" s="9">
        <f>O86-N86</f>
        <v/>
      </c>
      <c r="Q86" s="104" t="n">
        <v>4</v>
      </c>
      <c r="R86" s="400" t="n">
        <v>3</v>
      </c>
      <c r="S86" s="403" t="n">
        <v>-1</v>
      </c>
      <c r="T86" s="7" t="n">
        <v>4</v>
      </c>
      <c r="U86" s="8" t="n">
        <v>1</v>
      </c>
      <c r="V86" s="9">
        <f>U86-T86</f>
        <v/>
      </c>
      <c r="W86" s="8" t="n">
        <v>4</v>
      </c>
      <c r="X86" s="8" t="n"/>
      <c r="Y86" s="9">
        <f>X86-W86</f>
        <v/>
      </c>
    </row>
    <row r="87" ht="15.75" customFormat="1" customHeight="1" s="259">
      <c r="A87" s="331" t="n">
        <v>92</v>
      </c>
      <c r="B87" s="332" t="inlineStr">
        <is>
          <t>621</t>
        </is>
      </c>
      <c r="C87" s="333" t="inlineStr">
        <is>
          <t>VILA DE VIANA X CACUACO (EXPRESSO)</t>
        </is>
      </c>
      <c r="D87" s="334" t="inlineStr">
        <is>
          <t>TCUL</t>
        </is>
      </c>
      <c r="E87" s="335" t="n">
        <v>4</v>
      </c>
      <c r="F87" s="336" t="n">
        <v>6</v>
      </c>
      <c r="G87" s="337">
        <f>F87-E87</f>
        <v/>
      </c>
      <c r="H87" s="33" t="n">
        <v>4</v>
      </c>
      <c r="I87" s="34" t="n">
        <v>6</v>
      </c>
      <c r="J87" s="35">
        <f>I87-H87</f>
        <v/>
      </c>
      <c r="K87" s="33" t="n">
        <v>4</v>
      </c>
      <c r="L87" s="34" t="n">
        <v>6</v>
      </c>
      <c r="M87" s="35">
        <f>L87-K87</f>
        <v/>
      </c>
      <c r="N87" s="33" t="n">
        <v>4</v>
      </c>
      <c r="O87" s="34" t="n"/>
      <c r="P87" s="35">
        <f>O87-N87</f>
        <v/>
      </c>
      <c r="Q87" s="108" t="n">
        <v>4</v>
      </c>
      <c r="R87" s="413" t="n">
        <v>5</v>
      </c>
      <c r="S87" s="423" t="n">
        <v>1</v>
      </c>
      <c r="T87" s="33" t="n">
        <v>4</v>
      </c>
      <c r="U87" s="34" t="n">
        <v>6</v>
      </c>
      <c r="V87" s="35">
        <f>U87-T87</f>
        <v/>
      </c>
      <c r="W87" s="34" t="n">
        <v>3</v>
      </c>
      <c r="X87" s="34" t="n"/>
      <c r="Y87" s="35">
        <f>X87-W87</f>
        <v/>
      </c>
    </row>
    <row r="88">
      <c r="C88" s="470" t="n"/>
      <c r="D88" s="470" t="n"/>
      <c r="E88" s="25" t="n"/>
      <c r="F88" s="25" t="n"/>
      <c r="G88" s="25" t="n"/>
      <c r="H88" s="25" t="n"/>
      <c r="I88" s="25" t="n"/>
      <c r="J88" s="25" t="n"/>
      <c r="K88" s="25" t="n"/>
      <c r="L88" s="25" t="n"/>
      <c r="M88" s="25" t="n"/>
      <c r="N88" s="25" t="n"/>
      <c r="O88" s="25" t="n"/>
      <c r="P88" s="25" t="n"/>
      <c r="Q88" s="25" t="n"/>
      <c r="R88" s="25" t="n"/>
      <c r="S88" s="25" t="n"/>
      <c r="T88" s="25" t="n"/>
      <c r="U88" s="25" t="n"/>
      <c r="V88" s="25" t="n"/>
      <c r="W88" s="25" t="n"/>
      <c r="X88" s="25" t="n"/>
      <c r="Y88" s="25" t="n"/>
    </row>
    <row r="89">
      <c r="C89" s="470" t="n"/>
      <c r="D89" s="470" t="n"/>
      <c r="E89" s="25" t="n"/>
      <c r="F89" s="25" t="n"/>
      <c r="G89" s="25" t="n"/>
      <c r="H89" s="25" t="n"/>
      <c r="I89" s="25" t="n"/>
      <c r="J89" s="25" t="n"/>
      <c r="K89" s="25" t="n"/>
      <c r="L89" s="25" t="n"/>
      <c r="M89" s="25" t="n"/>
      <c r="N89" s="25" t="n"/>
      <c r="O89" s="25" t="n"/>
      <c r="P89" s="25" t="n"/>
      <c r="Q89" s="25" t="n"/>
      <c r="R89" s="25" t="n"/>
      <c r="S89" s="25" t="n"/>
      <c r="T89" s="25" t="n"/>
      <c r="U89" s="25" t="n"/>
      <c r="V89" s="25" t="n"/>
      <c r="W89" s="25" t="n"/>
      <c r="X89" s="25" t="n"/>
      <c r="Y89" s="25" t="n"/>
    </row>
    <row r="90">
      <c r="C90" s="470" t="n"/>
      <c r="D90" s="470" t="n"/>
      <c r="E90" s="25" t="n"/>
      <c r="F90" s="25" t="n"/>
      <c r="G90" s="25" t="n"/>
      <c r="H90" s="25" t="n"/>
      <c r="I90" s="25" t="n"/>
      <c r="J90" s="25" t="n"/>
      <c r="K90" s="25" t="n"/>
      <c r="L90" s="25" t="n"/>
      <c r="M90" s="25" t="n"/>
      <c r="N90" s="25" t="n"/>
      <c r="O90" s="25" t="n"/>
      <c r="P90" s="25" t="n"/>
      <c r="Q90" s="25" t="n"/>
      <c r="R90" s="25" t="n"/>
      <c r="S90" s="25" t="n"/>
      <c r="T90" s="25" t="n"/>
      <c r="U90" s="25" t="n"/>
      <c r="V90" s="25" t="n"/>
      <c r="W90" s="25" t="n"/>
      <c r="X90" s="25" t="n"/>
      <c r="Y90" s="25" t="n"/>
    </row>
    <row r="91">
      <c r="C91" s="470" t="n"/>
      <c r="D91" s="470" t="n"/>
      <c r="E91" s="25" t="n"/>
      <c r="F91" s="25" t="n"/>
      <c r="G91" s="25" t="n"/>
      <c r="H91" s="25" t="n"/>
      <c r="I91" s="25" t="n"/>
      <c r="J91" s="25" t="n"/>
      <c r="K91" s="25" t="n"/>
      <c r="L91" s="25" t="n"/>
      <c r="M91" s="25" t="n"/>
      <c r="N91" s="25" t="n"/>
      <c r="O91" s="25" t="n"/>
      <c r="P91" s="25" t="n"/>
      <c r="Q91" s="25" t="n"/>
      <c r="R91" s="25" t="n"/>
      <c r="S91" s="25" t="n"/>
      <c r="T91" s="25" t="n"/>
      <c r="U91" s="25" t="n"/>
      <c r="V91" s="25" t="n"/>
      <c r="W91" s="25" t="n"/>
      <c r="X91" s="25" t="n"/>
      <c r="Y91" s="25" t="n"/>
    </row>
    <row r="92">
      <c r="C92" s="470" t="n"/>
      <c r="D92" s="470" t="n"/>
      <c r="E92" s="25" t="n"/>
      <c r="F92" s="25" t="n"/>
      <c r="G92" s="25" t="n"/>
      <c r="H92" s="25" t="n"/>
      <c r="I92" s="25" t="n"/>
      <c r="J92" s="25" t="n"/>
      <c r="K92" s="25" t="n"/>
      <c r="L92" s="25" t="n"/>
      <c r="M92" s="25" t="n"/>
      <c r="N92" s="25" t="n"/>
      <c r="O92" s="25" t="n"/>
      <c r="P92" s="25" t="n"/>
      <c r="Q92" s="25" t="n"/>
      <c r="R92" s="25" t="n"/>
      <c r="S92" s="25" t="n"/>
      <c r="T92" s="25" t="n"/>
      <c r="U92" s="25" t="n"/>
      <c r="V92" s="25" t="n"/>
      <c r="W92" s="25" t="n"/>
      <c r="X92" s="25" t="n"/>
      <c r="Y92" s="25" t="n"/>
    </row>
    <row r="93">
      <c r="C93" s="470" t="n"/>
      <c r="D93" s="470" t="n"/>
      <c r="E93" s="25" t="n"/>
      <c r="F93" s="25" t="n"/>
      <c r="G93" s="25" t="n"/>
      <c r="H93" s="25" t="n"/>
      <c r="I93" s="25" t="n"/>
      <c r="J93" s="25" t="n"/>
      <c r="K93" s="25" t="n"/>
      <c r="L93" s="25" t="n"/>
      <c r="M93" s="25" t="n"/>
      <c r="N93" s="25" t="n"/>
      <c r="O93" s="25" t="n"/>
      <c r="P93" s="25" t="n"/>
      <c r="Q93" s="25" t="n"/>
      <c r="R93" s="25" t="n"/>
      <c r="S93" s="25" t="n"/>
      <c r="T93" s="25" t="n"/>
      <c r="U93" s="25" t="n"/>
      <c r="V93" s="25" t="n"/>
      <c r="W93" s="25" t="n"/>
      <c r="X93" s="25" t="n"/>
      <c r="Y93" s="25" t="n"/>
    </row>
    <row r="94">
      <c r="C94" s="470" t="n"/>
      <c r="D94" s="470" t="n"/>
      <c r="E94" s="25" t="n"/>
      <c r="F94" s="25" t="n"/>
      <c r="G94" s="25" t="n"/>
      <c r="H94" s="25" t="n"/>
      <c r="I94" s="25" t="n"/>
      <c r="J94" s="25" t="n"/>
      <c r="K94" s="25" t="n"/>
      <c r="L94" s="25" t="n"/>
      <c r="M94" s="25" t="n"/>
      <c r="N94" s="25" t="n"/>
      <c r="O94" s="25" t="n"/>
      <c r="P94" s="25" t="n"/>
      <c r="Q94" s="25" t="n"/>
      <c r="R94" s="25" t="n"/>
      <c r="S94" s="25" t="n"/>
      <c r="T94" s="25" t="n"/>
      <c r="U94" s="25" t="n"/>
      <c r="V94" s="25" t="n"/>
      <c r="W94" s="25" t="n"/>
      <c r="X94" s="25" t="n"/>
      <c r="Y94" s="25" t="n"/>
    </row>
    <row r="95">
      <c r="C95" s="470" t="n"/>
      <c r="D95" s="470" t="n"/>
      <c r="E95" s="25" t="n"/>
      <c r="F95" s="25" t="n"/>
      <c r="G95" s="25" t="n"/>
      <c r="H95" s="25" t="n"/>
      <c r="I95" s="25" t="n"/>
      <c r="J95" s="25" t="n"/>
      <c r="K95" s="25" t="n"/>
      <c r="L95" s="25" t="n"/>
      <c r="M95" s="25" t="n"/>
      <c r="N95" s="25" t="n"/>
      <c r="O95" s="25" t="n"/>
      <c r="P95" s="25" t="n"/>
      <c r="Q95" s="25" t="n"/>
      <c r="R95" s="25" t="n"/>
      <c r="S95" s="25" t="n"/>
      <c r="T95" s="25" t="n"/>
      <c r="U95" s="25" t="n"/>
      <c r="V95" s="25" t="n"/>
      <c r="W95" s="25" t="n"/>
      <c r="X95" s="25" t="n"/>
      <c r="Y95" s="25" t="n"/>
    </row>
    <row r="96">
      <c r="C96" s="470" t="n"/>
      <c r="D96" s="470" t="n"/>
      <c r="E96" s="25" t="n"/>
      <c r="F96" s="25" t="n"/>
      <c r="G96" s="25" t="n"/>
      <c r="H96" s="25" t="n"/>
      <c r="I96" s="25" t="n"/>
      <c r="J96" s="25" t="n"/>
      <c r="K96" s="25" t="n"/>
      <c r="L96" s="25" t="n"/>
      <c r="M96" s="25" t="n"/>
      <c r="N96" s="25" t="n"/>
      <c r="O96" s="25" t="n"/>
      <c r="P96" s="25" t="n"/>
      <c r="Q96" s="25" t="n"/>
      <c r="R96" s="25" t="n"/>
      <c r="S96" s="25" t="n"/>
      <c r="T96" s="25" t="n"/>
      <c r="U96" s="25" t="n"/>
      <c r="V96" s="25" t="n"/>
      <c r="W96" s="25" t="n"/>
      <c r="X96" s="25" t="n"/>
      <c r="Y96" s="25" t="n"/>
    </row>
    <row r="97">
      <c r="C97" s="470" t="n"/>
      <c r="D97" s="470" t="n"/>
      <c r="E97" s="25" t="n"/>
      <c r="F97" s="25" t="n"/>
      <c r="G97" s="25" t="n"/>
      <c r="H97" s="25" t="n"/>
      <c r="I97" s="25" t="n"/>
      <c r="J97" s="25" t="n"/>
      <c r="K97" s="25" t="n"/>
      <c r="L97" s="25" t="n"/>
      <c r="M97" s="25" t="n"/>
      <c r="N97" s="25" t="n"/>
      <c r="O97" s="25" t="n"/>
      <c r="P97" s="25" t="n"/>
      <c r="Q97" s="25" t="n"/>
      <c r="R97" s="25" t="n"/>
      <c r="S97" s="25" t="n"/>
      <c r="T97" s="25" t="n"/>
      <c r="U97" s="25" t="n"/>
      <c r="V97" s="25" t="n"/>
      <c r="W97" s="25" t="n"/>
      <c r="X97" s="25" t="n"/>
      <c r="Y97" s="25" t="n"/>
    </row>
    <row r="98">
      <c r="C98" s="470" t="n"/>
      <c r="D98" s="470" t="n"/>
      <c r="E98" s="25" t="n"/>
      <c r="F98" s="25" t="n"/>
      <c r="G98" s="25" t="n"/>
      <c r="H98" s="25" t="n"/>
      <c r="I98" s="25" t="n"/>
      <c r="J98" s="25" t="n"/>
      <c r="K98" s="25" t="n"/>
      <c r="L98" s="25" t="n"/>
      <c r="M98" s="25" t="n"/>
      <c r="N98" s="25" t="n"/>
      <c r="O98" s="25" t="n"/>
      <c r="P98" s="25" t="n"/>
      <c r="Q98" s="25" t="n"/>
      <c r="R98" s="25" t="n"/>
      <c r="S98" s="25" t="n"/>
      <c r="T98" s="25" t="n"/>
      <c r="U98" s="25" t="n"/>
      <c r="V98" s="25" t="n"/>
      <c r="W98" s="25" t="n"/>
      <c r="X98" s="25" t="n"/>
      <c r="Y98" s="25" t="n"/>
    </row>
    <row r="99">
      <c r="C99" s="470" t="n"/>
      <c r="D99" s="470" t="n"/>
      <c r="E99" s="25" t="n"/>
      <c r="F99" s="25" t="n"/>
      <c r="G99" s="25" t="n"/>
      <c r="H99" s="25" t="n"/>
      <c r="I99" s="25" t="n"/>
      <c r="J99" s="25" t="n"/>
      <c r="K99" s="25" t="n"/>
      <c r="L99" s="25" t="n"/>
      <c r="M99" s="25" t="n"/>
      <c r="N99" s="25" t="n"/>
      <c r="O99" s="25" t="n"/>
      <c r="P99" s="25" t="n"/>
      <c r="Q99" s="25" t="n"/>
      <c r="R99" s="25" t="n"/>
      <c r="S99" s="25" t="n"/>
      <c r="T99" s="25" t="n"/>
      <c r="U99" s="25" t="n"/>
      <c r="V99" s="25" t="n"/>
      <c r="W99" s="25" t="n"/>
      <c r="X99" s="25" t="n"/>
      <c r="Y99" s="25" t="n"/>
    </row>
    <row r="100">
      <c r="C100" s="470" t="n"/>
      <c r="D100" s="470" t="n"/>
      <c r="E100" s="25" t="n"/>
      <c r="F100" s="25" t="n"/>
      <c r="G100" s="25" t="n"/>
      <c r="H100" s="25" t="n"/>
      <c r="I100" s="25" t="n"/>
      <c r="J100" s="25" t="n"/>
      <c r="K100" s="25" t="n"/>
      <c r="L100" s="25" t="n"/>
      <c r="M100" s="25" t="n"/>
      <c r="N100" s="25" t="n"/>
      <c r="O100" s="25" t="n"/>
      <c r="P100" s="25" t="n"/>
      <c r="Q100" s="25" t="n"/>
      <c r="R100" s="25" t="n"/>
      <c r="S100" s="25" t="n"/>
      <c r="T100" s="25" t="n"/>
      <c r="U100" s="25" t="n"/>
      <c r="V100" s="25" t="n"/>
      <c r="W100" s="25" t="n"/>
      <c r="X100" s="25" t="n"/>
      <c r="Y100" s="25" t="n"/>
    </row>
    <row r="101">
      <c r="C101" s="470" t="n"/>
      <c r="D101" s="470" t="n"/>
      <c r="E101" s="25" t="n"/>
      <c r="F101" s="25" t="n"/>
      <c r="G101" s="25" t="n"/>
      <c r="H101" s="25" t="n"/>
      <c r="I101" s="25" t="n"/>
      <c r="J101" s="25" t="n"/>
      <c r="K101" s="25" t="n"/>
      <c r="L101" s="25" t="n"/>
      <c r="M101" s="25" t="n"/>
      <c r="N101" s="25" t="n"/>
      <c r="O101" s="25" t="n"/>
      <c r="P101" s="25" t="n"/>
      <c r="Q101" s="25" t="n"/>
      <c r="R101" s="25" t="n"/>
      <c r="S101" s="25" t="n"/>
      <c r="T101" s="25" t="n"/>
      <c r="U101" s="25" t="n"/>
      <c r="V101" s="25" t="n"/>
      <c r="W101" s="25" t="n"/>
      <c r="X101" s="25" t="n"/>
      <c r="Y101" s="25" t="n"/>
    </row>
    <row r="102">
      <c r="C102" s="470" t="n"/>
      <c r="D102" s="470" t="n"/>
      <c r="E102" s="25" t="n"/>
      <c r="F102" s="25" t="n"/>
      <c r="G102" s="25" t="n"/>
      <c r="H102" s="25" t="n"/>
      <c r="I102" s="25" t="n"/>
      <c r="J102" s="25" t="n"/>
      <c r="K102" s="25" t="n"/>
      <c r="L102" s="25" t="n"/>
      <c r="M102" s="25" t="n"/>
      <c r="N102" s="25" t="n"/>
      <c r="O102" s="25" t="n"/>
      <c r="P102" s="25" t="n"/>
      <c r="Q102" s="25" t="n"/>
      <c r="R102" s="25" t="n"/>
      <c r="S102" s="25" t="n"/>
      <c r="T102" s="25" t="n"/>
      <c r="U102" s="25" t="n"/>
      <c r="V102" s="25" t="n"/>
      <c r="W102" s="25" t="n"/>
      <c r="X102" s="25" t="n"/>
      <c r="Y102" s="25" t="n"/>
    </row>
    <row r="103">
      <c r="C103" s="470" t="n"/>
      <c r="D103" s="470" t="n"/>
      <c r="E103" s="25" t="n"/>
      <c r="F103" s="25" t="n"/>
      <c r="G103" s="25" t="n"/>
      <c r="H103" s="25" t="n"/>
      <c r="I103" s="25" t="n"/>
      <c r="J103" s="25" t="n"/>
      <c r="K103" s="25" t="n"/>
      <c r="L103" s="25" t="n"/>
      <c r="M103" s="25" t="n"/>
      <c r="N103" s="25" t="n"/>
      <c r="O103" s="25" t="n"/>
      <c r="P103" s="25" t="n"/>
      <c r="Q103" s="25" t="n"/>
      <c r="R103" s="25" t="n"/>
      <c r="S103" s="25" t="n"/>
      <c r="T103" s="25" t="n"/>
      <c r="U103" s="25" t="n"/>
      <c r="V103" s="25" t="n"/>
      <c r="W103" s="25" t="n"/>
      <c r="X103" s="25" t="n"/>
      <c r="Y103" s="25" t="n"/>
    </row>
    <row r="104">
      <c r="C104" s="470" t="n"/>
      <c r="D104" s="470" t="n"/>
      <c r="E104" s="25" t="n"/>
      <c r="F104" s="25" t="n"/>
      <c r="G104" s="25" t="n"/>
      <c r="H104" s="25" t="n"/>
      <c r="I104" s="25" t="n"/>
      <c r="J104" s="25" t="n"/>
      <c r="K104" s="25" t="n"/>
      <c r="L104" s="25" t="n"/>
      <c r="M104" s="25" t="n"/>
      <c r="N104" s="25" t="n"/>
      <c r="O104" s="25" t="n"/>
      <c r="P104" s="25" t="n"/>
      <c r="Q104" s="25" t="n"/>
      <c r="R104" s="25" t="n"/>
      <c r="S104" s="25" t="n"/>
      <c r="T104" s="25" t="n"/>
      <c r="U104" s="25" t="n"/>
      <c r="V104" s="25" t="n"/>
      <c r="W104" s="25" t="n"/>
      <c r="X104" s="25" t="n"/>
      <c r="Y104" s="25" t="n"/>
    </row>
    <row r="105">
      <c r="C105" s="470" t="n"/>
      <c r="D105" s="470" t="n"/>
      <c r="E105" s="25" t="n"/>
      <c r="F105" s="25" t="n"/>
      <c r="G105" s="25" t="n"/>
      <c r="H105" s="25" t="n"/>
      <c r="I105" s="25" t="n"/>
      <c r="J105" s="25" t="n"/>
      <c r="K105" s="25" t="n"/>
      <c r="L105" s="25" t="n"/>
      <c r="M105" s="25" t="n"/>
      <c r="N105" s="25" t="n"/>
      <c r="O105" s="25" t="n"/>
      <c r="P105" s="25" t="n"/>
      <c r="Q105" s="25" t="n"/>
      <c r="R105" s="25" t="n"/>
      <c r="S105" s="25" t="n"/>
      <c r="T105" s="25" t="n"/>
      <c r="U105" s="25" t="n"/>
      <c r="V105" s="25" t="n"/>
      <c r="W105" s="25" t="n"/>
      <c r="X105" s="25" t="n"/>
      <c r="Y105" s="25" t="n"/>
    </row>
    <row r="106">
      <c r="C106" s="470" t="n"/>
      <c r="D106" s="470" t="n"/>
      <c r="E106" s="25" t="n"/>
      <c r="F106" s="25" t="n"/>
      <c r="G106" s="25" t="n"/>
      <c r="H106" s="25" t="n"/>
      <c r="I106" s="25" t="n"/>
      <c r="J106" s="25" t="n"/>
      <c r="K106" s="25" t="n"/>
      <c r="L106" s="25" t="n"/>
      <c r="M106" s="25" t="n"/>
      <c r="N106" s="25" t="n"/>
      <c r="O106" s="25" t="n"/>
      <c r="P106" s="25" t="n"/>
      <c r="Q106" s="25" t="n"/>
      <c r="R106" s="25" t="n"/>
      <c r="S106" s="25" t="n"/>
      <c r="T106" s="25" t="n"/>
      <c r="U106" s="25" t="n"/>
      <c r="V106" s="25" t="n"/>
      <c r="W106" s="25" t="n"/>
      <c r="X106" s="25" t="n"/>
      <c r="Y106" s="25" t="n"/>
    </row>
    <row r="107">
      <c r="C107" s="470" t="n"/>
      <c r="D107" s="470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25" t="n"/>
      <c r="T107" s="25" t="n"/>
      <c r="U107" s="25" t="n"/>
      <c r="V107" s="25" t="n"/>
      <c r="W107" s="25" t="n"/>
      <c r="X107" s="25" t="n"/>
      <c r="Y107" s="25" t="n"/>
    </row>
    <row r="108">
      <c r="C108" s="470" t="n"/>
      <c r="D108" s="470" t="n"/>
      <c r="E108" s="25" t="n"/>
      <c r="F108" s="25" t="n"/>
      <c r="G108" s="25" t="n"/>
      <c r="H108" s="25" t="n"/>
      <c r="I108" s="25" t="n"/>
      <c r="J108" s="25" t="n"/>
      <c r="K108" s="25" t="n"/>
      <c r="L108" s="25" t="n"/>
      <c r="M108" s="25" t="n"/>
      <c r="N108" s="25" t="n"/>
      <c r="O108" s="25" t="n"/>
      <c r="P108" s="25" t="n"/>
      <c r="Q108" s="25" t="n"/>
      <c r="R108" s="25" t="n"/>
      <c r="S108" s="25" t="n"/>
      <c r="T108" s="25" t="n"/>
      <c r="U108" s="25" t="n"/>
      <c r="V108" s="25" t="n"/>
      <c r="W108" s="25" t="n"/>
      <c r="X108" s="25" t="n"/>
      <c r="Y108" s="25" t="n"/>
    </row>
    <row r="109">
      <c r="C109" s="470" t="n"/>
      <c r="D109" s="470" t="n"/>
      <c r="E109" s="25" t="n"/>
      <c r="F109" s="25" t="n"/>
      <c r="G109" s="25" t="n"/>
      <c r="H109" s="25" t="n"/>
      <c r="I109" s="25" t="n"/>
      <c r="J109" s="25" t="n"/>
      <c r="K109" s="25" t="n"/>
      <c r="L109" s="25" t="n"/>
      <c r="M109" s="25" t="n"/>
      <c r="N109" s="25" t="n"/>
      <c r="O109" s="25" t="n"/>
      <c r="P109" s="25" t="n"/>
      <c r="Q109" s="25" t="n"/>
      <c r="R109" s="25" t="n"/>
      <c r="S109" s="25" t="n"/>
      <c r="T109" s="25" t="n"/>
      <c r="U109" s="25" t="n"/>
      <c r="V109" s="25" t="n"/>
      <c r="W109" s="25" t="n"/>
      <c r="X109" s="25" t="n"/>
      <c r="Y109" s="25" t="n"/>
    </row>
    <row r="110">
      <c r="C110" s="470" t="n"/>
      <c r="D110" s="470" t="n"/>
      <c r="E110" s="25" t="n"/>
      <c r="F110" s="25" t="n"/>
      <c r="G110" s="25" t="n"/>
      <c r="H110" s="25" t="n"/>
      <c r="I110" s="25" t="n"/>
      <c r="J110" s="25" t="n"/>
      <c r="K110" s="25" t="n"/>
      <c r="L110" s="25" t="n"/>
      <c r="M110" s="25" t="n"/>
      <c r="N110" s="25" t="n"/>
      <c r="O110" s="25" t="n"/>
      <c r="P110" s="25" t="n"/>
      <c r="Q110" s="25" t="n"/>
      <c r="R110" s="25" t="n"/>
      <c r="S110" s="25" t="n"/>
      <c r="T110" s="25" t="n"/>
      <c r="U110" s="25" t="n"/>
      <c r="V110" s="25" t="n"/>
      <c r="W110" s="25" t="n"/>
      <c r="X110" s="25" t="n"/>
      <c r="Y110" s="25" t="n"/>
    </row>
    <row r="111">
      <c r="C111" s="470" t="n"/>
      <c r="D111" s="470" t="n"/>
      <c r="E111" s="25" t="n"/>
      <c r="F111" s="25" t="n"/>
      <c r="G111" s="25" t="n"/>
      <c r="H111" s="25" t="n"/>
      <c r="I111" s="25" t="n"/>
      <c r="J111" s="25" t="n"/>
      <c r="K111" s="25" t="n"/>
      <c r="L111" s="25" t="n"/>
      <c r="M111" s="25" t="n"/>
      <c r="N111" s="25" t="n"/>
      <c r="O111" s="25" t="n"/>
      <c r="P111" s="25" t="n"/>
      <c r="Q111" s="25" t="n"/>
      <c r="R111" s="25" t="n"/>
      <c r="S111" s="25" t="n"/>
      <c r="T111" s="25" t="n"/>
      <c r="U111" s="25" t="n"/>
      <c r="V111" s="25" t="n"/>
      <c r="W111" s="25" t="n"/>
      <c r="X111" s="25" t="n"/>
      <c r="Y111" s="25" t="n"/>
    </row>
    <row r="112">
      <c r="C112" s="470" t="n"/>
      <c r="D112" s="470" t="n"/>
      <c r="E112" s="25" t="n"/>
      <c r="F112" s="25" t="n"/>
      <c r="G112" s="25" t="n"/>
      <c r="H112" s="25" t="n"/>
      <c r="I112" s="25" t="n"/>
      <c r="J112" s="25" t="n"/>
      <c r="K112" s="25" t="n"/>
      <c r="L112" s="25" t="n"/>
      <c r="M112" s="25" t="n"/>
      <c r="N112" s="25" t="n"/>
      <c r="O112" s="25" t="n"/>
      <c r="P112" s="25" t="n"/>
      <c r="Q112" s="25" t="n"/>
      <c r="R112" s="25" t="n"/>
      <c r="S112" s="25" t="n"/>
      <c r="T112" s="25" t="n"/>
      <c r="U112" s="25" t="n"/>
      <c r="V112" s="25" t="n"/>
      <c r="W112" s="25" t="n"/>
      <c r="X112" s="25" t="n"/>
      <c r="Y112" s="25" t="n"/>
    </row>
    <row r="113">
      <c r="C113" s="470" t="n"/>
      <c r="D113" s="470" t="n"/>
      <c r="E113" s="25" t="n"/>
      <c r="F113" s="25" t="n"/>
      <c r="G113" s="25" t="n"/>
      <c r="H113" s="25" t="n"/>
      <c r="I113" s="25" t="n"/>
      <c r="J113" s="25" t="n"/>
      <c r="K113" s="25" t="n"/>
      <c r="L113" s="25" t="n"/>
      <c r="M113" s="25" t="n"/>
      <c r="N113" s="25" t="n"/>
      <c r="O113" s="25" t="n"/>
      <c r="P113" s="25" t="n"/>
      <c r="Q113" s="25" t="n"/>
      <c r="R113" s="25" t="n"/>
      <c r="S113" s="25" t="n"/>
      <c r="T113" s="25" t="n"/>
      <c r="U113" s="25" t="n"/>
      <c r="V113" s="25" t="n"/>
      <c r="W113" s="25" t="n"/>
      <c r="X113" s="25" t="n"/>
      <c r="Y113" s="25" t="n"/>
    </row>
    <row r="114">
      <c r="C114" s="470" t="n"/>
      <c r="D114" s="470" t="n"/>
      <c r="E114" s="25" t="n"/>
      <c r="F114" s="25" t="n"/>
      <c r="G114" s="25" t="n"/>
      <c r="H114" s="25" t="n"/>
      <c r="I114" s="25" t="n"/>
      <c r="J114" s="25" t="n"/>
      <c r="K114" s="25" t="n"/>
      <c r="L114" s="25" t="n"/>
      <c r="M114" s="25" t="n"/>
      <c r="N114" s="25" t="n"/>
      <c r="O114" s="25" t="n"/>
      <c r="P114" s="25" t="n"/>
      <c r="Q114" s="25" t="n"/>
      <c r="R114" s="25" t="n"/>
      <c r="S114" s="25" t="n"/>
      <c r="T114" s="25" t="n"/>
      <c r="U114" s="25" t="n"/>
      <c r="V114" s="25" t="n"/>
      <c r="W114" s="25" t="n"/>
      <c r="X114" s="25" t="n"/>
      <c r="Y114" s="25" t="n"/>
    </row>
    <row r="115">
      <c r="C115" s="470" t="n"/>
      <c r="D115" s="470" t="n"/>
      <c r="E115" s="25" t="n"/>
      <c r="F115" s="25" t="n"/>
      <c r="G115" s="25" t="n"/>
      <c r="H115" s="25" t="n"/>
      <c r="I115" s="25" t="n"/>
      <c r="J115" s="25" t="n"/>
      <c r="K115" s="25" t="n"/>
      <c r="L115" s="25" t="n"/>
      <c r="M115" s="25" t="n"/>
      <c r="N115" s="25" t="n"/>
      <c r="O115" s="25" t="n"/>
      <c r="P115" s="25" t="n"/>
      <c r="Q115" s="25" t="n"/>
      <c r="R115" s="25" t="n"/>
      <c r="S115" s="25" t="n"/>
      <c r="T115" s="25" t="n"/>
      <c r="U115" s="25" t="n"/>
      <c r="V115" s="25" t="n"/>
      <c r="W115" s="25" t="n"/>
      <c r="X115" s="25" t="n"/>
      <c r="Y115" s="25" t="n"/>
    </row>
    <row r="116">
      <c r="C116" s="470" t="n"/>
      <c r="D116" s="470" t="n"/>
      <c r="E116" s="25" t="n"/>
      <c r="F116" s="25" t="n"/>
      <c r="G116" s="25" t="n"/>
      <c r="H116" s="25" t="n"/>
      <c r="I116" s="25" t="n"/>
      <c r="J116" s="25" t="n"/>
      <c r="K116" s="25" t="n"/>
      <c r="L116" s="25" t="n"/>
      <c r="M116" s="25" t="n"/>
      <c r="N116" s="25" t="n"/>
      <c r="O116" s="25" t="n"/>
      <c r="P116" s="25" t="n"/>
      <c r="Q116" s="25" t="n"/>
      <c r="R116" s="25" t="n"/>
      <c r="S116" s="25" t="n"/>
      <c r="T116" s="25" t="n"/>
      <c r="U116" s="25" t="n"/>
      <c r="V116" s="25" t="n"/>
      <c r="W116" s="25" t="n"/>
      <c r="X116" s="25" t="n"/>
      <c r="Y116" s="25" t="n"/>
    </row>
    <row r="117">
      <c r="C117" s="470" t="n"/>
      <c r="D117" s="470" t="n"/>
      <c r="E117" s="25" t="n"/>
      <c r="F117" s="25" t="n"/>
      <c r="G117" s="25" t="n"/>
      <c r="H117" s="25" t="n"/>
      <c r="I117" s="25" t="n"/>
      <c r="J117" s="25" t="n"/>
      <c r="K117" s="25" t="n"/>
      <c r="L117" s="25" t="n"/>
      <c r="M117" s="25" t="n"/>
      <c r="N117" s="25" t="n"/>
      <c r="O117" s="25" t="n"/>
      <c r="P117" s="25" t="n"/>
      <c r="Q117" s="25" t="n"/>
      <c r="R117" s="25" t="n"/>
      <c r="S117" s="25" t="n"/>
      <c r="T117" s="25" t="n"/>
      <c r="U117" s="25" t="n"/>
      <c r="V117" s="25" t="n"/>
      <c r="W117" s="25" t="n"/>
      <c r="X117" s="25" t="n"/>
      <c r="Y117" s="25" t="n"/>
    </row>
    <row r="118">
      <c r="C118" s="470" t="n"/>
      <c r="D118" s="470" t="n"/>
      <c r="E118" s="25" t="n"/>
      <c r="F118" s="25" t="n"/>
      <c r="G118" s="25" t="n"/>
      <c r="H118" s="25" t="n"/>
      <c r="I118" s="25" t="n"/>
      <c r="J118" s="25" t="n"/>
      <c r="K118" s="25" t="n"/>
      <c r="L118" s="25" t="n"/>
      <c r="M118" s="25" t="n"/>
      <c r="N118" s="25" t="n"/>
      <c r="O118" s="25" t="n"/>
      <c r="P118" s="25" t="n"/>
      <c r="Q118" s="25" t="n"/>
      <c r="R118" s="25" t="n"/>
      <c r="S118" s="25" t="n"/>
      <c r="T118" s="25" t="n"/>
      <c r="U118" s="25" t="n"/>
      <c r="V118" s="25" t="n"/>
      <c r="W118" s="25" t="n"/>
      <c r="X118" s="25" t="n"/>
      <c r="Y118" s="25" t="n"/>
    </row>
    <row r="119">
      <c r="C119" s="470" t="n"/>
      <c r="D119" s="470" t="n"/>
      <c r="E119" s="25" t="n"/>
      <c r="F119" s="25" t="n"/>
      <c r="G119" s="25" t="n"/>
      <c r="H119" s="25" t="n"/>
      <c r="I119" s="25" t="n"/>
      <c r="J119" s="25" t="n"/>
      <c r="K119" s="25" t="n"/>
      <c r="L119" s="25" t="n"/>
      <c r="M119" s="25" t="n"/>
      <c r="N119" s="25" t="n"/>
      <c r="O119" s="25" t="n"/>
      <c r="P119" s="25" t="n"/>
      <c r="Q119" s="25" t="n"/>
      <c r="R119" s="25" t="n"/>
      <c r="S119" s="25" t="n"/>
      <c r="T119" s="25" t="n"/>
      <c r="U119" s="25" t="n"/>
      <c r="V119" s="25" t="n"/>
      <c r="W119" s="25" t="n"/>
      <c r="X119" s="25" t="n"/>
      <c r="Y119" s="25" t="n"/>
    </row>
    <row r="120">
      <c r="C120" s="470" t="n"/>
      <c r="D120" s="470" t="n"/>
      <c r="E120" s="25" t="n"/>
      <c r="F120" s="25" t="n"/>
      <c r="G120" s="25" t="n"/>
      <c r="H120" s="25" t="n"/>
      <c r="I120" s="25" t="n"/>
      <c r="J120" s="25" t="n"/>
      <c r="K120" s="25" t="n"/>
      <c r="L120" s="25" t="n"/>
      <c r="M120" s="25" t="n"/>
      <c r="N120" s="25" t="n"/>
      <c r="O120" s="25" t="n"/>
      <c r="P120" s="25" t="n"/>
      <c r="Q120" s="25" t="n"/>
      <c r="R120" s="25" t="n"/>
      <c r="S120" s="25" t="n"/>
      <c r="T120" s="25" t="n"/>
      <c r="U120" s="25" t="n"/>
      <c r="V120" s="25" t="n"/>
      <c r="W120" s="25" t="n"/>
      <c r="X120" s="25" t="n"/>
      <c r="Y120" s="25" t="n"/>
    </row>
    <row r="121">
      <c r="C121" s="470" t="n"/>
      <c r="D121" s="470" t="n"/>
      <c r="E121" s="25" t="n"/>
      <c r="F121" s="25" t="n"/>
      <c r="G121" s="25" t="n"/>
      <c r="H121" s="25" t="n"/>
      <c r="I121" s="25" t="n"/>
      <c r="J121" s="25" t="n"/>
      <c r="K121" s="25" t="n"/>
      <c r="L121" s="25" t="n"/>
      <c r="M121" s="25" t="n"/>
      <c r="N121" s="25" t="n"/>
      <c r="O121" s="25" t="n"/>
      <c r="P121" s="25" t="n"/>
      <c r="Q121" s="25" t="n"/>
      <c r="R121" s="25" t="n"/>
      <c r="S121" s="25" t="n"/>
      <c r="T121" s="25" t="n"/>
      <c r="U121" s="25" t="n"/>
      <c r="V121" s="25" t="n"/>
      <c r="W121" s="25" t="n"/>
      <c r="X121" s="25" t="n"/>
      <c r="Y121" s="25" t="n"/>
    </row>
    <row r="122">
      <c r="C122" s="470" t="n"/>
      <c r="D122" s="470" t="n"/>
      <c r="E122" s="25" t="n"/>
      <c r="F122" s="25" t="n"/>
      <c r="G122" s="25" t="n"/>
      <c r="H122" s="25" t="n"/>
      <c r="I122" s="25" t="n"/>
      <c r="J122" s="25" t="n"/>
      <c r="K122" s="25" t="n"/>
      <c r="L122" s="25" t="n"/>
      <c r="M122" s="25" t="n"/>
      <c r="N122" s="25" t="n"/>
      <c r="O122" s="25" t="n"/>
      <c r="P122" s="25" t="n"/>
      <c r="Q122" s="25" t="n"/>
      <c r="R122" s="25" t="n"/>
      <c r="S122" s="25" t="n"/>
      <c r="T122" s="25" t="n"/>
      <c r="U122" s="25" t="n"/>
      <c r="V122" s="25" t="n"/>
      <c r="W122" s="25" t="n"/>
      <c r="X122" s="25" t="n"/>
      <c r="Y122" s="25" t="n"/>
    </row>
    <row r="123">
      <c r="C123" s="470" t="n"/>
      <c r="D123" s="470" t="n"/>
      <c r="E123" s="25" t="n"/>
      <c r="F123" s="25" t="n"/>
      <c r="G123" s="25" t="n"/>
      <c r="H123" s="25" t="n"/>
      <c r="I123" s="25" t="n"/>
      <c r="J123" s="25" t="n"/>
      <c r="K123" s="25" t="n"/>
      <c r="L123" s="25" t="n"/>
      <c r="M123" s="25" t="n"/>
      <c r="N123" s="25" t="n"/>
      <c r="O123" s="25" t="n"/>
      <c r="P123" s="25" t="n"/>
      <c r="Q123" s="25" t="n"/>
      <c r="R123" s="25" t="n"/>
      <c r="S123" s="25" t="n"/>
      <c r="T123" s="25" t="n"/>
      <c r="U123" s="25" t="n"/>
      <c r="V123" s="25" t="n"/>
      <c r="W123" s="25" t="n"/>
      <c r="X123" s="25" t="n"/>
      <c r="Y123" s="25" t="n"/>
    </row>
    <row r="124">
      <c r="C124" s="470" t="n"/>
      <c r="D124" s="470" t="n"/>
      <c r="E124" s="25" t="n"/>
      <c r="F124" s="25" t="n"/>
      <c r="G124" s="25" t="n"/>
      <c r="H124" s="25" t="n"/>
      <c r="I124" s="25" t="n"/>
      <c r="J124" s="25" t="n"/>
      <c r="K124" s="25" t="n"/>
      <c r="L124" s="25" t="n"/>
      <c r="M124" s="25" t="n"/>
      <c r="N124" s="25" t="n"/>
      <c r="O124" s="25" t="n"/>
      <c r="P124" s="25" t="n"/>
      <c r="Q124" s="25" t="n"/>
      <c r="R124" s="25" t="n"/>
      <c r="S124" s="25" t="n"/>
      <c r="T124" s="25" t="n"/>
      <c r="U124" s="25" t="n"/>
      <c r="V124" s="25" t="n"/>
      <c r="W124" s="25" t="n"/>
      <c r="X124" s="25" t="n"/>
      <c r="Y124" s="25" t="n"/>
    </row>
    <row r="125">
      <c r="C125" s="470" t="n"/>
      <c r="D125" s="470" t="n"/>
      <c r="E125" s="25" t="n"/>
      <c r="F125" s="25" t="n"/>
      <c r="G125" s="25" t="n"/>
      <c r="H125" s="25" t="n"/>
      <c r="I125" s="25" t="n"/>
      <c r="J125" s="25" t="n"/>
      <c r="K125" s="25" t="n"/>
      <c r="L125" s="25" t="n"/>
      <c r="M125" s="25" t="n"/>
      <c r="N125" s="25" t="n"/>
      <c r="O125" s="25" t="n"/>
      <c r="P125" s="25" t="n"/>
      <c r="Q125" s="25" t="n"/>
      <c r="R125" s="25" t="n"/>
      <c r="S125" s="25" t="n"/>
      <c r="T125" s="25" t="n"/>
      <c r="U125" s="25" t="n"/>
      <c r="V125" s="25" t="n"/>
      <c r="W125" s="25" t="n"/>
      <c r="X125" s="25" t="n"/>
      <c r="Y125" s="25" t="n"/>
    </row>
    <row r="126">
      <c r="C126" s="470" t="n"/>
      <c r="D126" s="470" t="n"/>
      <c r="E126" s="25" t="n"/>
      <c r="F126" s="25" t="n"/>
      <c r="G126" s="25" t="n"/>
      <c r="H126" s="25" t="n"/>
      <c r="I126" s="25" t="n"/>
      <c r="J126" s="25" t="n"/>
      <c r="K126" s="25" t="n"/>
      <c r="L126" s="25" t="n"/>
      <c r="M126" s="25" t="n"/>
      <c r="N126" s="25" t="n"/>
      <c r="O126" s="25" t="n"/>
      <c r="P126" s="25" t="n"/>
      <c r="Q126" s="25" t="n"/>
      <c r="R126" s="25" t="n"/>
      <c r="S126" s="25" t="n"/>
      <c r="T126" s="25" t="n"/>
      <c r="U126" s="25" t="n"/>
      <c r="V126" s="25" t="n"/>
      <c r="W126" s="25" t="n"/>
      <c r="X126" s="25" t="n"/>
      <c r="Y126" s="25" t="n"/>
    </row>
    <row r="127">
      <c r="C127" s="470" t="n"/>
      <c r="D127" s="470" t="n"/>
      <c r="E127" s="25" t="n"/>
      <c r="F127" s="25" t="n"/>
      <c r="G127" s="25" t="n"/>
      <c r="H127" s="25" t="n"/>
      <c r="I127" s="25" t="n"/>
      <c r="J127" s="25" t="n"/>
      <c r="K127" s="25" t="n"/>
      <c r="L127" s="25" t="n"/>
      <c r="M127" s="25" t="n"/>
      <c r="N127" s="25" t="n"/>
      <c r="O127" s="25" t="n"/>
      <c r="P127" s="25" t="n"/>
      <c r="Q127" s="25" t="n"/>
      <c r="R127" s="25" t="n"/>
      <c r="S127" s="25" t="n"/>
      <c r="T127" s="25" t="n"/>
      <c r="U127" s="25" t="n"/>
      <c r="V127" s="25" t="n"/>
      <c r="W127" s="25" t="n"/>
      <c r="X127" s="25" t="n"/>
      <c r="Y127" s="25" t="n"/>
    </row>
    <row r="128">
      <c r="C128" s="470" t="n"/>
      <c r="D128" s="470" t="n"/>
      <c r="E128" s="25" t="n"/>
      <c r="F128" s="25" t="n"/>
      <c r="G128" s="25" t="n"/>
      <c r="H128" s="25" t="n"/>
      <c r="I128" s="25" t="n"/>
      <c r="J128" s="25" t="n"/>
      <c r="K128" s="25" t="n"/>
      <c r="L128" s="25" t="n"/>
      <c r="M128" s="25" t="n"/>
      <c r="N128" s="25" t="n"/>
      <c r="O128" s="25" t="n"/>
      <c r="P128" s="25" t="n"/>
      <c r="Q128" s="25" t="n"/>
      <c r="R128" s="25" t="n"/>
      <c r="S128" s="25" t="n"/>
      <c r="T128" s="25" t="n"/>
      <c r="U128" s="25" t="n"/>
      <c r="V128" s="25" t="n"/>
      <c r="W128" s="25" t="n"/>
      <c r="X128" s="25" t="n"/>
      <c r="Y128" s="25" t="n"/>
    </row>
    <row r="129">
      <c r="C129" s="470" t="n"/>
      <c r="D129" s="470" t="n"/>
      <c r="E129" s="25" t="n"/>
      <c r="F129" s="25" t="n"/>
      <c r="G129" s="25" t="n"/>
      <c r="H129" s="25" t="n"/>
      <c r="I129" s="25" t="n"/>
      <c r="J129" s="25" t="n"/>
      <c r="K129" s="25" t="n"/>
      <c r="L129" s="25" t="n"/>
      <c r="M129" s="25" t="n"/>
      <c r="N129" s="25" t="n"/>
      <c r="O129" s="25" t="n"/>
      <c r="P129" s="25" t="n"/>
      <c r="Q129" s="25" t="n"/>
      <c r="R129" s="25" t="n"/>
      <c r="S129" s="25" t="n"/>
      <c r="T129" s="25" t="n"/>
      <c r="U129" s="25" t="n"/>
      <c r="V129" s="25" t="n"/>
      <c r="W129" s="25" t="n"/>
      <c r="X129" s="25" t="n"/>
      <c r="Y129" s="25" t="n"/>
    </row>
    <row r="130">
      <c r="C130" s="470" t="n"/>
      <c r="D130" s="470" t="n"/>
      <c r="E130" s="25" t="n"/>
      <c r="F130" s="25" t="n"/>
      <c r="G130" s="25" t="n"/>
      <c r="H130" s="25" t="n"/>
      <c r="I130" s="25" t="n"/>
      <c r="J130" s="25" t="n"/>
      <c r="K130" s="25" t="n"/>
      <c r="L130" s="25" t="n"/>
      <c r="M130" s="25" t="n"/>
      <c r="N130" s="25" t="n"/>
      <c r="O130" s="25" t="n"/>
      <c r="P130" s="25" t="n"/>
      <c r="Q130" s="25" t="n"/>
      <c r="R130" s="25" t="n"/>
      <c r="S130" s="25" t="n"/>
      <c r="T130" s="25" t="n"/>
      <c r="U130" s="25" t="n"/>
      <c r="V130" s="25" t="n"/>
      <c r="W130" s="25" t="n"/>
      <c r="X130" s="25" t="n"/>
      <c r="Y130" s="25" t="n"/>
    </row>
    <row r="131">
      <c r="C131" s="470" t="n"/>
      <c r="D131" s="470" t="n"/>
      <c r="E131" s="25" t="n"/>
      <c r="F131" s="25" t="n"/>
      <c r="G131" s="25" t="n"/>
      <c r="H131" s="25" t="n"/>
      <c r="I131" s="25" t="n"/>
      <c r="J131" s="25" t="n"/>
      <c r="K131" s="25" t="n"/>
      <c r="L131" s="25" t="n"/>
      <c r="M131" s="25" t="n"/>
      <c r="N131" s="25" t="n"/>
      <c r="O131" s="25" t="n"/>
      <c r="P131" s="25" t="n"/>
      <c r="Q131" s="25" t="n"/>
      <c r="R131" s="25" t="n"/>
      <c r="S131" s="25" t="n"/>
      <c r="T131" s="25" t="n"/>
      <c r="U131" s="25" t="n"/>
      <c r="V131" s="25" t="n"/>
      <c r="W131" s="25" t="n"/>
      <c r="X131" s="25" t="n"/>
      <c r="Y131" s="25" t="n"/>
    </row>
    <row r="132">
      <c r="C132" s="470" t="n"/>
      <c r="D132" s="470" t="n"/>
      <c r="E132" s="25" t="n"/>
      <c r="F132" s="25" t="n"/>
      <c r="G132" s="25" t="n"/>
      <c r="H132" s="25" t="n"/>
      <c r="I132" s="25" t="n"/>
      <c r="J132" s="25" t="n"/>
      <c r="K132" s="25" t="n"/>
      <c r="L132" s="25" t="n"/>
      <c r="M132" s="25" t="n"/>
      <c r="N132" s="25" t="n"/>
      <c r="O132" s="25" t="n"/>
      <c r="P132" s="25" t="n"/>
      <c r="Q132" s="25" t="n"/>
      <c r="R132" s="25" t="n"/>
      <c r="S132" s="25" t="n"/>
      <c r="T132" s="25" t="n"/>
      <c r="U132" s="25" t="n"/>
      <c r="V132" s="25" t="n"/>
      <c r="W132" s="25" t="n"/>
      <c r="X132" s="25" t="n"/>
      <c r="Y132" s="25" t="n"/>
    </row>
    <row r="133">
      <c r="C133" s="470" t="n"/>
      <c r="D133" s="470" t="n"/>
      <c r="E133" s="25" t="n"/>
      <c r="F133" s="25" t="n"/>
      <c r="G133" s="25" t="n"/>
      <c r="H133" s="25" t="n"/>
      <c r="I133" s="25" t="n"/>
      <c r="J133" s="25" t="n"/>
      <c r="K133" s="25" t="n"/>
      <c r="L133" s="25" t="n"/>
      <c r="M133" s="25" t="n"/>
      <c r="N133" s="25" t="n"/>
      <c r="O133" s="25" t="n"/>
      <c r="P133" s="25" t="n"/>
      <c r="Q133" s="25" t="n"/>
      <c r="R133" s="25" t="n"/>
      <c r="S133" s="25" t="n"/>
      <c r="T133" s="25" t="n"/>
      <c r="U133" s="25" t="n"/>
      <c r="V133" s="25" t="n"/>
      <c r="W133" s="25" t="n"/>
      <c r="X133" s="25" t="n"/>
      <c r="Y133" s="25" t="n"/>
    </row>
    <row r="134">
      <c r="C134" s="470" t="n"/>
      <c r="D134" s="470" t="n"/>
      <c r="E134" s="25" t="n"/>
      <c r="F134" s="25" t="n"/>
      <c r="G134" s="25" t="n"/>
      <c r="H134" s="25" t="n"/>
      <c r="I134" s="25" t="n"/>
      <c r="J134" s="25" t="n"/>
      <c r="K134" s="25" t="n"/>
      <c r="L134" s="25" t="n"/>
      <c r="M134" s="25" t="n"/>
      <c r="N134" s="25" t="n"/>
      <c r="O134" s="25" t="n"/>
      <c r="P134" s="25" t="n"/>
      <c r="Q134" s="25" t="n"/>
      <c r="R134" s="25" t="n"/>
      <c r="S134" s="25" t="n"/>
      <c r="T134" s="25" t="n"/>
      <c r="U134" s="25" t="n"/>
      <c r="V134" s="25" t="n"/>
      <c r="W134" s="25" t="n"/>
      <c r="X134" s="25" t="n"/>
      <c r="Y134" s="25" t="n"/>
    </row>
    <row r="135">
      <c r="C135" s="470" t="n"/>
      <c r="D135" s="470" t="n"/>
      <c r="E135" s="25" t="n"/>
      <c r="F135" s="25" t="n"/>
      <c r="G135" s="25" t="n"/>
      <c r="H135" s="25" t="n"/>
      <c r="I135" s="25" t="n"/>
      <c r="J135" s="25" t="n"/>
      <c r="K135" s="25" t="n"/>
      <c r="L135" s="25" t="n"/>
      <c r="M135" s="25" t="n"/>
      <c r="N135" s="25" t="n"/>
      <c r="O135" s="25" t="n"/>
      <c r="P135" s="25" t="n"/>
      <c r="Q135" s="25" t="n"/>
      <c r="R135" s="25" t="n"/>
      <c r="S135" s="25" t="n"/>
      <c r="T135" s="25" t="n"/>
      <c r="U135" s="25" t="n"/>
      <c r="V135" s="25" t="n"/>
      <c r="W135" s="25" t="n"/>
      <c r="X135" s="25" t="n"/>
      <c r="Y135" s="25" t="n"/>
    </row>
    <row r="136">
      <c r="C136" s="470" t="n"/>
      <c r="D136" s="470" t="n"/>
      <c r="E136" s="25" t="n"/>
      <c r="F136" s="25" t="n"/>
      <c r="G136" s="25" t="n"/>
      <c r="H136" s="25" t="n"/>
      <c r="I136" s="25" t="n"/>
      <c r="J136" s="25" t="n"/>
      <c r="K136" s="25" t="n"/>
      <c r="L136" s="25" t="n"/>
      <c r="M136" s="25" t="n"/>
      <c r="N136" s="25" t="n"/>
      <c r="O136" s="25" t="n"/>
      <c r="P136" s="25" t="n"/>
      <c r="Q136" s="25" t="n"/>
      <c r="R136" s="25" t="n"/>
      <c r="S136" s="25" t="n"/>
      <c r="T136" s="25" t="n"/>
      <c r="U136" s="25" t="n"/>
      <c r="V136" s="25" t="n"/>
      <c r="W136" s="25" t="n"/>
      <c r="X136" s="25" t="n"/>
      <c r="Y136" s="25" t="n"/>
    </row>
    <row r="137">
      <c r="C137" s="470" t="n"/>
      <c r="D137" s="470" t="n"/>
      <c r="E137" s="25" t="n"/>
      <c r="F137" s="25" t="n"/>
      <c r="G137" s="25" t="n"/>
      <c r="H137" s="25" t="n"/>
      <c r="I137" s="25" t="n"/>
      <c r="J137" s="25" t="n"/>
      <c r="K137" s="25" t="n"/>
      <c r="L137" s="25" t="n"/>
      <c r="M137" s="25" t="n"/>
      <c r="N137" s="25" t="n"/>
      <c r="O137" s="25" t="n"/>
      <c r="P137" s="25" t="n"/>
      <c r="Q137" s="25" t="n"/>
      <c r="R137" s="25" t="n"/>
      <c r="S137" s="25" t="n"/>
      <c r="T137" s="25" t="n"/>
      <c r="U137" s="25" t="n"/>
      <c r="V137" s="25" t="n"/>
      <c r="W137" s="25" t="n"/>
      <c r="X137" s="25" t="n"/>
      <c r="Y137" s="25" t="n"/>
    </row>
    <row r="138">
      <c r="C138" s="470" t="n"/>
      <c r="D138" s="470" t="n"/>
      <c r="E138" s="25" t="n"/>
      <c r="F138" s="25" t="n"/>
      <c r="G138" s="25" t="n"/>
      <c r="H138" s="25" t="n"/>
      <c r="I138" s="25" t="n"/>
      <c r="J138" s="25" t="n"/>
      <c r="K138" s="25" t="n"/>
      <c r="L138" s="25" t="n"/>
      <c r="M138" s="25" t="n"/>
      <c r="N138" s="25" t="n"/>
      <c r="O138" s="25" t="n"/>
      <c r="P138" s="25" t="n"/>
      <c r="Q138" s="25" t="n"/>
      <c r="R138" s="25" t="n"/>
      <c r="S138" s="25" t="n"/>
      <c r="T138" s="25" t="n"/>
      <c r="U138" s="25" t="n"/>
      <c r="V138" s="25" t="n"/>
      <c r="W138" s="25" t="n"/>
      <c r="X138" s="25" t="n"/>
      <c r="Y138" s="25" t="n"/>
    </row>
    <row r="139">
      <c r="C139" s="470" t="n"/>
      <c r="D139" s="470" t="n"/>
      <c r="E139" s="25" t="n"/>
      <c r="F139" s="25" t="n"/>
      <c r="G139" s="25" t="n"/>
      <c r="H139" s="25" t="n"/>
      <c r="I139" s="25" t="n"/>
      <c r="J139" s="25" t="n"/>
      <c r="K139" s="25" t="n"/>
      <c r="L139" s="25" t="n"/>
      <c r="M139" s="25" t="n"/>
      <c r="N139" s="25" t="n"/>
      <c r="O139" s="25" t="n"/>
      <c r="P139" s="25" t="n"/>
      <c r="Q139" s="25" t="n"/>
      <c r="R139" s="25" t="n"/>
      <c r="S139" s="25" t="n"/>
      <c r="T139" s="25" t="n"/>
      <c r="U139" s="25" t="n"/>
      <c r="V139" s="25" t="n"/>
      <c r="W139" s="25" t="n"/>
      <c r="X139" s="25" t="n"/>
      <c r="Y139" s="25" t="n"/>
    </row>
    <row r="140">
      <c r="C140" s="470" t="n"/>
      <c r="D140" s="470" t="n"/>
      <c r="E140" s="25" t="n"/>
      <c r="F140" s="25" t="n"/>
      <c r="G140" s="25" t="n"/>
      <c r="H140" s="25" t="n"/>
      <c r="I140" s="25" t="n"/>
      <c r="J140" s="25" t="n"/>
      <c r="K140" s="25" t="n"/>
      <c r="L140" s="25" t="n"/>
      <c r="M140" s="25" t="n"/>
      <c r="N140" s="25" t="n"/>
      <c r="O140" s="25" t="n"/>
      <c r="P140" s="25" t="n"/>
      <c r="Q140" s="25" t="n"/>
      <c r="R140" s="25" t="n"/>
      <c r="S140" s="25" t="n"/>
      <c r="T140" s="25" t="n"/>
      <c r="U140" s="25" t="n"/>
      <c r="V140" s="25" t="n"/>
      <c r="W140" s="25" t="n"/>
      <c r="X140" s="25" t="n"/>
      <c r="Y140" s="25" t="n"/>
    </row>
    <row r="141">
      <c r="C141" s="470" t="n"/>
      <c r="D141" s="470" t="n"/>
      <c r="E141" s="25" t="n"/>
      <c r="F141" s="25" t="n"/>
      <c r="G141" s="25" t="n"/>
      <c r="H141" s="25" t="n"/>
      <c r="I141" s="25" t="n"/>
      <c r="J141" s="25" t="n"/>
      <c r="K141" s="25" t="n"/>
      <c r="L141" s="25" t="n"/>
      <c r="M141" s="25" t="n"/>
      <c r="N141" s="25" t="n"/>
      <c r="O141" s="25" t="n"/>
      <c r="P141" s="25" t="n"/>
      <c r="Q141" s="25" t="n"/>
      <c r="R141" s="25" t="n"/>
      <c r="S141" s="25" t="n"/>
      <c r="T141" s="25" t="n"/>
      <c r="U141" s="25" t="n"/>
      <c r="V141" s="25" t="n"/>
      <c r="W141" s="25" t="n"/>
      <c r="X141" s="25" t="n"/>
      <c r="Y141" s="25" t="n"/>
    </row>
    <row r="142">
      <c r="C142" s="470" t="n"/>
      <c r="D142" s="470" t="n"/>
      <c r="E142" s="25" t="n"/>
      <c r="F142" s="25" t="n"/>
      <c r="G142" s="25" t="n"/>
      <c r="H142" s="25" t="n"/>
      <c r="I142" s="25" t="n"/>
      <c r="J142" s="25" t="n"/>
      <c r="K142" s="25" t="n"/>
      <c r="L142" s="25" t="n"/>
      <c r="M142" s="25" t="n"/>
      <c r="N142" s="25" t="n"/>
      <c r="O142" s="25" t="n"/>
      <c r="P142" s="25" t="n"/>
      <c r="Q142" s="25" t="n"/>
      <c r="R142" s="25" t="n"/>
      <c r="S142" s="25" t="n"/>
      <c r="T142" s="25" t="n"/>
      <c r="U142" s="25" t="n"/>
      <c r="V142" s="25" t="n"/>
      <c r="W142" s="25" t="n"/>
      <c r="X142" s="25" t="n"/>
      <c r="Y142" s="25" t="n"/>
    </row>
    <row r="143">
      <c r="C143" s="470" t="n"/>
      <c r="D143" s="470" t="n"/>
      <c r="E143" s="25" t="n"/>
      <c r="F143" s="25" t="n"/>
      <c r="G143" s="25" t="n"/>
      <c r="H143" s="25" t="n"/>
      <c r="I143" s="25" t="n"/>
      <c r="J143" s="25" t="n"/>
      <c r="K143" s="25" t="n"/>
      <c r="L143" s="25" t="n"/>
      <c r="M143" s="25" t="n"/>
      <c r="N143" s="25" t="n"/>
      <c r="O143" s="25" t="n"/>
      <c r="P143" s="25" t="n"/>
      <c r="Q143" s="25" t="n"/>
      <c r="R143" s="25" t="n"/>
      <c r="S143" s="25" t="n"/>
      <c r="T143" s="25" t="n"/>
      <c r="U143" s="25" t="n"/>
      <c r="V143" s="25" t="n"/>
      <c r="W143" s="25" t="n"/>
      <c r="X143" s="25" t="n"/>
      <c r="Y143" s="25" t="n"/>
    </row>
    <row r="144">
      <c r="C144" s="470" t="n"/>
      <c r="D144" s="470" t="n"/>
      <c r="E144" s="25" t="n"/>
      <c r="F144" s="25" t="n"/>
      <c r="G144" s="25" t="n"/>
      <c r="H144" s="25" t="n"/>
      <c r="I144" s="25" t="n"/>
      <c r="J144" s="25" t="n"/>
      <c r="K144" s="25" t="n"/>
      <c r="L144" s="25" t="n"/>
      <c r="M144" s="25" t="n"/>
      <c r="N144" s="25" t="n"/>
      <c r="O144" s="25" t="n"/>
      <c r="P144" s="25" t="n"/>
      <c r="Q144" s="25" t="n"/>
      <c r="R144" s="25" t="n"/>
      <c r="S144" s="25" t="n"/>
      <c r="T144" s="25" t="n"/>
      <c r="U144" s="25" t="n"/>
      <c r="V144" s="25" t="n"/>
      <c r="W144" s="25" t="n"/>
      <c r="X144" s="25" t="n"/>
      <c r="Y144" s="25" t="n"/>
    </row>
    <row r="145">
      <c r="C145" s="470" t="n"/>
      <c r="D145" s="470" t="n"/>
      <c r="E145" s="25" t="n"/>
      <c r="F145" s="25" t="n"/>
      <c r="G145" s="25" t="n"/>
      <c r="H145" s="25" t="n"/>
      <c r="I145" s="25" t="n"/>
      <c r="J145" s="25" t="n"/>
      <c r="K145" s="25" t="n"/>
      <c r="L145" s="25" t="n"/>
      <c r="M145" s="25" t="n"/>
      <c r="N145" s="25" t="n"/>
      <c r="O145" s="25" t="n"/>
      <c r="P145" s="25" t="n"/>
      <c r="Q145" s="25" t="n"/>
      <c r="R145" s="25" t="n"/>
      <c r="S145" s="25" t="n"/>
      <c r="T145" s="25" t="n"/>
      <c r="U145" s="25" t="n"/>
      <c r="V145" s="25" t="n"/>
      <c r="W145" s="25" t="n"/>
      <c r="X145" s="25" t="n"/>
      <c r="Y145" s="25" t="n"/>
    </row>
    <row r="146">
      <c r="C146" s="470" t="n"/>
      <c r="D146" s="470" t="n"/>
      <c r="E146" s="25" t="n"/>
      <c r="F146" s="25" t="n"/>
      <c r="G146" s="25" t="n"/>
      <c r="H146" s="25" t="n"/>
      <c r="I146" s="25" t="n"/>
      <c r="J146" s="25" t="n"/>
      <c r="K146" s="25" t="n"/>
      <c r="L146" s="25" t="n"/>
      <c r="M146" s="25" t="n"/>
      <c r="N146" s="25" t="n"/>
      <c r="O146" s="25" t="n"/>
      <c r="P146" s="25" t="n"/>
      <c r="Q146" s="25" t="n"/>
      <c r="R146" s="25" t="n"/>
      <c r="S146" s="25" t="n"/>
      <c r="T146" s="25" t="n"/>
      <c r="U146" s="25" t="n"/>
      <c r="V146" s="25" t="n"/>
      <c r="W146" s="25" t="n"/>
      <c r="X146" s="25" t="n"/>
      <c r="Y146" s="25" t="n"/>
    </row>
    <row r="147">
      <c r="C147" s="470" t="n"/>
      <c r="D147" s="470" t="n"/>
      <c r="E147" s="25" t="n"/>
      <c r="F147" s="25" t="n"/>
      <c r="G147" s="25" t="n"/>
      <c r="H147" s="25" t="n"/>
      <c r="I147" s="25" t="n"/>
      <c r="J147" s="25" t="n"/>
      <c r="K147" s="25" t="n"/>
      <c r="L147" s="25" t="n"/>
      <c r="M147" s="25" t="n"/>
      <c r="N147" s="25" t="n"/>
      <c r="O147" s="25" t="n"/>
      <c r="P147" s="25" t="n"/>
      <c r="Q147" s="25" t="n"/>
      <c r="R147" s="25" t="n"/>
      <c r="S147" s="25" t="n"/>
      <c r="T147" s="25" t="n"/>
      <c r="U147" s="25" t="n"/>
      <c r="V147" s="25" t="n"/>
      <c r="W147" s="25" t="n"/>
      <c r="X147" s="25" t="n"/>
      <c r="Y147" s="25" t="n"/>
    </row>
    <row r="148">
      <c r="C148" s="470" t="n"/>
      <c r="D148" s="470" t="n"/>
      <c r="E148" s="25" t="n"/>
      <c r="F148" s="25" t="n"/>
      <c r="G148" s="25" t="n"/>
      <c r="H148" s="25" t="n"/>
      <c r="I148" s="25" t="n"/>
      <c r="J148" s="25" t="n"/>
      <c r="K148" s="25" t="n"/>
      <c r="L148" s="25" t="n"/>
      <c r="M148" s="25" t="n"/>
      <c r="N148" s="25" t="n"/>
      <c r="O148" s="25" t="n"/>
      <c r="P148" s="25" t="n"/>
      <c r="Q148" s="25" t="n"/>
      <c r="R148" s="25" t="n"/>
      <c r="S148" s="25" t="n"/>
      <c r="T148" s="25" t="n"/>
      <c r="U148" s="25" t="n"/>
      <c r="V148" s="25" t="n"/>
      <c r="W148" s="25" t="n"/>
      <c r="X148" s="25" t="n"/>
      <c r="Y148" s="25" t="n"/>
    </row>
    <row r="149">
      <c r="C149" s="470" t="n"/>
      <c r="D149" s="470" t="n"/>
      <c r="E149" s="25" t="n"/>
      <c r="F149" s="25" t="n"/>
      <c r="G149" s="25" t="n"/>
      <c r="H149" s="25" t="n"/>
      <c r="I149" s="25" t="n"/>
      <c r="J149" s="25" t="n"/>
      <c r="K149" s="25" t="n"/>
      <c r="L149" s="25" t="n"/>
      <c r="M149" s="25" t="n"/>
      <c r="N149" s="25" t="n"/>
      <c r="O149" s="25" t="n"/>
      <c r="P149" s="25" t="n"/>
      <c r="Q149" s="25" t="n"/>
      <c r="R149" s="25" t="n"/>
      <c r="S149" s="25" t="n"/>
      <c r="T149" s="25" t="n"/>
      <c r="U149" s="25" t="n"/>
      <c r="V149" s="25" t="n"/>
      <c r="W149" s="25" t="n"/>
      <c r="X149" s="25" t="n"/>
      <c r="Y149" s="25" t="n"/>
    </row>
    <row r="150">
      <c r="C150" s="470" t="n"/>
      <c r="D150" s="470" t="n"/>
      <c r="E150" s="25" t="n"/>
      <c r="F150" s="25" t="n"/>
      <c r="G150" s="25" t="n"/>
      <c r="H150" s="25" t="n"/>
      <c r="I150" s="25" t="n"/>
      <c r="J150" s="25" t="n"/>
      <c r="K150" s="25" t="n"/>
      <c r="L150" s="25" t="n"/>
      <c r="M150" s="25" t="n"/>
      <c r="N150" s="25" t="n"/>
      <c r="O150" s="25" t="n"/>
      <c r="P150" s="25" t="n"/>
      <c r="Q150" s="25" t="n"/>
      <c r="R150" s="25" t="n"/>
      <c r="S150" s="25" t="n"/>
      <c r="T150" s="25" t="n"/>
      <c r="U150" s="25" t="n"/>
      <c r="V150" s="25" t="n"/>
      <c r="W150" s="25" t="n"/>
      <c r="X150" s="25" t="n"/>
      <c r="Y150" s="25" t="n"/>
    </row>
    <row r="151">
      <c r="C151" s="470" t="n"/>
      <c r="D151" s="470" t="n"/>
      <c r="E151" s="25" t="n"/>
      <c r="F151" s="25" t="n"/>
      <c r="G151" s="25" t="n"/>
      <c r="H151" s="25" t="n"/>
      <c r="I151" s="25" t="n"/>
      <c r="J151" s="25" t="n"/>
      <c r="K151" s="25" t="n"/>
      <c r="L151" s="25" t="n"/>
      <c r="M151" s="25" t="n"/>
      <c r="N151" s="25" t="n"/>
      <c r="O151" s="25" t="n"/>
      <c r="P151" s="25" t="n"/>
      <c r="Q151" s="25" t="n"/>
      <c r="R151" s="25" t="n"/>
      <c r="S151" s="25" t="n"/>
      <c r="T151" s="25" t="n"/>
      <c r="U151" s="25" t="n"/>
      <c r="V151" s="25" t="n"/>
      <c r="W151" s="25" t="n"/>
      <c r="X151" s="25" t="n"/>
      <c r="Y151" s="25" t="n"/>
    </row>
    <row r="152">
      <c r="C152" s="470" t="n"/>
      <c r="D152" s="470" t="n"/>
      <c r="E152" s="25" t="n"/>
      <c r="F152" s="25" t="n"/>
      <c r="G152" s="25" t="n"/>
      <c r="H152" s="25" t="n"/>
      <c r="I152" s="25" t="n"/>
      <c r="J152" s="25" t="n"/>
      <c r="K152" s="25" t="n"/>
      <c r="L152" s="25" t="n"/>
      <c r="M152" s="25" t="n"/>
      <c r="N152" s="25" t="n"/>
      <c r="O152" s="25" t="n"/>
      <c r="P152" s="25" t="n"/>
      <c r="Q152" s="25" t="n"/>
      <c r="R152" s="25" t="n"/>
      <c r="S152" s="25" t="n"/>
      <c r="T152" s="25" t="n"/>
      <c r="U152" s="25" t="n"/>
      <c r="V152" s="25" t="n"/>
      <c r="W152" s="25" t="n"/>
      <c r="X152" s="25" t="n"/>
      <c r="Y152" s="25" t="n"/>
    </row>
    <row r="153">
      <c r="C153" s="470" t="n"/>
      <c r="D153" s="470" t="n"/>
      <c r="E153" s="25" t="n"/>
      <c r="F153" s="25" t="n"/>
      <c r="G153" s="25" t="n"/>
      <c r="H153" s="25" t="n"/>
      <c r="I153" s="25" t="n"/>
      <c r="J153" s="25" t="n"/>
      <c r="K153" s="25" t="n"/>
      <c r="L153" s="25" t="n"/>
      <c r="M153" s="25" t="n"/>
      <c r="N153" s="25" t="n"/>
      <c r="O153" s="25" t="n"/>
      <c r="P153" s="25" t="n"/>
      <c r="Q153" s="25" t="n"/>
      <c r="R153" s="25" t="n"/>
      <c r="S153" s="25" t="n"/>
      <c r="T153" s="25" t="n"/>
      <c r="U153" s="25" t="n"/>
      <c r="V153" s="25" t="n"/>
      <c r="W153" s="25" t="n"/>
      <c r="X153" s="25" t="n"/>
      <c r="Y153" s="25" t="n"/>
    </row>
    <row r="154">
      <c r="C154" s="470" t="n"/>
      <c r="D154" s="470" t="n"/>
      <c r="E154" s="25" t="n"/>
      <c r="F154" s="25" t="n"/>
      <c r="G154" s="25" t="n"/>
      <c r="H154" s="25" t="n"/>
      <c r="I154" s="25" t="n"/>
      <c r="J154" s="25" t="n"/>
      <c r="K154" s="25" t="n"/>
      <c r="L154" s="25" t="n"/>
      <c r="M154" s="25" t="n"/>
      <c r="N154" s="25" t="n"/>
      <c r="O154" s="25" t="n"/>
      <c r="P154" s="25" t="n"/>
      <c r="Q154" s="25" t="n"/>
      <c r="R154" s="25" t="n"/>
      <c r="S154" s="25" t="n"/>
      <c r="T154" s="25" t="n"/>
      <c r="U154" s="25" t="n"/>
      <c r="V154" s="25" t="n"/>
      <c r="W154" s="25" t="n"/>
      <c r="X154" s="25" t="n"/>
      <c r="Y154" s="25" t="n"/>
    </row>
    <row r="155">
      <c r="C155" s="470" t="n"/>
      <c r="D155" s="470" t="n"/>
      <c r="E155" s="25" t="n"/>
      <c r="F155" s="25" t="n"/>
      <c r="G155" s="25" t="n"/>
      <c r="H155" s="25" t="n"/>
      <c r="I155" s="25" t="n"/>
      <c r="J155" s="25" t="n"/>
      <c r="K155" s="25" t="n"/>
      <c r="L155" s="25" t="n"/>
      <c r="M155" s="25" t="n"/>
      <c r="N155" s="25" t="n"/>
      <c r="O155" s="25" t="n"/>
      <c r="P155" s="25" t="n"/>
      <c r="Q155" s="25" t="n"/>
      <c r="R155" s="25" t="n"/>
      <c r="S155" s="25" t="n"/>
      <c r="T155" s="25" t="n"/>
      <c r="U155" s="25" t="n"/>
      <c r="V155" s="25" t="n"/>
      <c r="W155" s="25" t="n"/>
      <c r="X155" s="25" t="n"/>
      <c r="Y155" s="25" t="n"/>
    </row>
    <row r="156">
      <c r="C156" s="470" t="n"/>
      <c r="D156" s="470" t="n"/>
      <c r="E156" s="25" t="n"/>
      <c r="F156" s="25" t="n"/>
      <c r="G156" s="25" t="n"/>
      <c r="H156" s="25" t="n"/>
      <c r="I156" s="25" t="n"/>
      <c r="J156" s="25" t="n"/>
      <c r="K156" s="25" t="n"/>
      <c r="L156" s="25" t="n"/>
      <c r="M156" s="25" t="n"/>
      <c r="N156" s="25" t="n"/>
      <c r="O156" s="25" t="n"/>
      <c r="P156" s="25" t="n"/>
      <c r="Q156" s="25" t="n"/>
      <c r="R156" s="25" t="n"/>
      <c r="S156" s="25" t="n"/>
      <c r="T156" s="25" t="n"/>
      <c r="U156" s="25" t="n"/>
      <c r="V156" s="25" t="n"/>
      <c r="W156" s="25" t="n"/>
      <c r="X156" s="25" t="n"/>
      <c r="Y156" s="25" t="n"/>
    </row>
    <row r="157">
      <c r="C157" s="470" t="n"/>
      <c r="D157" s="470" t="n"/>
      <c r="E157" s="25" t="n"/>
      <c r="F157" s="25" t="n"/>
      <c r="G157" s="25" t="n"/>
      <c r="H157" s="25" t="n"/>
      <c r="I157" s="25" t="n"/>
      <c r="J157" s="25" t="n"/>
      <c r="K157" s="25" t="n"/>
      <c r="L157" s="25" t="n"/>
      <c r="M157" s="25" t="n"/>
      <c r="N157" s="25" t="n"/>
      <c r="O157" s="25" t="n"/>
      <c r="P157" s="25" t="n"/>
      <c r="Q157" s="25" t="n"/>
      <c r="R157" s="25" t="n"/>
      <c r="S157" s="25" t="n"/>
      <c r="T157" s="25" t="n"/>
      <c r="U157" s="25" t="n"/>
      <c r="V157" s="25" t="n"/>
      <c r="W157" s="25" t="n"/>
      <c r="X157" s="25" t="n"/>
      <c r="Y157" s="25" t="n"/>
    </row>
    <row r="158">
      <c r="C158" s="470" t="n"/>
      <c r="D158" s="470" t="n"/>
      <c r="E158" s="25" t="n"/>
      <c r="F158" s="25" t="n"/>
      <c r="G158" s="25" t="n"/>
      <c r="H158" s="25" t="n"/>
      <c r="I158" s="25" t="n"/>
      <c r="J158" s="25" t="n"/>
      <c r="K158" s="25" t="n"/>
      <c r="L158" s="25" t="n"/>
      <c r="M158" s="25" t="n"/>
      <c r="N158" s="25" t="n"/>
      <c r="O158" s="25" t="n"/>
      <c r="P158" s="25" t="n"/>
      <c r="Q158" s="25" t="n"/>
      <c r="R158" s="25" t="n"/>
      <c r="S158" s="25" t="n"/>
      <c r="T158" s="25" t="n"/>
      <c r="U158" s="25" t="n"/>
      <c r="V158" s="25" t="n"/>
      <c r="W158" s="25" t="n"/>
      <c r="X158" s="25" t="n"/>
      <c r="Y158" s="25" t="n"/>
    </row>
    <row r="159">
      <c r="C159" s="470" t="n"/>
      <c r="D159" s="470" t="n"/>
      <c r="E159" s="25" t="n"/>
      <c r="F159" s="25" t="n"/>
      <c r="G159" s="25" t="n"/>
      <c r="H159" s="25" t="n"/>
      <c r="I159" s="25" t="n"/>
      <c r="J159" s="25" t="n"/>
      <c r="K159" s="25" t="n"/>
      <c r="L159" s="25" t="n"/>
      <c r="M159" s="25" t="n"/>
      <c r="N159" s="25" t="n"/>
      <c r="O159" s="25" t="n"/>
      <c r="P159" s="25" t="n"/>
      <c r="Q159" s="25" t="n"/>
      <c r="R159" s="25" t="n"/>
      <c r="S159" s="25" t="n"/>
      <c r="T159" s="25" t="n"/>
      <c r="U159" s="25" t="n"/>
      <c r="V159" s="25" t="n"/>
      <c r="W159" s="25" t="n"/>
      <c r="X159" s="25" t="n"/>
      <c r="Y159" s="25" t="n"/>
    </row>
    <row r="160">
      <c r="C160" s="470" t="n"/>
      <c r="D160" s="470" t="n"/>
      <c r="E160" s="25" t="n"/>
      <c r="F160" s="25" t="n"/>
      <c r="G160" s="25" t="n"/>
      <c r="H160" s="25" t="n"/>
      <c r="I160" s="25" t="n"/>
      <c r="J160" s="25" t="n"/>
      <c r="K160" s="25" t="n"/>
      <c r="L160" s="25" t="n"/>
      <c r="M160" s="25" t="n"/>
      <c r="N160" s="25" t="n"/>
      <c r="O160" s="25" t="n"/>
      <c r="P160" s="25" t="n"/>
      <c r="Q160" s="25" t="n"/>
      <c r="R160" s="25" t="n"/>
      <c r="S160" s="25" t="n"/>
      <c r="T160" s="25" t="n"/>
      <c r="U160" s="25" t="n"/>
      <c r="V160" s="25" t="n"/>
      <c r="W160" s="25" t="n"/>
      <c r="X160" s="25" t="n"/>
      <c r="Y160" s="25" t="n"/>
    </row>
    <row r="161">
      <c r="C161" s="470" t="n"/>
      <c r="D161" s="470" t="n"/>
      <c r="E161" s="25" t="n"/>
      <c r="F161" s="25" t="n"/>
      <c r="G161" s="25" t="n"/>
      <c r="H161" s="25" t="n"/>
      <c r="I161" s="25" t="n"/>
      <c r="J161" s="25" t="n"/>
      <c r="K161" s="25" t="n"/>
      <c r="L161" s="25" t="n"/>
      <c r="M161" s="25" t="n"/>
      <c r="N161" s="25" t="n"/>
      <c r="O161" s="25" t="n"/>
      <c r="P161" s="25" t="n"/>
      <c r="Q161" s="25" t="n"/>
      <c r="R161" s="25" t="n"/>
      <c r="S161" s="25" t="n"/>
      <c r="T161" s="25" t="n"/>
      <c r="U161" s="25" t="n"/>
      <c r="V161" s="25" t="n"/>
      <c r="W161" s="25" t="n"/>
      <c r="X161" s="25" t="n"/>
      <c r="Y161" s="25" t="n"/>
    </row>
    <row r="162">
      <c r="C162" s="470" t="n"/>
      <c r="D162" s="470" t="n"/>
      <c r="E162" s="25" t="n"/>
      <c r="F162" s="25" t="n"/>
      <c r="G162" s="25" t="n"/>
      <c r="H162" s="25" t="n"/>
      <c r="I162" s="25" t="n"/>
      <c r="J162" s="25" t="n"/>
      <c r="K162" s="25" t="n"/>
      <c r="L162" s="25" t="n"/>
      <c r="M162" s="25" t="n"/>
      <c r="N162" s="25" t="n"/>
      <c r="O162" s="25" t="n"/>
      <c r="P162" s="25" t="n"/>
      <c r="Q162" s="25" t="n"/>
      <c r="R162" s="25" t="n"/>
      <c r="S162" s="25" t="n"/>
      <c r="T162" s="25" t="n"/>
      <c r="U162" s="25" t="n"/>
      <c r="V162" s="25" t="n"/>
      <c r="W162" s="25" t="n"/>
      <c r="X162" s="25" t="n"/>
      <c r="Y162" s="25" t="n"/>
    </row>
    <row r="163">
      <c r="C163" s="470" t="n"/>
      <c r="D163" s="470" t="n"/>
      <c r="E163" s="25" t="n"/>
      <c r="F163" s="25" t="n"/>
      <c r="G163" s="25" t="n"/>
      <c r="H163" s="25" t="n"/>
      <c r="I163" s="25" t="n"/>
      <c r="J163" s="25" t="n"/>
      <c r="K163" s="25" t="n"/>
      <c r="L163" s="25" t="n"/>
      <c r="M163" s="25" t="n"/>
      <c r="N163" s="25" t="n"/>
      <c r="O163" s="25" t="n"/>
      <c r="P163" s="25" t="n"/>
      <c r="Q163" s="25" t="n"/>
      <c r="R163" s="25" t="n"/>
      <c r="S163" s="25" t="n"/>
      <c r="T163" s="25" t="n"/>
      <c r="U163" s="25" t="n"/>
      <c r="V163" s="25" t="n"/>
      <c r="W163" s="25" t="n"/>
      <c r="X163" s="25" t="n"/>
      <c r="Y163" s="25" t="n"/>
    </row>
    <row r="164">
      <c r="C164" s="470" t="n"/>
      <c r="D164" s="470" t="n"/>
      <c r="E164" s="25" t="n"/>
      <c r="F164" s="25" t="n"/>
      <c r="G164" s="25" t="n"/>
      <c r="H164" s="25" t="n"/>
      <c r="I164" s="25" t="n"/>
      <c r="J164" s="25" t="n"/>
      <c r="K164" s="25" t="n"/>
      <c r="L164" s="25" t="n"/>
      <c r="M164" s="25" t="n"/>
      <c r="N164" s="25" t="n"/>
      <c r="O164" s="25" t="n"/>
      <c r="P164" s="25" t="n"/>
      <c r="Q164" s="25" t="n"/>
      <c r="R164" s="25" t="n"/>
      <c r="S164" s="25" t="n"/>
      <c r="T164" s="25" t="n"/>
      <c r="U164" s="25" t="n"/>
      <c r="V164" s="25" t="n"/>
      <c r="W164" s="25" t="n"/>
      <c r="X164" s="25" t="n"/>
      <c r="Y164" s="25" t="n"/>
    </row>
  </sheetData>
  <conditionalFormatting sqref="G2:G87">
    <cfRule type="expression" priority="7" dxfId="1">
      <formula>G2&gt;0</formula>
    </cfRule>
    <cfRule type="expression" priority="8" dxfId="0">
      <formula>G2&lt;0</formula>
    </cfRule>
  </conditionalFormatting>
  <conditionalFormatting sqref="J2:J87 M2:M87 P2:P87 V60:V87 Y60:Y87">
    <cfRule type="expression" priority="6" dxfId="0">
      <formula>J2&lt;0</formula>
    </cfRule>
  </conditionalFormatting>
  <conditionalFormatting sqref="V2:V60">
    <cfRule type="expression" priority="3" dxfId="1">
      <formula>V2&gt;0</formula>
    </cfRule>
    <cfRule type="expression" priority="4" dxfId="0">
      <formula>V2&lt;0</formula>
    </cfRule>
  </conditionalFormatting>
  <conditionalFormatting sqref="V60:V87 Y60:Y87 J2:J87 M2:M87 P2:P87">
    <cfRule type="expression" priority="5" dxfId="1">
      <formula>J2&gt;0</formula>
    </cfRule>
  </conditionalFormatting>
  <conditionalFormatting sqref="Y2:Y60">
    <cfRule type="expression" priority="1" dxfId="1">
      <formula>Y2&gt;0</formula>
    </cfRule>
    <cfRule type="expression" priority="2" dxfId="0">
      <formula>Y2&lt;0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11"/>
  <sheetViews>
    <sheetView topLeftCell="A45" zoomScale="60" zoomScaleNormal="60" workbookViewId="0">
      <selection activeCell="C111" sqref="C111"/>
    </sheetView>
  </sheetViews>
  <sheetFormatPr baseColWidth="8" defaultColWidth="8.85546875" defaultRowHeight="15"/>
  <cols>
    <col width="45" bestFit="1" customWidth="1" style="470" min="1" max="1"/>
    <col width="35.28515625" bestFit="1" customWidth="1" style="470" min="2" max="2"/>
    <col width="45.140625" bestFit="1" customWidth="1" style="470" min="3" max="3"/>
    <col width="16.140625" bestFit="1" customWidth="1" style="470" min="4" max="4"/>
    <col width="29.85546875" bestFit="1" customWidth="1" style="470" min="5" max="7"/>
    <col width="23.5703125" bestFit="1" customWidth="1" style="470" min="8" max="11"/>
    <col width="2.5703125" customWidth="1" style="470" min="12" max="12"/>
    <col width="36.7109375" customWidth="1" style="470" min="13" max="13"/>
    <col width="7.28515625" customWidth="1" style="470" min="14" max="14"/>
    <col width="23.5703125" bestFit="1" customWidth="1" style="470" min="15" max="22"/>
    <col width="10.42578125" bestFit="1" customWidth="1" style="470" min="23" max="23"/>
    <col width="29.140625" bestFit="1" customWidth="1" style="470" min="24" max="24"/>
    <col width="10.42578125" bestFit="1" customWidth="1" style="470" min="25" max="25"/>
    <col width="27.85546875" bestFit="1" customWidth="1" style="470" min="26" max="26"/>
    <col width="10.42578125" bestFit="1" customWidth="1" style="470" min="27" max="27"/>
    <col width="28.42578125" bestFit="1" customWidth="1" style="470" min="28" max="28"/>
    <col width="10.42578125" bestFit="1" customWidth="1" style="470" min="29" max="29"/>
    <col width="24.42578125" bestFit="1" customWidth="1" style="470" min="30" max="30"/>
    <col width="10.42578125" bestFit="1" customWidth="1" style="470" min="31" max="31"/>
    <col width="16.5703125" bestFit="1" customWidth="1" style="470" min="32" max="32"/>
    <col width="10.5703125" bestFit="1" customWidth="1" style="470" min="33" max="33"/>
    <col width="8.85546875" customWidth="1" style="470" min="34" max="35"/>
    <col width="8.85546875" customWidth="1" style="470" min="36" max="16384"/>
  </cols>
  <sheetData>
    <row r="1">
      <c r="A1" s="391" t="inlineStr">
        <is>
          <t>Rótulos de Linha</t>
        </is>
      </c>
      <c r="B1" s="392" t="inlineStr">
        <is>
          <t>Soma de AUTOCARROS 
PREVISTOS -SAB</t>
        </is>
      </c>
      <c r="C1" s="392" t="inlineStr">
        <is>
          <t>Soma de AUTOCARROS 
DISPONIBILIZADOS -SAB</t>
        </is>
      </c>
      <c r="D1" s="392" t="inlineStr">
        <is>
          <t>Soma de 
DIFERENÇA -SAB</t>
        </is>
      </c>
    </row>
    <row r="2">
      <c r="A2" s="393" t="inlineStr">
        <is>
          <t>ANGOAUSTRAL</t>
        </is>
      </c>
      <c r="B2" s="464" t="n">
        <v>63</v>
      </c>
      <c r="C2" s="464" t="n">
        <v>34</v>
      </c>
      <c r="D2" s="464" t="n">
        <v>-29</v>
      </c>
    </row>
    <row r="3">
      <c r="A3" s="393" t="inlineStr">
        <is>
          <t>ANGO-REAL</t>
        </is>
      </c>
      <c r="B3" s="464" t="n">
        <v>104</v>
      </c>
      <c r="C3" s="464" t="n">
        <v>81</v>
      </c>
      <c r="D3" s="464" t="n">
        <v>-23</v>
      </c>
    </row>
    <row r="4">
      <c r="A4" s="393" t="inlineStr">
        <is>
          <t>CAMCON</t>
        </is>
      </c>
      <c r="B4" s="464" t="n">
        <v>14</v>
      </c>
      <c r="C4" s="464" t="n">
        <v>9</v>
      </c>
      <c r="D4" s="464" t="n">
        <v>-5</v>
      </c>
    </row>
    <row r="5">
      <c r="A5" s="393" t="inlineStr">
        <is>
          <t>CIDRÁLIA</t>
        </is>
      </c>
      <c r="B5" s="464" t="n">
        <v>32</v>
      </c>
      <c r="C5" s="464" t="n">
        <v>29</v>
      </c>
      <c r="D5" s="464" t="n">
        <v>-3</v>
      </c>
    </row>
    <row r="6">
      <c r="A6" s="393" t="inlineStr">
        <is>
          <t>IMPALA</t>
        </is>
      </c>
      <c r="B6" s="464" t="n">
        <v>14</v>
      </c>
      <c r="C6" s="464" t="n">
        <v>10</v>
      </c>
      <c r="D6" s="464" t="n">
        <v>-4</v>
      </c>
    </row>
    <row r="7">
      <c r="A7" s="393" t="inlineStr">
        <is>
          <t>MACON</t>
        </is>
      </c>
      <c r="B7" s="464" t="n">
        <v>52</v>
      </c>
      <c r="C7" s="464" t="n">
        <v>31</v>
      </c>
      <c r="D7" s="464" t="n">
        <v>-21</v>
      </c>
    </row>
    <row r="8">
      <c r="A8" s="393" t="inlineStr">
        <is>
          <t>ROSALINA EXPRESS</t>
        </is>
      </c>
      <c r="B8" s="464" t="n">
        <v>31</v>
      </c>
      <c r="C8" s="464" t="n">
        <v>36</v>
      </c>
      <c r="D8" s="464" t="n">
        <v>5</v>
      </c>
    </row>
    <row r="9">
      <c r="A9" s="393" t="inlineStr">
        <is>
          <t>STRANG</t>
        </is>
      </c>
      <c r="B9" s="464" t="n">
        <v>9</v>
      </c>
      <c r="C9" s="464" t="n">
        <v>2</v>
      </c>
      <c r="D9" s="464" t="n">
        <v>-7</v>
      </c>
    </row>
    <row r="10">
      <c r="A10" s="393" t="inlineStr">
        <is>
          <t>TCUL</t>
        </is>
      </c>
      <c r="B10" s="464" t="n">
        <v>97</v>
      </c>
      <c r="C10" s="464" t="n">
        <v>117</v>
      </c>
      <c r="D10" s="464" t="n">
        <v>20</v>
      </c>
    </row>
    <row r="11">
      <c r="A11" s="393" t="inlineStr">
        <is>
          <t>Total Geral</t>
        </is>
      </c>
      <c r="B11" s="464" t="n">
        <v>416</v>
      </c>
      <c r="C11" s="464" t="n">
        <v>349</v>
      </c>
      <c r="D11" s="464" t="n">
        <v>-67</v>
      </c>
    </row>
    <row r="16">
      <c r="A16" s="360" t="n"/>
      <c r="B16" s="360" t="n"/>
      <c r="C16" s="360" t="n"/>
      <c r="D16" s="360" t="n"/>
      <c r="M16" s="470" t="inlineStr">
        <is>
          <t>Autocarros Disponibilizados nas Linhas</t>
        </is>
      </c>
      <c r="N16" s="470">
        <f>GETPIVOTDATA("Soma de AUTOCARROS 
DISPONIBILIZADOS -6ª F",$A$1)</f>
        <v/>
      </c>
    </row>
    <row r="17">
      <c r="M17" s="470" t="inlineStr">
        <is>
          <t>Diferença Autocarros. Linhas - Efectiv.</t>
        </is>
      </c>
      <c r="N17" s="470">
        <f>N20-N16</f>
        <v/>
      </c>
    </row>
    <row r="18" ht="15.75" customHeight="1" thickBot="1"/>
    <row r="19" ht="16.5" customHeight="1" thickBot="1" thickTop="1">
      <c r="L19" s="361" t="n"/>
      <c r="M19" s="470" t="inlineStr">
        <is>
          <t>Autocarros Previstos</t>
        </is>
      </c>
      <c r="N19" s="470">
        <f>B37</f>
        <v/>
      </c>
    </row>
    <row r="20" ht="16.5" customHeight="1" thickBot="1" thickTop="1">
      <c r="L20" s="362" t="n"/>
      <c r="M20" s="470" t="inlineStr">
        <is>
          <t>Autocarros Disponibilizados</t>
        </is>
      </c>
      <c r="N20" s="470">
        <f>C37</f>
        <v/>
      </c>
    </row>
    <row r="21" ht="16.5" customHeight="1" thickBot="1" thickTop="1">
      <c r="L21" s="363" t="n"/>
      <c r="M21" s="470" t="inlineStr">
        <is>
          <t>Diferença</t>
        </is>
      </c>
      <c r="N21" s="470">
        <f>(-D37)</f>
        <v/>
      </c>
    </row>
    <row r="22" ht="15.75" customHeight="1" thickTop="1"/>
    <row r="23">
      <c r="M23" s="360" t="inlineStr">
        <is>
          <t>Percentagem</t>
        </is>
      </c>
      <c r="N23" s="364">
        <f>(N20/N19)</f>
        <v/>
      </c>
    </row>
    <row r="25">
      <c r="N25" s="365" t="n"/>
    </row>
    <row r="26">
      <c r="M26" s="366" t="n"/>
    </row>
    <row r="27">
      <c r="A27" s="367" t="inlineStr">
        <is>
          <t>Operadoras</t>
        </is>
      </c>
      <c r="B27" s="368" t="inlineStr">
        <is>
          <t>AUTOCARROS PREVISTOS</t>
        </is>
      </c>
      <c r="C27" s="369" t="inlineStr">
        <is>
          <t>AUTOCARROS DISPONIBILIZAOS</t>
        </is>
      </c>
      <c r="D27" s="370" t="inlineStr">
        <is>
          <t>DIFERENÇA</t>
        </is>
      </c>
      <c r="E27" s="360" t="inlineStr">
        <is>
          <t>Percentagem</t>
        </is>
      </c>
      <c r="F27" s="360" t="inlineStr">
        <is>
          <t>Autocarros Efectivos</t>
        </is>
      </c>
      <c r="G27" s="360" t="inlineStr">
        <is>
          <t>Percentagem Efectival</t>
        </is>
      </c>
    </row>
    <row r="28">
      <c r="A28" s="382">
        <f>A2</f>
        <v/>
      </c>
      <c r="B28" s="383">
        <f>B2</f>
        <v/>
      </c>
      <c r="C28" s="383">
        <f>F28</f>
        <v/>
      </c>
      <c r="D28" s="383">
        <f>C28-B28</f>
        <v/>
      </c>
      <c r="E28" s="378">
        <f>C28/B28</f>
        <v/>
      </c>
      <c r="F28" s="377">
        <f>'...'!C8</f>
        <v/>
      </c>
      <c r="G28" s="378">
        <f>F28/B28</f>
        <v/>
      </c>
    </row>
    <row r="29">
      <c r="A29" s="384">
        <f>A3</f>
        <v/>
      </c>
      <c r="B29" s="385">
        <f>B3</f>
        <v/>
      </c>
      <c r="C29" s="385">
        <f>F29</f>
        <v/>
      </c>
      <c r="D29" s="385">
        <f>C29-B29</f>
        <v/>
      </c>
      <c r="E29" s="381">
        <f>C29/B29</f>
        <v/>
      </c>
      <c r="F29" s="380">
        <f>'...'!C9</f>
        <v/>
      </c>
      <c r="G29" s="381">
        <f>F29/B29</f>
        <v/>
      </c>
    </row>
    <row r="30">
      <c r="A30" s="382">
        <f>A4</f>
        <v/>
      </c>
      <c r="B30" s="383">
        <f>B4</f>
        <v/>
      </c>
      <c r="C30" s="383">
        <f>F30</f>
        <v/>
      </c>
      <c r="D30" s="383">
        <f>C30-B30</f>
        <v/>
      </c>
      <c r="E30" s="378">
        <f>C30/B30</f>
        <v/>
      </c>
      <c r="F30" s="377">
        <f>'...'!C10</f>
        <v/>
      </c>
      <c r="G30" s="378">
        <f>F30/B30</f>
        <v/>
      </c>
    </row>
    <row r="31">
      <c r="A31" s="384">
        <f>A5</f>
        <v/>
      </c>
      <c r="B31" s="385">
        <f>B5</f>
        <v/>
      </c>
      <c r="C31" s="385">
        <f>F31</f>
        <v/>
      </c>
      <c r="D31" s="385">
        <f>C31-B31</f>
        <v/>
      </c>
      <c r="E31" s="381">
        <f>C31/B31</f>
        <v/>
      </c>
      <c r="F31" s="380">
        <f>'...'!C11</f>
        <v/>
      </c>
      <c r="G31" s="381">
        <f>F31/B31</f>
        <v/>
      </c>
    </row>
    <row r="32">
      <c r="A32" s="382">
        <f>A6</f>
        <v/>
      </c>
      <c r="B32" s="383">
        <f>B6</f>
        <v/>
      </c>
      <c r="C32" s="383">
        <f>F32</f>
        <v/>
      </c>
      <c r="D32" s="383">
        <f>C32-B32</f>
        <v/>
      </c>
      <c r="E32" s="378">
        <f>C32/B32</f>
        <v/>
      </c>
      <c r="F32" s="377">
        <f>'...'!C12</f>
        <v/>
      </c>
      <c r="G32" s="378">
        <f>F32/B32</f>
        <v/>
      </c>
      <c r="O32" s="371" t="n"/>
    </row>
    <row r="33">
      <c r="A33" s="384">
        <f>A7</f>
        <v/>
      </c>
      <c r="B33" s="385">
        <f>B7</f>
        <v/>
      </c>
      <c r="C33" s="385">
        <f>F33</f>
        <v/>
      </c>
      <c r="D33" s="385">
        <f>C33-B33</f>
        <v/>
      </c>
      <c r="E33" s="381">
        <f>C33/B33</f>
        <v/>
      </c>
      <c r="F33" s="380">
        <f>'...'!C13</f>
        <v/>
      </c>
      <c r="G33" s="381">
        <f>F33/B33</f>
        <v/>
      </c>
    </row>
    <row r="34">
      <c r="A34" s="382">
        <f>A8</f>
        <v/>
      </c>
      <c r="B34" s="383">
        <f>B8</f>
        <v/>
      </c>
      <c r="C34" s="383">
        <f>F34</f>
        <v/>
      </c>
      <c r="D34" s="383">
        <f>C34-B34</f>
        <v/>
      </c>
      <c r="E34" s="378">
        <f>C34/B34</f>
        <v/>
      </c>
      <c r="F34" s="377">
        <f>'...'!C14</f>
        <v/>
      </c>
      <c r="G34" s="378">
        <f>F34/B34</f>
        <v/>
      </c>
      <c r="O34" s="365" t="n"/>
    </row>
    <row r="35">
      <c r="A35" s="384">
        <f>A9</f>
        <v/>
      </c>
      <c r="B35" s="385">
        <f>B9</f>
        <v/>
      </c>
      <c r="C35" s="385">
        <f>F35</f>
        <v/>
      </c>
      <c r="D35" s="385">
        <f>C35-B35</f>
        <v/>
      </c>
      <c r="E35" s="381">
        <f>C35/B35</f>
        <v/>
      </c>
      <c r="F35" s="380">
        <f>'...'!C15</f>
        <v/>
      </c>
      <c r="G35" s="381">
        <f>F35/B35</f>
        <v/>
      </c>
    </row>
    <row r="36">
      <c r="A36" s="382">
        <f>A10</f>
        <v/>
      </c>
      <c r="B36" s="383">
        <f>B10</f>
        <v/>
      </c>
      <c r="C36" s="383">
        <f>F36</f>
        <v/>
      </c>
      <c r="D36" s="383">
        <f>C36-B36</f>
        <v/>
      </c>
      <c r="E36" s="378">
        <f>C36/B36</f>
        <v/>
      </c>
      <c r="F36" s="377">
        <f>'...'!C16</f>
        <v/>
      </c>
      <c r="G36" s="378">
        <f>F36/B36</f>
        <v/>
      </c>
    </row>
    <row r="37">
      <c r="A37" s="386" t="inlineStr">
        <is>
          <t xml:space="preserve">TOTAL </t>
        </is>
      </c>
      <c r="B37" s="387">
        <f>SUM(B28:B36)</f>
        <v/>
      </c>
      <c r="C37" s="387">
        <f>SUM(C28:C36)</f>
        <v/>
      </c>
      <c r="D37" s="387">
        <f>SUM(D28:D36)</f>
        <v/>
      </c>
      <c r="E37" s="388">
        <f>C37/B37</f>
        <v/>
      </c>
      <c r="F37" s="389">
        <f>SUM(F28:F36)</f>
        <v/>
      </c>
      <c r="G37" s="388">
        <f>F37/B37</f>
        <v/>
      </c>
    </row>
    <row r="52">
      <c r="B52" s="373" t="inlineStr">
        <is>
          <t>AUTOCARROS PREVISTOS</t>
        </is>
      </c>
      <c r="C52" s="374" t="inlineStr">
        <is>
          <t>AUTOCARROS DISPONIBILIZADOS</t>
        </is>
      </c>
      <c r="D52" s="375" t="inlineStr">
        <is>
          <t>DIFERENÇA</t>
        </is>
      </c>
    </row>
    <row r="54">
      <c r="A54" s="391" t="inlineStr">
        <is>
          <t>Rótulos de Linha</t>
        </is>
      </c>
      <c r="B54" s="392" t="inlineStr">
        <is>
          <t>AUTOCARROS PREVISTOS</t>
        </is>
      </c>
      <c r="C54" s="392" t="inlineStr">
        <is>
          <t>AUTOCARROS DISPONIBILIZADOS</t>
        </is>
      </c>
      <c r="D54" s="392" t="inlineStr">
        <is>
          <t>DIFERENÇA</t>
        </is>
      </c>
    </row>
    <row r="55">
      <c r="A55" s="393" t="inlineStr">
        <is>
          <t>ROSALINA EXPRESS</t>
        </is>
      </c>
      <c r="B55" s="464" t="n">
        <v>31</v>
      </c>
      <c r="C55" s="464" t="n">
        <v>36</v>
      </c>
      <c r="D55" s="464" t="n">
        <v>5</v>
      </c>
      <c r="E55" s="25" t="n"/>
    </row>
    <row r="56">
      <c r="A56" s="394" t="inlineStr">
        <is>
          <t>612</t>
        </is>
      </c>
      <c r="B56" s="464" t="n">
        <v>5</v>
      </c>
      <c r="C56" s="464" t="n">
        <v>0</v>
      </c>
      <c r="D56" s="464" t="n">
        <v>-5</v>
      </c>
      <c r="E56" s="437">
        <f>IF(B56,C56/B56,"")</f>
        <v/>
      </c>
    </row>
    <row r="57">
      <c r="A57" s="395" t="inlineStr">
        <is>
          <t>ZANGO 0 X CACUACO (EXPRESSO)</t>
        </is>
      </c>
      <c r="B57" s="464" t="n">
        <v>5</v>
      </c>
      <c r="C57" s="464" t="n">
        <v>0</v>
      </c>
      <c r="D57" s="464" t="n">
        <v>-5</v>
      </c>
      <c r="E57" s="438" t="n"/>
    </row>
    <row r="58">
      <c r="A58" s="394" t="inlineStr">
        <is>
          <t>616</t>
        </is>
      </c>
      <c r="B58" s="464" t="n">
        <v>5</v>
      </c>
      <c r="C58" s="464" t="n">
        <v>3</v>
      </c>
      <c r="D58" s="464" t="n">
        <v>-2</v>
      </c>
      <c r="E58" s="437">
        <f>IF(B58,C58/B58,"")</f>
        <v/>
      </c>
    </row>
    <row r="59">
      <c r="A59" s="395" t="inlineStr">
        <is>
          <t>ZANGO 0 X BENFICA (EXPRESSO)</t>
        </is>
      </c>
      <c r="B59" s="464" t="n">
        <v>5</v>
      </c>
      <c r="C59" s="464" t="n">
        <v>3</v>
      </c>
      <c r="D59" s="464" t="n">
        <v>-2</v>
      </c>
      <c r="E59" s="438" t="n"/>
      <c r="F59" s="371" t="n"/>
    </row>
    <row r="60">
      <c r="A60" s="394" t="inlineStr">
        <is>
          <t>R01</t>
        </is>
      </c>
      <c r="B60" s="464" t="n">
        <v>7</v>
      </c>
      <c r="C60" s="464" t="n">
        <v>11</v>
      </c>
      <c r="D60" s="464" t="n">
        <v>4</v>
      </c>
      <c r="E60" s="437">
        <f>IF(B60,C60/B60,"")</f>
        <v/>
      </c>
    </row>
    <row r="61">
      <c r="A61" s="395" t="inlineStr">
        <is>
          <t>ZANGO 0 X ZANGO 8000</t>
        </is>
      </c>
      <c r="B61" s="464" t="n">
        <v>7</v>
      </c>
      <c r="C61" s="464" t="n">
        <v>11</v>
      </c>
      <c r="D61" s="464" t="n">
        <v>4</v>
      </c>
      <c r="E61" s="438" t="n"/>
    </row>
    <row r="62">
      <c r="A62" s="394" t="inlineStr">
        <is>
          <t>R02</t>
        </is>
      </c>
      <c r="B62" s="464" t="n">
        <v>6</v>
      </c>
      <c r="C62" s="464" t="n">
        <v>9</v>
      </c>
      <c r="D62" s="464" t="n">
        <v>3</v>
      </c>
      <c r="E62" s="437">
        <f>IF(B62,C62/B62,"")</f>
        <v/>
      </c>
    </row>
    <row r="63">
      <c r="A63" s="395" t="inlineStr">
        <is>
          <t>ZANGO 0 X VILA DE VIANA</t>
        </is>
      </c>
      <c r="B63" s="464" t="n">
        <v>6</v>
      </c>
      <c r="C63" s="464" t="n">
        <v>9</v>
      </c>
      <c r="D63" s="464" t="n">
        <v>3</v>
      </c>
      <c r="E63" s="438" t="n"/>
    </row>
    <row r="64">
      <c r="A64" s="394" t="inlineStr">
        <is>
          <t>R03</t>
        </is>
      </c>
      <c r="B64" s="464" t="n">
        <v>7</v>
      </c>
      <c r="C64" s="464" t="n">
        <v>12</v>
      </c>
      <c r="D64" s="464" t="n">
        <v>5</v>
      </c>
      <c r="E64" s="437">
        <f>IF(B64,C64/B64,"")</f>
        <v/>
      </c>
    </row>
    <row r="65">
      <c r="A65" s="395" t="inlineStr">
        <is>
          <t>ZANGO 0 X 11 DE NOVEMBRO</t>
        </is>
      </c>
      <c r="B65" s="464" t="n">
        <v>7</v>
      </c>
      <c r="C65" s="464" t="n">
        <v>12</v>
      </c>
      <c r="D65" s="464" t="n">
        <v>5</v>
      </c>
      <c r="E65" s="438" t="n"/>
    </row>
    <row r="66">
      <c r="A66" s="394" t="inlineStr">
        <is>
          <t>R04A</t>
        </is>
      </c>
      <c r="B66" s="464" t="n">
        <v>1</v>
      </c>
      <c r="C66" s="464" t="n">
        <v>1</v>
      </c>
      <c r="D66" s="464" t="n">
        <v>0</v>
      </c>
      <c r="E66" s="437">
        <f>IF(B66,C66/B66,"")</f>
        <v/>
      </c>
    </row>
    <row r="67">
      <c r="A67" s="395" t="inlineStr">
        <is>
          <t>BENFICA X KILAMBA</t>
        </is>
      </c>
      <c r="B67" s="464" t="n">
        <v>1</v>
      </c>
      <c r="C67" s="464" t="n">
        <v>1</v>
      </c>
      <c r="D67" s="464" t="n">
        <v>0</v>
      </c>
      <c r="E67" s="438" t="n"/>
    </row>
    <row r="68">
      <c r="A68" s="394" t="inlineStr">
        <is>
          <t>R04B</t>
        </is>
      </c>
      <c r="B68" s="464" t="n">
        <v>0</v>
      </c>
      <c r="C68" s="464" t="n">
        <v>0</v>
      </c>
      <c r="D68" s="464" t="n">
        <v>0</v>
      </c>
      <c r="E68" s="437">
        <f>IF(B68,C68/B68,"")</f>
        <v/>
      </c>
    </row>
    <row r="69">
      <c r="A69" s="395" t="inlineStr">
        <is>
          <t>BENFICA X KILAMBA</t>
        </is>
      </c>
      <c r="B69" s="464" t="n">
        <v>0</v>
      </c>
      <c r="C69" s="464" t="n">
        <v>0</v>
      </c>
      <c r="D69" s="464" t="n">
        <v>0</v>
      </c>
      <c r="E69" s="438" t="n"/>
    </row>
    <row r="70">
      <c r="A70" s="393" t="inlineStr">
        <is>
          <t>Total Geral</t>
        </is>
      </c>
      <c r="B70" s="464" t="n">
        <v>31</v>
      </c>
      <c r="C70" s="464" t="n">
        <v>36</v>
      </c>
      <c r="D70" s="464" t="n">
        <v>5</v>
      </c>
      <c r="E70" s="437">
        <f>IF(B70,C70/B70,"")</f>
        <v/>
      </c>
    </row>
    <row r="71">
      <c r="E71" s="438" t="n"/>
    </row>
    <row r="72">
      <c r="E72" s="437">
        <f>IF(B72,C72/B72,"")</f>
        <v/>
      </c>
    </row>
    <row r="73">
      <c r="E73" s="438" t="n"/>
    </row>
    <row r="74">
      <c r="E74" s="437">
        <f>IF(B74,C74/B74,"")</f>
        <v/>
      </c>
    </row>
    <row r="75">
      <c r="E75" s="438" t="n"/>
    </row>
    <row r="76">
      <c r="E76" s="437">
        <f>IF(B76,C76/B76,"")</f>
        <v/>
      </c>
    </row>
    <row r="77">
      <c r="E77" s="438" t="n"/>
    </row>
    <row r="78">
      <c r="E78" s="437">
        <f>IF(B78,C78/B78,"")</f>
        <v/>
      </c>
    </row>
    <row r="79">
      <c r="E79" s="438" t="n"/>
    </row>
    <row r="80">
      <c r="E80" s="437">
        <f>IF(B80,C80/B80,"")</f>
        <v/>
      </c>
    </row>
    <row r="81">
      <c r="E81" s="438" t="n"/>
    </row>
    <row r="82">
      <c r="E82" s="437">
        <f>IF(B82,C82/B82,"")</f>
        <v/>
      </c>
    </row>
    <row r="83">
      <c r="E83" s="438" t="n"/>
    </row>
    <row r="84">
      <c r="E84" s="437">
        <f>IF(B84,C84/B84,"")</f>
        <v/>
      </c>
    </row>
    <row r="85">
      <c r="E85" s="438" t="n"/>
    </row>
    <row r="86">
      <c r="E86" s="437">
        <f>IF(B86,C86/B86,"")</f>
        <v/>
      </c>
    </row>
    <row r="87">
      <c r="E87" s="438" t="n"/>
    </row>
    <row r="88">
      <c r="E88" s="437">
        <f>IF(B88,C88/B88,"")</f>
        <v/>
      </c>
    </row>
    <row r="89">
      <c r="E89" s="438" t="n"/>
    </row>
    <row r="90">
      <c r="E90" s="437">
        <f>IF(B90,C90/B90,"")</f>
        <v/>
      </c>
    </row>
    <row r="91">
      <c r="E91" s="438" t="n"/>
    </row>
    <row r="92">
      <c r="E92" s="437">
        <f>IF(B92,C92/B92,"")</f>
        <v/>
      </c>
    </row>
    <row r="93">
      <c r="E93" s="438" t="n"/>
    </row>
    <row r="94">
      <c r="E94" s="437">
        <f>IF(B94,C94/B94,"")</f>
        <v/>
      </c>
    </row>
    <row r="95">
      <c r="E95" s="438" t="n"/>
    </row>
    <row r="96">
      <c r="E96" s="372">
        <f>C96/B96</f>
        <v/>
      </c>
    </row>
    <row r="97">
      <c r="B97" s="25" t="n"/>
      <c r="C97" s="25" t="n"/>
      <c r="D97" s="25" t="n"/>
      <c r="E97" s="25" t="n"/>
    </row>
    <row r="98">
      <c r="B98" s="25" t="n"/>
      <c r="C98" s="25" t="n"/>
      <c r="D98" s="25" t="n"/>
      <c r="E98" s="25" t="n"/>
    </row>
    <row r="99">
      <c r="B99" s="25" t="n"/>
      <c r="C99" s="25" t="n"/>
      <c r="D99" s="25" t="n"/>
      <c r="E99" s="25" t="n"/>
    </row>
    <row r="100">
      <c r="B100" s="25" t="n"/>
      <c r="C100" s="25" t="n"/>
      <c r="D100" s="25" t="n"/>
      <c r="E100" s="25" t="n"/>
    </row>
    <row r="101">
      <c r="B101" s="25" t="n"/>
      <c r="C101" s="25" t="n"/>
      <c r="D101" s="25" t="n"/>
      <c r="E101" s="25" t="n"/>
    </row>
    <row r="102">
      <c r="B102" s="25" t="n"/>
      <c r="C102" s="25" t="n"/>
      <c r="D102" s="25" t="n"/>
      <c r="E102" s="25" t="n"/>
    </row>
    <row r="103">
      <c r="B103" s="25" t="n"/>
      <c r="C103" s="25" t="n"/>
      <c r="D103" s="25" t="n"/>
      <c r="E103" s="25" t="n"/>
    </row>
    <row r="104">
      <c r="B104" s="25" t="n"/>
      <c r="C104" s="25" t="n"/>
      <c r="D104" s="25" t="n"/>
      <c r="E104" s="25" t="n"/>
    </row>
    <row r="105">
      <c r="B105" s="25" t="n"/>
      <c r="C105" s="25" t="n"/>
      <c r="D105" s="25" t="n"/>
      <c r="E105" s="25" t="n"/>
    </row>
    <row r="106">
      <c r="B106" s="25" t="n"/>
      <c r="C106" s="25" t="n"/>
      <c r="D106" s="25" t="n"/>
      <c r="E106" s="25" t="n"/>
    </row>
    <row r="107">
      <c r="B107" s="25" t="n"/>
      <c r="C107" s="25" t="n"/>
      <c r="D107" s="25" t="n"/>
      <c r="E107" s="25" t="n"/>
    </row>
    <row r="108">
      <c r="B108" s="25" t="n"/>
      <c r="C108" s="25" t="n"/>
      <c r="D108" s="25" t="n"/>
      <c r="E108" s="25" t="n"/>
    </row>
    <row r="109" ht="45" customFormat="1" customHeight="1" s="447">
      <c r="A109" s="449" t="inlineStr">
        <is>
          <t>SEQ.</t>
        </is>
      </c>
      <c r="B109" s="450" t="inlineStr">
        <is>
          <t>LINHA</t>
        </is>
      </c>
      <c r="C109" s="451" t="inlineStr">
        <is>
          <t>DESCRIÇÃO</t>
        </is>
      </c>
      <c r="D109" s="450" t="inlineStr">
        <is>
          <t>AUTOCARROS DISPONIBILIZADOS</t>
        </is>
      </c>
      <c r="E109" s="151" t="n"/>
      <c r="H109" s="448" t="n"/>
      <c r="I109" s="448" t="n"/>
      <c r="J109" s="448" t="n"/>
    </row>
    <row r="110">
      <c r="A110" s="440" t="n">
        <v>1</v>
      </c>
      <c r="B110" s="377">
        <f>A56</f>
        <v/>
      </c>
      <c r="C110" s="376">
        <f>A57</f>
        <v/>
      </c>
      <c r="D110" s="445">
        <f>E56</f>
        <v/>
      </c>
      <c r="E110" s="25" t="n"/>
    </row>
    <row r="111">
      <c r="A111" s="442" t="n">
        <v>2</v>
      </c>
      <c r="B111" s="380">
        <f>A58</f>
        <v/>
      </c>
      <c r="C111" s="443">
        <f>A59</f>
        <v/>
      </c>
      <c r="D111" s="446">
        <f>E58</f>
        <v/>
      </c>
      <c r="E111" s="25" t="n"/>
    </row>
    <row r="112">
      <c r="A112" s="440" t="n">
        <v>3</v>
      </c>
      <c r="B112" s="377">
        <f>A60</f>
        <v/>
      </c>
      <c r="C112" s="376">
        <f>A61</f>
        <v/>
      </c>
      <c r="D112" s="445">
        <f>E60</f>
        <v/>
      </c>
      <c r="E112" s="25" t="n"/>
    </row>
    <row r="113">
      <c r="A113" s="442" t="n">
        <v>4</v>
      </c>
      <c r="B113" s="380">
        <f>A62</f>
        <v/>
      </c>
      <c r="C113" s="443">
        <f>A63</f>
        <v/>
      </c>
      <c r="D113" s="446">
        <f>E62</f>
        <v/>
      </c>
      <c r="E113" s="25" t="n"/>
    </row>
    <row r="114">
      <c r="A114" s="440" t="n">
        <v>5</v>
      </c>
      <c r="B114" s="377">
        <f>A64</f>
        <v/>
      </c>
      <c r="C114" s="376">
        <f>A65</f>
        <v/>
      </c>
      <c r="D114" s="445">
        <f>E64</f>
        <v/>
      </c>
      <c r="E114" s="25" t="n"/>
    </row>
    <row r="115">
      <c r="A115" s="442" t="n">
        <v>6</v>
      </c>
      <c r="B115" s="380">
        <f>A66</f>
        <v/>
      </c>
      <c r="C115" s="443">
        <f>A67</f>
        <v/>
      </c>
      <c r="D115" s="446">
        <f>E66</f>
        <v/>
      </c>
      <c r="E115" s="25" t="n"/>
    </row>
    <row r="116">
      <c r="A116" s="440" t="n">
        <v>7</v>
      </c>
      <c r="B116" s="377">
        <f>A68</f>
        <v/>
      </c>
      <c r="C116" s="376">
        <f>A69</f>
        <v/>
      </c>
      <c r="D116" s="445">
        <f>E68</f>
        <v/>
      </c>
      <c r="E116" s="25" t="n"/>
    </row>
    <row r="117">
      <c r="A117" s="442" t="n">
        <v>8</v>
      </c>
      <c r="B117" s="380">
        <f>A70</f>
        <v/>
      </c>
      <c r="C117" s="443">
        <f>A71</f>
        <v/>
      </c>
      <c r="D117" s="446">
        <f>E70</f>
        <v/>
      </c>
      <c r="E117" s="25" t="n"/>
    </row>
    <row r="118">
      <c r="A118" s="440" t="n">
        <v>9</v>
      </c>
      <c r="B118" s="377">
        <f>A72</f>
        <v/>
      </c>
      <c r="C118" s="376">
        <f>A73</f>
        <v/>
      </c>
      <c r="D118" s="445">
        <f>E72</f>
        <v/>
      </c>
      <c r="E118" s="25" t="n"/>
    </row>
    <row r="119">
      <c r="A119" s="442" t="n">
        <v>10</v>
      </c>
      <c r="B119" s="380">
        <f>A74</f>
        <v/>
      </c>
      <c r="C119" s="443">
        <f>A75</f>
        <v/>
      </c>
      <c r="D119" s="446">
        <f>E74</f>
        <v/>
      </c>
      <c r="E119" s="25" t="n"/>
    </row>
    <row r="120">
      <c r="A120" s="440" t="n">
        <v>11</v>
      </c>
      <c r="B120" s="377">
        <f>A76</f>
        <v/>
      </c>
      <c r="C120" s="376">
        <f>A77</f>
        <v/>
      </c>
      <c r="D120" s="445">
        <f>E76</f>
        <v/>
      </c>
      <c r="E120" s="25" t="n"/>
    </row>
    <row r="121">
      <c r="A121" s="442" t="n">
        <v>12</v>
      </c>
      <c r="B121" s="380">
        <f>A78</f>
        <v/>
      </c>
      <c r="C121" s="443">
        <f>A79</f>
        <v/>
      </c>
      <c r="D121" s="446">
        <f>E78</f>
        <v/>
      </c>
      <c r="E121" s="25" t="n"/>
    </row>
    <row r="122">
      <c r="A122" s="440" t="n">
        <v>13</v>
      </c>
      <c r="B122" s="377">
        <f>A80</f>
        <v/>
      </c>
      <c r="C122" s="376">
        <f>A81</f>
        <v/>
      </c>
      <c r="D122" s="445">
        <f>E80</f>
        <v/>
      </c>
      <c r="E122" s="25" t="n"/>
    </row>
    <row r="123">
      <c r="A123" s="442" t="n">
        <v>14</v>
      </c>
      <c r="B123" s="380">
        <f>A82</f>
        <v/>
      </c>
      <c r="C123" s="443">
        <f>A83</f>
        <v/>
      </c>
      <c r="D123" s="446">
        <f>E82</f>
        <v/>
      </c>
      <c r="E123" s="25" t="n"/>
    </row>
    <row r="124">
      <c r="A124" s="440" t="n">
        <v>15</v>
      </c>
      <c r="B124" s="377">
        <f>A84</f>
        <v/>
      </c>
      <c r="C124" s="376">
        <f>A85</f>
        <v/>
      </c>
      <c r="D124" s="445">
        <f>E84</f>
        <v/>
      </c>
      <c r="E124" s="25" t="n"/>
    </row>
    <row r="125">
      <c r="A125" s="442" t="n">
        <v>16</v>
      </c>
      <c r="B125" s="380">
        <f>A86</f>
        <v/>
      </c>
      <c r="C125" s="443">
        <f>A87</f>
        <v/>
      </c>
      <c r="D125" s="446">
        <f>E86</f>
        <v/>
      </c>
      <c r="E125" s="25" t="n"/>
    </row>
    <row r="126">
      <c r="A126" s="440" t="n">
        <v>17</v>
      </c>
      <c r="B126" s="377">
        <f>A88</f>
        <v/>
      </c>
      <c r="C126" s="376">
        <f>A89</f>
        <v/>
      </c>
      <c r="D126" s="441">
        <f>E88</f>
        <v/>
      </c>
      <c r="E126" s="25" t="n"/>
    </row>
    <row r="127">
      <c r="A127" s="442" t="n">
        <v>18</v>
      </c>
      <c r="B127" s="380">
        <f>A90</f>
        <v/>
      </c>
      <c r="C127" s="443">
        <f>A91</f>
        <v/>
      </c>
      <c r="D127" s="444">
        <f>E90</f>
        <v/>
      </c>
      <c r="E127" s="25" t="n"/>
    </row>
    <row r="128">
      <c r="A128" s="440" t="n">
        <v>19</v>
      </c>
      <c r="B128" s="377">
        <f>A92</f>
        <v/>
      </c>
      <c r="C128" s="376">
        <f>A93</f>
        <v/>
      </c>
      <c r="D128" s="441">
        <f>E92</f>
        <v/>
      </c>
      <c r="E128" s="25" t="n"/>
    </row>
    <row r="129">
      <c r="A129" s="442" t="n">
        <v>20</v>
      </c>
      <c r="B129" s="380">
        <f>A94</f>
        <v/>
      </c>
      <c r="C129" s="443">
        <f>A95</f>
        <v/>
      </c>
      <c r="D129" s="444">
        <f>E94</f>
        <v/>
      </c>
      <c r="E129" s="25" t="n"/>
    </row>
    <row r="130">
      <c r="B130" s="25" t="n"/>
      <c r="C130" s="25" t="n"/>
      <c r="D130" s="25" t="n"/>
      <c r="E130" s="25" t="n"/>
    </row>
    <row r="131">
      <c r="B131" s="25" t="n"/>
      <c r="C131" s="25" t="n"/>
      <c r="D131" s="25" t="n"/>
      <c r="E131" s="25" t="n"/>
    </row>
    <row r="132">
      <c r="B132" s="25" t="n"/>
      <c r="C132" s="25" t="n"/>
      <c r="D132" s="25" t="n"/>
      <c r="E132" s="25" t="n"/>
    </row>
    <row r="133">
      <c r="B133" s="25" t="n"/>
      <c r="C133" s="25" t="n"/>
      <c r="D133" s="25" t="n"/>
      <c r="E133" s="25" t="n"/>
    </row>
    <row r="134">
      <c r="B134" s="25" t="n"/>
      <c r="C134" s="25" t="n"/>
      <c r="D134" s="25" t="n"/>
      <c r="E134" s="25" t="n"/>
    </row>
    <row r="135">
      <c r="B135" s="25" t="n"/>
      <c r="C135" s="25" t="n"/>
      <c r="D135" s="25" t="n"/>
      <c r="E135" s="25" t="n"/>
    </row>
    <row r="136">
      <c r="B136" s="25" t="n"/>
      <c r="C136" s="25" t="n"/>
      <c r="D136" s="25" t="n"/>
      <c r="E136" s="25" t="n"/>
    </row>
    <row r="137">
      <c r="B137" s="25" t="n"/>
      <c r="C137" s="25" t="n"/>
      <c r="D137" s="25" t="n"/>
      <c r="E137" s="25" t="n"/>
    </row>
    <row r="138">
      <c r="B138" s="25" t="n"/>
      <c r="C138" s="25" t="n"/>
      <c r="D138" s="25" t="n"/>
      <c r="E138" s="25" t="n"/>
    </row>
    <row r="139">
      <c r="B139" s="25" t="n"/>
      <c r="C139" s="25" t="n"/>
      <c r="D139" s="25" t="n"/>
      <c r="E139" s="25" t="n"/>
    </row>
    <row r="140">
      <c r="B140" s="25" t="n"/>
      <c r="C140" s="25" t="n"/>
      <c r="D140" s="25" t="n"/>
      <c r="E140" s="25" t="n"/>
    </row>
    <row r="141">
      <c r="B141" s="25" t="n"/>
      <c r="C141" s="25" t="n"/>
      <c r="D141" s="25" t="n"/>
      <c r="E141" s="25" t="n"/>
    </row>
    <row r="142">
      <c r="B142" s="25" t="n"/>
      <c r="C142" s="25" t="n"/>
      <c r="D142" s="25" t="n"/>
      <c r="E142" s="25" t="n"/>
    </row>
    <row r="143">
      <c r="B143" s="25" t="n"/>
      <c r="C143" s="25" t="n"/>
      <c r="D143" s="25" t="n"/>
      <c r="E143" s="25" t="n"/>
    </row>
    <row r="144">
      <c r="B144" s="25" t="n"/>
      <c r="C144" s="25" t="n"/>
      <c r="D144" s="25" t="n"/>
      <c r="E144" s="25" t="n"/>
    </row>
    <row r="145">
      <c r="B145" s="25" t="n"/>
      <c r="C145" s="25" t="n"/>
      <c r="D145" s="25" t="n"/>
      <c r="E145" s="25" t="n"/>
    </row>
    <row r="146">
      <c r="B146" s="25" t="n"/>
      <c r="C146" s="25" t="n"/>
      <c r="D146" s="25" t="n"/>
      <c r="E146" s="25" t="n"/>
    </row>
    <row r="147">
      <c r="B147" s="25" t="n"/>
      <c r="C147" s="25" t="n"/>
      <c r="D147" s="25" t="n"/>
      <c r="E147" s="25" t="n"/>
    </row>
    <row r="148">
      <c r="B148" s="373" t="inlineStr">
        <is>
          <t>AUTOCARROS PREVISTOS</t>
        </is>
      </c>
      <c r="C148" s="374" t="inlineStr">
        <is>
          <t>AUTOCARROS DISPONIBILIZADOS</t>
        </is>
      </c>
      <c r="D148" s="375" t="inlineStr">
        <is>
          <t>DIFERENÇA</t>
        </is>
      </c>
      <c r="E148" s="25" t="n"/>
    </row>
    <row r="149">
      <c r="B149" s="25">
        <f>B55</f>
        <v/>
      </c>
      <c r="C149" s="25">
        <f>C55</f>
        <v/>
      </c>
      <c r="D149" s="25">
        <f>D55</f>
        <v/>
      </c>
      <c r="E149" s="25" t="n"/>
    </row>
    <row r="150">
      <c r="B150" s="377">
        <f>B56</f>
        <v/>
      </c>
      <c r="C150" s="377">
        <f>C56</f>
        <v/>
      </c>
      <c r="D150" s="377">
        <f>D56</f>
        <v/>
      </c>
      <c r="E150" s="25" t="n"/>
    </row>
    <row r="151">
      <c r="B151" s="377">
        <f>B57</f>
        <v/>
      </c>
      <c r="C151" s="377">
        <f>C57</f>
        <v/>
      </c>
      <c r="D151" s="377">
        <f>D57</f>
        <v/>
      </c>
      <c r="E151" s="25" t="n"/>
    </row>
    <row r="152">
      <c r="B152" s="380">
        <f>B58</f>
        <v/>
      </c>
      <c r="C152" s="380">
        <f>C58</f>
        <v/>
      </c>
      <c r="D152" s="380">
        <f>D58</f>
        <v/>
      </c>
      <c r="E152" s="25" t="n"/>
    </row>
    <row r="153">
      <c r="B153" s="380">
        <f>B59</f>
        <v/>
      </c>
      <c r="C153" s="380">
        <f>C59</f>
        <v/>
      </c>
      <c r="D153" s="380">
        <f>D59</f>
        <v/>
      </c>
      <c r="E153" s="25" t="n"/>
    </row>
    <row r="154">
      <c r="B154" s="377">
        <f>B60</f>
        <v/>
      </c>
      <c r="C154" s="377">
        <f>C60</f>
        <v/>
      </c>
      <c r="D154" s="377">
        <f>D60</f>
        <v/>
      </c>
      <c r="E154" s="25" t="n"/>
    </row>
    <row r="155">
      <c r="B155" s="377">
        <f>B61</f>
        <v/>
      </c>
      <c r="C155" s="377">
        <f>C61</f>
        <v/>
      </c>
      <c r="D155" s="377">
        <f>D61</f>
        <v/>
      </c>
      <c r="E155" s="25" t="n"/>
    </row>
    <row r="156">
      <c r="B156" s="380">
        <f>B62</f>
        <v/>
      </c>
      <c r="C156" s="380">
        <f>C62</f>
        <v/>
      </c>
      <c r="D156" s="380">
        <f>D62</f>
        <v/>
      </c>
      <c r="E156" s="25" t="n"/>
    </row>
    <row r="157">
      <c r="B157" s="380">
        <f>B63</f>
        <v/>
      </c>
      <c r="C157" s="380">
        <f>C63</f>
        <v/>
      </c>
      <c r="D157" s="380">
        <f>D63</f>
        <v/>
      </c>
      <c r="E157" s="25" t="n"/>
    </row>
    <row r="158">
      <c r="B158" s="377">
        <f>B64</f>
        <v/>
      </c>
      <c r="C158" s="377">
        <f>C64</f>
        <v/>
      </c>
      <c r="D158" s="377">
        <f>D64</f>
        <v/>
      </c>
      <c r="E158" s="25" t="n"/>
    </row>
    <row r="159">
      <c r="B159" s="377">
        <f>B65</f>
        <v/>
      </c>
      <c r="C159" s="377">
        <f>C65</f>
        <v/>
      </c>
      <c r="D159" s="377">
        <f>D65</f>
        <v/>
      </c>
      <c r="E159" s="25" t="n"/>
    </row>
    <row r="160">
      <c r="B160" s="380">
        <f>B66</f>
        <v/>
      </c>
      <c r="C160" s="380">
        <f>C66</f>
        <v/>
      </c>
      <c r="D160" s="380">
        <f>D66</f>
        <v/>
      </c>
      <c r="E160" s="25" t="n"/>
    </row>
    <row r="161">
      <c r="B161" s="380">
        <f>B67</f>
        <v/>
      </c>
      <c r="C161" s="380">
        <f>C67</f>
        <v/>
      </c>
      <c r="D161" s="380">
        <f>D67</f>
        <v/>
      </c>
      <c r="E161" s="25" t="n"/>
    </row>
    <row r="162">
      <c r="B162" s="377">
        <f>B68</f>
        <v/>
      </c>
      <c r="C162" s="377">
        <f>C68</f>
        <v/>
      </c>
      <c r="D162" s="377">
        <f>D68</f>
        <v/>
      </c>
      <c r="E162" s="25" t="n"/>
    </row>
    <row r="163">
      <c r="B163" s="377">
        <f>B69</f>
        <v/>
      </c>
      <c r="C163" s="377">
        <f>C69</f>
        <v/>
      </c>
      <c r="D163" s="377">
        <f>D69</f>
        <v/>
      </c>
      <c r="E163" s="25" t="n"/>
    </row>
    <row r="164">
      <c r="B164" s="380">
        <f>B70</f>
        <v/>
      </c>
      <c r="C164" s="380">
        <f>C70</f>
        <v/>
      </c>
      <c r="D164" s="380">
        <f>D70</f>
        <v/>
      </c>
      <c r="E164" s="25" t="n"/>
    </row>
    <row r="165">
      <c r="B165" s="380">
        <f>B71</f>
        <v/>
      </c>
      <c r="C165" s="380">
        <f>C71</f>
        <v/>
      </c>
      <c r="D165" s="380">
        <f>D71</f>
        <v/>
      </c>
      <c r="E165" s="25" t="n"/>
    </row>
    <row r="166">
      <c r="B166" s="377">
        <f>B72</f>
        <v/>
      </c>
      <c r="C166" s="377">
        <f>C72</f>
        <v/>
      </c>
      <c r="D166" s="377">
        <f>D72</f>
        <v/>
      </c>
      <c r="E166" s="25" t="n"/>
    </row>
    <row r="167">
      <c r="B167" s="377">
        <f>B73</f>
        <v/>
      </c>
      <c r="C167" s="377">
        <f>C73</f>
        <v/>
      </c>
      <c r="D167" s="377">
        <f>D73</f>
        <v/>
      </c>
      <c r="E167" s="25" t="n"/>
    </row>
    <row r="168">
      <c r="A168" s="360" t="inlineStr">
        <is>
          <t>OPERADORA/LINHA</t>
        </is>
      </c>
      <c r="B168" s="380">
        <f>B74</f>
        <v/>
      </c>
      <c r="C168" s="380">
        <f>C74</f>
        <v/>
      </c>
      <c r="D168" s="380">
        <f>D74</f>
        <v/>
      </c>
      <c r="E168" s="116" t="inlineStr">
        <is>
          <t>PERCENTAGEM</t>
        </is>
      </c>
    </row>
    <row r="169">
      <c r="A169" s="470">
        <f>A55</f>
        <v/>
      </c>
      <c r="B169" s="380">
        <f>B75</f>
        <v/>
      </c>
      <c r="C169" s="380">
        <f>C75</f>
        <v/>
      </c>
      <c r="D169" s="380">
        <f>D75</f>
        <v/>
      </c>
      <c r="E169" s="25" t="n"/>
    </row>
    <row r="170">
      <c r="A170" s="376">
        <f>A56</f>
        <v/>
      </c>
      <c r="B170" s="377">
        <f>B76</f>
        <v/>
      </c>
      <c r="C170" s="377">
        <f>C76</f>
        <v/>
      </c>
      <c r="D170" s="377">
        <f>D76</f>
        <v/>
      </c>
      <c r="E170" s="378">
        <f>IF(B150&lt;&gt;0,(C150/B150),0)</f>
        <v/>
      </c>
    </row>
    <row r="171">
      <c r="A171" s="379">
        <f>A57</f>
        <v/>
      </c>
      <c r="B171" s="377">
        <f>B77</f>
        <v/>
      </c>
      <c r="C171" s="377">
        <f>C77</f>
        <v/>
      </c>
      <c r="D171" s="377">
        <f>D77</f>
        <v/>
      </c>
      <c r="E171" s="377" t="n"/>
    </row>
    <row r="172">
      <c r="A172" s="26">
        <f>A58</f>
        <v/>
      </c>
      <c r="B172" s="380">
        <f>B78</f>
        <v/>
      </c>
      <c r="C172" s="380">
        <f>C78</f>
        <v/>
      </c>
      <c r="D172" s="380">
        <f>D78</f>
        <v/>
      </c>
      <c r="E172" s="381">
        <f>IF(B152&lt;&gt;0,(C152/B152),0)</f>
        <v/>
      </c>
    </row>
    <row r="173">
      <c r="A173" s="26">
        <f>A59</f>
        <v/>
      </c>
      <c r="B173" s="380">
        <f>B79</f>
        <v/>
      </c>
      <c r="C173" s="380">
        <f>C79</f>
        <v/>
      </c>
      <c r="D173" s="380">
        <f>D79</f>
        <v/>
      </c>
      <c r="E173" s="380" t="n"/>
    </row>
    <row r="174">
      <c r="A174" s="376">
        <f>A60</f>
        <v/>
      </c>
      <c r="B174" s="377">
        <f>B80</f>
        <v/>
      </c>
      <c r="C174" s="377">
        <f>C80</f>
        <v/>
      </c>
      <c r="D174" s="377">
        <f>D80</f>
        <v/>
      </c>
      <c r="E174" s="378">
        <f>IF(B154&lt;&gt;0,(C154/B154),0)</f>
        <v/>
      </c>
    </row>
    <row r="175">
      <c r="A175" s="379">
        <f>A61</f>
        <v/>
      </c>
      <c r="B175" s="377">
        <f>B81</f>
        <v/>
      </c>
      <c r="C175" s="377">
        <f>C81</f>
        <v/>
      </c>
      <c r="D175" s="377">
        <f>D81</f>
        <v/>
      </c>
      <c r="E175" s="377" t="n"/>
    </row>
    <row r="176">
      <c r="A176" s="26">
        <f>A62</f>
        <v/>
      </c>
      <c r="B176" s="380">
        <f>B82</f>
        <v/>
      </c>
      <c r="C176" s="380">
        <f>C82</f>
        <v/>
      </c>
      <c r="D176" s="380">
        <f>D82</f>
        <v/>
      </c>
      <c r="E176" s="381">
        <f>IF(B156&lt;&gt;0,(C156/B156),0)</f>
        <v/>
      </c>
    </row>
    <row r="177">
      <c r="A177" s="26">
        <f>A63</f>
        <v/>
      </c>
      <c r="B177" s="380">
        <f>B83</f>
        <v/>
      </c>
      <c r="C177" s="380">
        <f>C83</f>
        <v/>
      </c>
      <c r="D177" s="380">
        <f>D83</f>
        <v/>
      </c>
      <c r="E177" s="380" t="n"/>
    </row>
    <row r="178">
      <c r="A178" s="376">
        <f>A64</f>
        <v/>
      </c>
      <c r="B178" s="377">
        <f>B84</f>
        <v/>
      </c>
      <c r="C178" s="377">
        <f>C84</f>
        <v/>
      </c>
      <c r="D178" s="377">
        <f>D84</f>
        <v/>
      </c>
      <c r="E178" s="378">
        <f>IF(B158&lt;&gt;0,(C158/B158),0)</f>
        <v/>
      </c>
    </row>
    <row r="179">
      <c r="A179" s="379">
        <f>A65</f>
        <v/>
      </c>
      <c r="B179" s="377">
        <f>B85</f>
        <v/>
      </c>
      <c r="C179" s="377">
        <f>C85</f>
        <v/>
      </c>
      <c r="D179" s="377">
        <f>D85</f>
        <v/>
      </c>
      <c r="E179" s="377" t="n"/>
    </row>
    <row r="180">
      <c r="A180" s="26">
        <f>A66</f>
        <v/>
      </c>
      <c r="B180" s="380">
        <f>B86</f>
        <v/>
      </c>
      <c r="C180" s="380">
        <f>C86</f>
        <v/>
      </c>
      <c r="D180" s="380">
        <f>D86</f>
        <v/>
      </c>
      <c r="E180" s="381">
        <f>IF(B160&lt;&gt;0,(C160/B160),0)</f>
        <v/>
      </c>
    </row>
    <row r="181">
      <c r="A181" s="26">
        <f>A67</f>
        <v/>
      </c>
      <c r="B181" s="380">
        <f>B87</f>
        <v/>
      </c>
      <c r="C181" s="380">
        <f>C87</f>
        <v/>
      </c>
      <c r="D181" s="380">
        <f>D87</f>
        <v/>
      </c>
      <c r="E181" s="380" t="n"/>
    </row>
    <row r="182">
      <c r="A182" s="376">
        <f>A68</f>
        <v/>
      </c>
      <c r="B182" s="377">
        <f>B88</f>
        <v/>
      </c>
      <c r="C182" s="377">
        <f>C88</f>
        <v/>
      </c>
      <c r="D182" s="377">
        <f>D88</f>
        <v/>
      </c>
      <c r="E182" s="378">
        <f>IF(B162&lt;&gt;0,(C162/B162),0)</f>
        <v/>
      </c>
    </row>
    <row r="183">
      <c r="A183" s="379">
        <f>A69</f>
        <v/>
      </c>
      <c r="B183" s="377">
        <f>B89</f>
        <v/>
      </c>
      <c r="C183" s="377">
        <f>C89</f>
        <v/>
      </c>
      <c r="D183" s="377">
        <f>D89</f>
        <v/>
      </c>
      <c r="E183" s="377" t="n"/>
    </row>
    <row r="184">
      <c r="A184" s="26">
        <f>A70</f>
        <v/>
      </c>
      <c r="B184" s="380">
        <f>B90</f>
        <v/>
      </c>
      <c r="C184" s="380">
        <f>C90</f>
        <v/>
      </c>
      <c r="D184" s="380">
        <f>D90</f>
        <v/>
      </c>
      <c r="E184" s="381">
        <f>IF(B164&lt;&gt;0,(C164/B164),0)</f>
        <v/>
      </c>
    </row>
    <row r="185">
      <c r="A185" s="26">
        <f>A71</f>
        <v/>
      </c>
      <c r="B185" s="380">
        <f>B91</f>
        <v/>
      </c>
      <c r="C185" s="380">
        <f>C91</f>
        <v/>
      </c>
      <c r="D185" s="380">
        <f>D91</f>
        <v/>
      </c>
      <c r="E185" s="380" t="n"/>
    </row>
    <row r="186">
      <c r="A186" s="376">
        <f>A72</f>
        <v/>
      </c>
      <c r="B186" s="377">
        <f>B92</f>
        <v/>
      </c>
      <c r="C186" s="377">
        <f>C92</f>
        <v/>
      </c>
      <c r="D186" s="377">
        <f>D92</f>
        <v/>
      </c>
      <c r="E186" s="378">
        <f>IF(B166&lt;&gt;0,(C166/B166),0)</f>
        <v/>
      </c>
    </row>
    <row r="187">
      <c r="A187" s="379">
        <f>A73</f>
        <v/>
      </c>
      <c r="B187" s="377">
        <f>B93</f>
        <v/>
      </c>
      <c r="C187" s="377">
        <f>C93</f>
        <v/>
      </c>
      <c r="D187" s="377">
        <f>D93</f>
        <v/>
      </c>
      <c r="E187" s="377" t="n"/>
    </row>
    <row r="188">
      <c r="A188" s="26">
        <f>A74</f>
        <v/>
      </c>
      <c r="B188" s="380">
        <f>B94</f>
        <v/>
      </c>
      <c r="C188" s="380">
        <f>C94</f>
        <v/>
      </c>
      <c r="D188" s="380">
        <f>D94</f>
        <v/>
      </c>
      <c r="E188" s="381">
        <f>IF(B168&lt;&gt;0,(C168/B168),0)</f>
        <v/>
      </c>
    </row>
    <row r="189">
      <c r="A189" s="26">
        <f>A75</f>
        <v/>
      </c>
      <c r="B189" s="380">
        <f>B95</f>
        <v/>
      </c>
      <c r="C189" s="380">
        <f>C95</f>
        <v/>
      </c>
      <c r="D189" s="380">
        <f>D95</f>
        <v/>
      </c>
      <c r="E189" s="380" t="n"/>
    </row>
    <row r="190">
      <c r="A190" s="376">
        <f>A76</f>
        <v/>
      </c>
      <c r="B190" s="389">
        <f>B96</f>
        <v/>
      </c>
      <c r="C190" s="389">
        <f>C96</f>
        <v/>
      </c>
      <c r="D190" s="389">
        <f>D96</f>
        <v/>
      </c>
      <c r="E190" s="378">
        <f>IF(B170&lt;&gt;0,(C170/B170),0)</f>
        <v/>
      </c>
    </row>
    <row r="191">
      <c r="A191" s="379">
        <f>A77</f>
        <v/>
      </c>
      <c r="B191" s="25" t="n"/>
      <c r="C191" s="25" t="n"/>
      <c r="D191" s="25" t="n"/>
      <c r="E191" s="377" t="n"/>
    </row>
    <row r="192">
      <c r="A192" s="26">
        <f>A78</f>
        <v/>
      </c>
      <c r="E192" s="381">
        <f>IF(B172&lt;&gt;0,(C172/B172),0)</f>
        <v/>
      </c>
    </row>
    <row r="193">
      <c r="A193" s="26">
        <f>A79</f>
        <v/>
      </c>
      <c r="E193" s="380" t="n"/>
    </row>
    <row r="194">
      <c r="A194" s="376">
        <f>A80</f>
        <v/>
      </c>
      <c r="E194" s="378">
        <f>IF(B174&lt;&gt;0,(C174/B174),0)</f>
        <v/>
      </c>
    </row>
    <row r="195">
      <c r="A195" s="379">
        <f>A81</f>
        <v/>
      </c>
      <c r="E195" s="377" t="n"/>
    </row>
    <row r="196">
      <c r="A196" s="26">
        <f>A82</f>
        <v/>
      </c>
      <c r="E196" s="381">
        <f>IF(B176&lt;&gt;0,(C176/B176),0)</f>
        <v/>
      </c>
    </row>
    <row r="197">
      <c r="A197" s="26">
        <f>A83</f>
        <v/>
      </c>
      <c r="E197" s="380" t="n"/>
    </row>
    <row r="198">
      <c r="A198" s="376">
        <f>A84</f>
        <v/>
      </c>
      <c r="E198" s="378">
        <f>IF(B178&lt;&gt;0,(C178/B178),0)</f>
        <v/>
      </c>
    </row>
    <row r="199">
      <c r="A199" s="379">
        <f>A85</f>
        <v/>
      </c>
      <c r="E199" s="377" t="n"/>
    </row>
    <row r="200">
      <c r="A200" s="26">
        <f>A86</f>
        <v/>
      </c>
      <c r="E200" s="381">
        <f>IF(B180&lt;&gt;0,(C180/B180),0)</f>
        <v/>
      </c>
    </row>
    <row r="201">
      <c r="A201" s="26">
        <f>A87</f>
        <v/>
      </c>
      <c r="E201" s="380" t="n"/>
    </row>
    <row r="202">
      <c r="A202" s="376">
        <f>A88</f>
        <v/>
      </c>
      <c r="E202" s="378">
        <f>IF(B182&lt;&gt;0,(C182/B182),0)</f>
        <v/>
      </c>
    </row>
    <row r="203">
      <c r="A203" s="379">
        <f>A89</f>
        <v/>
      </c>
      <c r="E203" s="377" t="n"/>
    </row>
    <row r="204">
      <c r="A204" s="26">
        <f>A90</f>
        <v/>
      </c>
      <c r="E204" s="381">
        <f>IF(B184&lt;&gt;0,(C184/B184),0)</f>
        <v/>
      </c>
    </row>
    <row r="205">
      <c r="A205" s="26">
        <f>A91</f>
        <v/>
      </c>
      <c r="E205" s="380" t="n"/>
    </row>
    <row r="206">
      <c r="A206" s="376">
        <f>A92</f>
        <v/>
      </c>
      <c r="E206" s="378">
        <f>IF(B186&lt;&gt;0,(C186/B186),0)</f>
        <v/>
      </c>
    </row>
    <row r="207">
      <c r="A207" s="379">
        <f>A93</f>
        <v/>
      </c>
      <c r="E207" s="377" t="n"/>
    </row>
    <row r="208">
      <c r="A208" s="26">
        <f>A94</f>
        <v/>
      </c>
      <c r="E208" s="381">
        <f>IF(B188&lt;&gt;0,(C188/B188),0)</f>
        <v/>
      </c>
    </row>
    <row r="209">
      <c r="A209" s="26">
        <f>A95</f>
        <v/>
      </c>
      <c r="E209" s="380" t="n"/>
    </row>
    <row r="210">
      <c r="A210" s="390">
        <f>A96</f>
        <v/>
      </c>
      <c r="E210" s="388">
        <f>IF(B190&lt;&gt;0,(C190/B190),0)</f>
        <v/>
      </c>
    </row>
    <row r="211">
      <c r="E211" s="25" t="n"/>
    </row>
  </sheetData>
  <pageMargins left="0.7" right="0.7" top="0.75" bottom="0.75" header="0.3" footer="0.3"/>
  <pageSetup orientation="portrait" paperSize="9" horizontalDpi="300" verticalDpi="300"/>
  <drawing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176"/>
  <sheetViews>
    <sheetView zoomScaleNormal="100" workbookViewId="0">
      <pane xSplit="4" ySplit="1" topLeftCell="E33" activePane="bottomRight" state="frozen"/>
      <selection pane="topRight" activeCell="H62" sqref="H62"/>
      <selection pane="bottomLeft" activeCell="H62" sqref="H62"/>
      <selection pane="bottomRight" activeCell="H39" sqref="H39"/>
    </sheetView>
  </sheetViews>
  <sheetFormatPr baseColWidth="8" defaultColWidth="9.140625" defaultRowHeight="12"/>
  <cols>
    <col width="5.5703125" customWidth="1" style="264" min="1" max="1"/>
    <col width="6.5703125" customWidth="1" style="264" min="2" max="2"/>
    <col width="34.5703125" customWidth="1" style="264" min="3" max="3"/>
    <col width="18.85546875" customWidth="1" style="264" min="4" max="4"/>
    <col width="11.5703125" customWidth="1" style="273" min="5" max="7"/>
    <col width="21.42578125" customWidth="1" style="273" min="8" max="25"/>
    <col width="9.140625" customWidth="1" style="264" min="26" max="26"/>
    <col width="9.140625" customWidth="1" style="264" min="27" max="16384"/>
  </cols>
  <sheetData>
    <row r="1" ht="36.75" customFormat="1" customHeight="1" s="257" thickBot="1">
      <c r="A1" s="287" t="inlineStr">
        <is>
          <t>SEQ.</t>
        </is>
      </c>
      <c r="B1" s="287" t="inlineStr">
        <is>
          <t>CÓDIGO LINHA</t>
        </is>
      </c>
      <c r="C1" s="287" t="inlineStr">
        <is>
          <t>NOME LINHA</t>
        </is>
      </c>
      <c r="D1" s="287" t="inlineStr">
        <is>
          <t>EMPRESA OPERADORA</t>
        </is>
      </c>
      <c r="E1" s="288" t="inlineStr">
        <is>
          <t>VIAGENS 
PREVISTAS - 2ª F</t>
        </is>
      </c>
      <c r="F1" s="288" t="inlineStr">
        <is>
          <t>VIAGENS REALIZADAS -2ª F</t>
        </is>
      </c>
      <c r="G1" s="288" t="inlineStr">
        <is>
          <t xml:space="preserve">
DIFERENÇA - 2ª F</t>
        </is>
      </c>
      <c r="H1" s="288" t="inlineStr">
        <is>
          <t>VIAGENS 
PREVISTAS -3ª F</t>
        </is>
      </c>
      <c r="I1" s="288" t="inlineStr">
        <is>
          <t>VIAGENS REALIZADAS -3ª F</t>
        </is>
      </c>
      <c r="J1" s="288" t="inlineStr">
        <is>
          <t xml:space="preserve">
DIFERENÇA -3ª F</t>
        </is>
      </c>
      <c r="K1" s="288" t="inlineStr">
        <is>
          <t>VIAGENS PREVISTAS -4ª F</t>
        </is>
      </c>
      <c r="L1" s="288" t="inlineStr">
        <is>
          <t>VIAGENS REALIZADAS -4ª F</t>
        </is>
      </c>
      <c r="M1" s="288" t="inlineStr">
        <is>
          <t xml:space="preserve">
DIFERENÇA -4ª F</t>
        </is>
      </c>
      <c r="N1" s="288" t="inlineStr">
        <is>
          <t>VIAGENS 
PREVISTAS -5ª F</t>
        </is>
      </c>
      <c r="O1" s="288" t="inlineStr">
        <is>
          <t>VIAGENS REALIZADAS -5ª F</t>
        </is>
      </c>
      <c r="P1" s="288" t="inlineStr">
        <is>
          <t xml:space="preserve">
DIFERENÇA -5ª F</t>
        </is>
      </c>
      <c r="Q1" s="288" t="inlineStr">
        <is>
          <t>VIAGENS 
PREVISTAS -6ª F</t>
        </is>
      </c>
      <c r="R1" s="288" t="inlineStr">
        <is>
          <t>VIAGENS REALIZADAS -6ª F</t>
        </is>
      </c>
      <c r="S1" s="288" t="inlineStr">
        <is>
          <t xml:space="preserve">
DIFERENÇA -6ª F</t>
        </is>
      </c>
      <c r="T1" s="288" t="inlineStr">
        <is>
          <t>VIAGENS 
PREVISTAS -SAB</t>
        </is>
      </c>
      <c r="U1" s="288" t="inlineStr">
        <is>
          <t>VIAGENS REALIZADAS -SAB</t>
        </is>
      </c>
      <c r="V1" s="288" t="inlineStr">
        <is>
          <t xml:space="preserve">
DIFERENÇA -SAB</t>
        </is>
      </c>
      <c r="W1" s="288" t="inlineStr">
        <is>
          <t>VIAGENS 
PREVISTAS -DOM</t>
        </is>
      </c>
      <c r="X1" s="288" t="inlineStr">
        <is>
          <t>VIAGENS REALIZADAS -DOM</t>
        </is>
      </c>
      <c r="Y1" s="288" t="inlineStr">
        <is>
          <t xml:space="preserve">
DIFERENÇA -DOM</t>
        </is>
      </c>
    </row>
    <row r="2" ht="15.75" customFormat="1" customHeight="1" s="261">
      <c r="A2" s="289" t="n">
        <v>1</v>
      </c>
      <c r="B2" s="290" t="inlineStr">
        <is>
          <t>008</t>
        </is>
      </c>
      <c r="C2" s="291" t="inlineStr">
        <is>
          <t>GAMEK X MUTAMBA</t>
        </is>
      </c>
      <c r="D2" s="292" t="inlineStr">
        <is>
          <t>ANGOAUSTRAL</t>
        </is>
      </c>
      <c r="E2" s="294" t="n">
        <v>100</v>
      </c>
      <c r="F2" s="294" t="n">
        <v>11</v>
      </c>
      <c r="G2" s="295">
        <f>F2-E2</f>
        <v/>
      </c>
      <c r="H2" s="293" t="n">
        <v>100</v>
      </c>
      <c r="I2" s="294" t="n">
        <v>11</v>
      </c>
      <c r="J2" s="295">
        <f>I2-H2</f>
        <v/>
      </c>
      <c r="K2" s="293" t="n">
        <v>100</v>
      </c>
      <c r="L2" s="294" t="n">
        <v>11</v>
      </c>
      <c r="M2" s="295">
        <f>L2-K2</f>
        <v/>
      </c>
      <c r="N2" s="293" t="n">
        <v>100</v>
      </c>
      <c r="O2" s="294" t="n"/>
      <c r="P2" s="295">
        <f>O2-N2</f>
        <v/>
      </c>
      <c r="Q2" s="102" t="n">
        <v>100</v>
      </c>
      <c r="R2" s="396" t="n">
        <v>16</v>
      </c>
      <c r="S2" s="397" t="n">
        <v>-84</v>
      </c>
      <c r="T2" s="265" t="n">
        <v>80</v>
      </c>
      <c r="U2" s="294" t="n">
        <v>0</v>
      </c>
      <c r="V2" s="295">
        <f>U2-T2</f>
        <v/>
      </c>
      <c r="W2" s="294" t="n">
        <v>56</v>
      </c>
      <c r="X2" s="294" t="n"/>
      <c r="Y2" s="295">
        <f>X2-W2</f>
        <v/>
      </c>
    </row>
    <row r="3" ht="15.75" customFormat="1" customHeight="1" s="262">
      <c r="A3" s="296" t="n">
        <v>2</v>
      </c>
      <c r="B3" s="297" t="inlineStr">
        <is>
          <t>016</t>
        </is>
      </c>
      <c r="C3" s="298" t="inlineStr">
        <is>
          <t>GAMEK X SÃO PAULO</t>
        </is>
      </c>
      <c r="D3" s="299" t="inlineStr">
        <is>
          <t>ANGOAUSTRAL</t>
        </is>
      </c>
      <c r="E3" s="301" t="n">
        <v>96</v>
      </c>
      <c r="F3" s="301" t="n">
        <v>15</v>
      </c>
      <c r="G3" s="302">
        <f>F3-E3</f>
        <v/>
      </c>
      <c r="H3" s="300" t="n">
        <v>96</v>
      </c>
      <c r="I3" s="301" t="n">
        <v>15</v>
      </c>
      <c r="J3" s="302">
        <f>I3-H3</f>
        <v/>
      </c>
      <c r="K3" s="300" t="n">
        <v>96</v>
      </c>
      <c r="L3" s="301" t="n">
        <v>15</v>
      </c>
      <c r="M3" s="302">
        <f>L3-K3</f>
        <v/>
      </c>
      <c r="N3" s="300" t="n">
        <v>96</v>
      </c>
      <c r="O3" s="301" t="n"/>
      <c r="P3" s="302">
        <f>O3-N3</f>
        <v/>
      </c>
      <c r="Q3" s="103" t="n">
        <v>96</v>
      </c>
      <c r="R3" s="398" t="n">
        <v>10</v>
      </c>
      <c r="S3" s="399" t="n">
        <v>-86</v>
      </c>
      <c r="T3" s="266" t="n">
        <v>70</v>
      </c>
      <c r="U3" s="301" t="n">
        <v>1</v>
      </c>
      <c r="V3" s="302">
        <f>U3-T3</f>
        <v/>
      </c>
      <c r="W3" s="301" t="n">
        <v>48</v>
      </c>
      <c r="X3" s="301" t="n"/>
      <c r="Y3" s="302">
        <f>X3-W3</f>
        <v/>
      </c>
    </row>
    <row r="4" ht="15.75" customFormat="1" customHeight="1" s="261">
      <c r="A4" s="303" t="n">
        <v>3</v>
      </c>
      <c r="B4" s="304" t="inlineStr">
        <is>
          <t>019</t>
        </is>
      </c>
      <c r="C4" s="305" t="inlineStr">
        <is>
          <t>CACUACO X SÃO PAULO</t>
        </is>
      </c>
      <c r="D4" s="292" t="inlineStr">
        <is>
          <t>ANGOAUSTRAL</t>
        </is>
      </c>
      <c r="E4" s="307" t="n">
        <v>296</v>
      </c>
      <c r="F4" s="307" t="n">
        <v>296</v>
      </c>
      <c r="G4" s="308">
        <f>F4-E4</f>
        <v/>
      </c>
      <c r="H4" s="306" t="n">
        <v>296</v>
      </c>
      <c r="I4" s="307" t="n">
        <v>296</v>
      </c>
      <c r="J4" s="308">
        <f>I4-H4</f>
        <v/>
      </c>
      <c r="K4" s="306" t="n">
        <v>296</v>
      </c>
      <c r="L4" s="307" t="n">
        <v>296</v>
      </c>
      <c r="M4" s="308">
        <f>L4-K4</f>
        <v/>
      </c>
      <c r="N4" s="306" t="n">
        <v>296</v>
      </c>
      <c r="O4" s="307" t="n"/>
      <c r="P4" s="308">
        <f>O4-N4</f>
        <v/>
      </c>
      <c r="Q4" s="104" t="n">
        <v>296</v>
      </c>
      <c r="R4" s="400" t="n">
        <v>266</v>
      </c>
      <c r="S4" s="403" t="n">
        <v>-30</v>
      </c>
      <c r="T4" s="267" t="n">
        <v>216</v>
      </c>
      <c r="U4" s="307" t="n">
        <v>210</v>
      </c>
      <c r="V4" s="308">
        <f>U4-T4</f>
        <v/>
      </c>
      <c r="W4" s="307" t="n">
        <v>168</v>
      </c>
      <c r="X4" s="307" t="n"/>
      <c r="Y4" s="308">
        <f>X4-W4</f>
        <v/>
      </c>
    </row>
    <row r="5" ht="15.75" customFormat="1" customHeight="1" s="262">
      <c r="A5" s="296" t="n">
        <v>4</v>
      </c>
      <c r="B5" s="297" t="inlineStr">
        <is>
          <t>028</t>
        </is>
      </c>
      <c r="C5" s="298" t="inlineStr">
        <is>
          <t>CACUACO X FUNDA</t>
        </is>
      </c>
      <c r="D5" s="299" t="inlineStr">
        <is>
          <t>ANGOAUSTRAL</t>
        </is>
      </c>
      <c r="E5" s="301" t="n">
        <v>44</v>
      </c>
      <c r="F5" s="301" t="n">
        <v>16</v>
      </c>
      <c r="G5" s="302">
        <f>F5-E5</f>
        <v/>
      </c>
      <c r="H5" s="300" t="n">
        <v>44</v>
      </c>
      <c r="I5" s="301" t="n">
        <v>16</v>
      </c>
      <c r="J5" s="302">
        <f>I5-H5</f>
        <v/>
      </c>
      <c r="K5" s="300" t="n">
        <v>44</v>
      </c>
      <c r="L5" s="301" t="n">
        <v>16</v>
      </c>
      <c r="M5" s="302">
        <f>L5-K5</f>
        <v/>
      </c>
      <c r="N5" s="300" t="n">
        <v>44</v>
      </c>
      <c r="O5" s="301" t="n"/>
      <c r="P5" s="302">
        <f>O5-N5</f>
        <v/>
      </c>
      <c r="Q5" s="103" t="n">
        <v>44</v>
      </c>
      <c r="R5" s="398" t="n">
        <v>11</v>
      </c>
      <c r="S5" s="399" t="n">
        <v>-33</v>
      </c>
      <c r="T5" s="266" t="n">
        <v>12</v>
      </c>
      <c r="U5" s="301" t="n">
        <v>11</v>
      </c>
      <c r="V5" s="302">
        <f>U5-T5</f>
        <v/>
      </c>
      <c r="W5" s="301" t="n">
        <v>14</v>
      </c>
      <c r="X5" s="301" t="n"/>
      <c r="Y5" s="302">
        <f>X5-W5</f>
        <v/>
      </c>
    </row>
    <row r="6" ht="15.75" customFormat="1" customHeight="1" s="261">
      <c r="A6" s="303" t="n">
        <v>5</v>
      </c>
      <c r="B6" s="304" t="inlineStr">
        <is>
          <t>030</t>
        </is>
      </c>
      <c r="C6" s="305" t="inlineStr">
        <is>
          <t>CACUACO X PANGUILA</t>
        </is>
      </c>
      <c r="D6" s="292" t="inlineStr">
        <is>
          <t>ANGOAUSTRAL</t>
        </is>
      </c>
      <c r="E6" s="307" t="n">
        <v>64</v>
      </c>
      <c r="F6" s="307" t="n">
        <v>0</v>
      </c>
      <c r="G6" s="308">
        <f>F6-E6</f>
        <v/>
      </c>
      <c r="H6" s="306" t="n">
        <v>64</v>
      </c>
      <c r="I6" s="307" t="n"/>
      <c r="J6" s="308">
        <f>I6-H6</f>
        <v/>
      </c>
      <c r="K6" s="306" t="n">
        <v>64</v>
      </c>
      <c r="L6" s="307" t="n"/>
      <c r="M6" s="308">
        <f>L6-K6</f>
        <v/>
      </c>
      <c r="N6" s="306" t="n">
        <v>64</v>
      </c>
      <c r="O6" s="307" t="n"/>
      <c r="P6" s="308">
        <f>O6-N6</f>
        <v/>
      </c>
      <c r="Q6" s="104" t="n">
        <v>64</v>
      </c>
      <c r="R6" s="400" t="n">
        <v>0</v>
      </c>
      <c r="S6" s="403" t="n">
        <v>-64</v>
      </c>
      <c r="T6" s="267" t="n">
        <v>16</v>
      </c>
      <c r="U6" s="307" t="n">
        <v>0</v>
      </c>
      <c r="V6" s="308">
        <f>U6-T6</f>
        <v/>
      </c>
      <c r="W6" s="307" t="n">
        <v>16</v>
      </c>
      <c r="X6" s="307" t="n"/>
      <c r="Y6" s="308">
        <f>X6-W6</f>
        <v/>
      </c>
    </row>
    <row r="7" ht="15.75" customFormat="1" customHeight="1" s="262">
      <c r="A7" s="296" t="n">
        <v>6</v>
      </c>
      <c r="B7" s="297" t="inlineStr">
        <is>
          <t>054</t>
        </is>
      </c>
      <c r="C7" s="298" t="inlineStr">
        <is>
          <t>CACUACO X SEQUELE</t>
        </is>
      </c>
      <c r="D7" s="299" t="inlineStr">
        <is>
          <t>ANGOAUSTRAL</t>
        </is>
      </c>
      <c r="E7" s="301" t="n">
        <v>144</v>
      </c>
      <c r="F7" s="301" t="n">
        <v>74</v>
      </c>
      <c r="G7" s="302">
        <f>F7-E7</f>
        <v/>
      </c>
      <c r="H7" s="300" t="n">
        <v>144</v>
      </c>
      <c r="I7" s="301" t="n">
        <v>74</v>
      </c>
      <c r="J7" s="302">
        <f>I7-H7</f>
        <v/>
      </c>
      <c r="K7" s="300" t="n">
        <v>144</v>
      </c>
      <c r="L7" s="301" t="n">
        <v>74</v>
      </c>
      <c r="M7" s="302">
        <f>L7-K7</f>
        <v/>
      </c>
      <c r="N7" s="300" t="n">
        <v>144</v>
      </c>
      <c r="O7" s="301" t="n"/>
      <c r="P7" s="302">
        <f>O7-N7</f>
        <v/>
      </c>
      <c r="Q7" s="103" t="n">
        <v>144</v>
      </c>
      <c r="R7" s="398" t="n">
        <v>75</v>
      </c>
      <c r="S7" s="399" t="n">
        <v>-69</v>
      </c>
      <c r="T7" s="266" t="n">
        <v>84</v>
      </c>
      <c r="U7" s="301" t="n">
        <v>38</v>
      </c>
      <c r="V7" s="302">
        <f>U7-T7</f>
        <v/>
      </c>
      <c r="W7" s="301" t="n">
        <v>60</v>
      </c>
      <c r="X7" s="301" t="n"/>
      <c r="Y7" s="302">
        <f>X7-W7</f>
        <v/>
      </c>
    </row>
    <row r="8" ht="15.75" customFormat="1" customHeight="1" s="261">
      <c r="A8" s="303" t="n">
        <v>7</v>
      </c>
      <c r="B8" s="304" t="inlineStr">
        <is>
          <t>018A</t>
        </is>
      </c>
      <c r="C8" s="305" t="inlineStr">
        <is>
          <t>CACUACO X PORTO</t>
        </is>
      </c>
      <c r="D8" s="292" t="inlineStr">
        <is>
          <t>ANGOAUSTRAL</t>
        </is>
      </c>
      <c r="E8" s="307" t="n">
        <v>228</v>
      </c>
      <c r="F8" s="307" t="n">
        <v>45</v>
      </c>
      <c r="G8" s="308">
        <f>F8-E8</f>
        <v/>
      </c>
      <c r="H8" s="306" t="n">
        <v>228</v>
      </c>
      <c r="I8" s="307" t="n">
        <v>45</v>
      </c>
      <c r="J8" s="308">
        <f>I8-H8</f>
        <v/>
      </c>
      <c r="K8" s="306" t="n">
        <v>228</v>
      </c>
      <c r="L8" s="307" t="n">
        <v>45</v>
      </c>
      <c r="M8" s="308">
        <f>L8-K8</f>
        <v/>
      </c>
      <c r="N8" s="306" t="n">
        <v>228</v>
      </c>
      <c r="O8" s="307" t="n"/>
      <c r="P8" s="308">
        <f>O8-N8</f>
        <v/>
      </c>
      <c r="Q8" s="104" t="n">
        <v>228</v>
      </c>
      <c r="R8" s="400" t="n">
        <v>23</v>
      </c>
      <c r="S8" s="403" t="n">
        <v>-205</v>
      </c>
      <c r="T8" s="267" t="n">
        <v>164</v>
      </c>
      <c r="U8" s="307" t="n">
        <v>13</v>
      </c>
      <c r="V8" s="308">
        <f>U8-T8</f>
        <v/>
      </c>
      <c r="W8" s="307" t="n">
        <v>132</v>
      </c>
      <c r="X8" s="307" t="n"/>
      <c r="Y8" s="308">
        <f>X8-W8</f>
        <v/>
      </c>
    </row>
    <row r="9" ht="15.75" customFormat="1" customHeight="1" s="262">
      <c r="A9" s="296" t="n">
        <v>8</v>
      </c>
      <c r="B9" s="297" t="inlineStr">
        <is>
          <t>401</t>
        </is>
      </c>
      <c r="C9" s="298" t="inlineStr">
        <is>
          <t>CACUACO X PORTO (EXPRESSO)</t>
        </is>
      </c>
      <c r="D9" s="299" t="inlineStr">
        <is>
          <t>ANGOAUSTRAL</t>
        </is>
      </c>
      <c r="E9" s="301" t="n">
        <v>64</v>
      </c>
      <c r="F9" s="301" t="n">
        <v>51</v>
      </c>
      <c r="G9" s="302">
        <f>F9-E9</f>
        <v/>
      </c>
      <c r="H9" s="300" t="n">
        <v>64</v>
      </c>
      <c r="I9" s="301" t="n"/>
      <c r="J9" s="302">
        <f>I9-H9</f>
        <v/>
      </c>
      <c r="K9" s="300" t="n">
        <v>64</v>
      </c>
      <c r="L9" s="301" t="n"/>
      <c r="M9" s="302">
        <f>L9-K9</f>
        <v/>
      </c>
      <c r="N9" s="300" t="n">
        <v>64</v>
      </c>
      <c r="O9" s="301" t="n"/>
      <c r="P9" s="302">
        <f>O9-N9</f>
        <v/>
      </c>
      <c r="Q9" s="103" t="n">
        <v>64</v>
      </c>
      <c r="R9" s="398" t="n">
        <v>45</v>
      </c>
      <c r="S9" s="399" t="n">
        <v>-19</v>
      </c>
      <c r="T9" s="266" t="n">
        <v>64</v>
      </c>
      <c r="U9" s="301" t="n">
        <v>0</v>
      </c>
      <c r="V9" s="302">
        <f>U9-T9</f>
        <v/>
      </c>
      <c r="W9" s="301" t="n">
        <v>64</v>
      </c>
      <c r="X9" s="301" t="n"/>
      <c r="Y9" s="302">
        <f>X9-W9</f>
        <v/>
      </c>
    </row>
    <row r="10" ht="15.75" customFormat="1" customHeight="1" s="261">
      <c r="A10" s="303" t="n">
        <v>9</v>
      </c>
      <c r="B10" s="304" t="inlineStr">
        <is>
          <t>05103</t>
        </is>
      </c>
      <c r="C10" s="305" t="inlineStr">
        <is>
          <t>VILA DO GAMEK X PALANCA</t>
        </is>
      </c>
      <c r="D10" s="292" t="inlineStr">
        <is>
          <t>ANGOAUSTRAL</t>
        </is>
      </c>
      <c r="E10" s="307" t="n">
        <v>100</v>
      </c>
      <c r="F10" s="307" t="n">
        <v>74</v>
      </c>
      <c r="G10" s="308">
        <f>F10-E10</f>
        <v/>
      </c>
      <c r="H10" s="306" t="n">
        <v>100</v>
      </c>
      <c r="I10" s="307" t="n">
        <v>74</v>
      </c>
      <c r="J10" s="308">
        <f>I10-H10</f>
        <v/>
      </c>
      <c r="K10" s="306" t="n">
        <v>100</v>
      </c>
      <c r="L10" s="307" t="n">
        <v>74</v>
      </c>
      <c r="M10" s="308">
        <f>L10-K10</f>
        <v/>
      </c>
      <c r="N10" s="306" t="n">
        <v>100</v>
      </c>
      <c r="O10" s="307" t="n"/>
      <c r="P10" s="308">
        <f>O10-N10</f>
        <v/>
      </c>
      <c r="Q10" s="104" t="n">
        <v>100</v>
      </c>
      <c r="R10" s="400" t="n">
        <v>56</v>
      </c>
      <c r="S10" s="403" t="n">
        <v>-44</v>
      </c>
      <c r="T10" s="267" t="n">
        <v>100</v>
      </c>
      <c r="U10" s="307" t="n">
        <v>48</v>
      </c>
      <c r="V10" s="308">
        <f>U10-T10</f>
        <v/>
      </c>
      <c r="W10" s="307" t="n">
        <v>100</v>
      </c>
      <c r="X10" s="307" t="n"/>
      <c r="Y10" s="308">
        <f>X10-W10</f>
        <v/>
      </c>
    </row>
    <row r="11" ht="15.75" customFormat="1" customHeight="1" s="262">
      <c r="A11" s="296" t="n">
        <v>10</v>
      </c>
      <c r="B11" s="297" t="inlineStr">
        <is>
          <t>05502</t>
        </is>
      </c>
      <c r="C11" s="298" t="inlineStr">
        <is>
          <t>ASA BRANCA X LARGO DAS ESCOLAS</t>
        </is>
      </c>
      <c r="D11" s="299" t="inlineStr">
        <is>
          <t>ANGOAUSTRAL</t>
        </is>
      </c>
      <c r="E11" s="301" t="n">
        <v>110</v>
      </c>
      <c r="F11" s="301" t="n">
        <v>0</v>
      </c>
      <c r="G11" s="302">
        <f>F11-E11</f>
        <v/>
      </c>
      <c r="H11" s="300" t="n">
        <v>110</v>
      </c>
      <c r="I11" s="301" t="n"/>
      <c r="J11" s="302">
        <f>I11-H11</f>
        <v/>
      </c>
      <c r="K11" s="300" t="n">
        <v>110</v>
      </c>
      <c r="L11" s="301" t="n"/>
      <c r="M11" s="302">
        <f>L11-K11</f>
        <v/>
      </c>
      <c r="N11" s="300" t="n">
        <v>110</v>
      </c>
      <c r="O11" s="301" t="n"/>
      <c r="P11" s="302">
        <f>O11-N11</f>
        <v/>
      </c>
      <c r="Q11" s="103" t="n">
        <v>110</v>
      </c>
      <c r="R11" s="398" t="n">
        <v>0</v>
      </c>
      <c r="S11" s="399" t="n">
        <v>-110</v>
      </c>
      <c r="T11" s="266" t="n">
        <v>110</v>
      </c>
      <c r="U11" s="301" t="n">
        <v>0</v>
      </c>
      <c r="V11" s="302">
        <f>U11-T11</f>
        <v/>
      </c>
      <c r="W11" s="301" t="n">
        <v>110</v>
      </c>
      <c r="X11" s="301" t="n"/>
      <c r="Y11" s="302">
        <f>X11-W11</f>
        <v/>
      </c>
    </row>
    <row r="12" ht="15.75" customFormat="1" customHeight="1" s="261">
      <c r="A12" s="303" t="n">
        <v>11</v>
      </c>
      <c r="B12" s="304" t="inlineStr">
        <is>
          <t>05418</t>
        </is>
      </c>
      <c r="C12" s="305" t="inlineStr">
        <is>
          <t>CACUACO X SEQUELE (EXPRESSO)</t>
        </is>
      </c>
      <c r="D12" s="292" t="inlineStr">
        <is>
          <t>ANGOAUSTRAL</t>
        </is>
      </c>
      <c r="E12" s="307" t="n">
        <v>54</v>
      </c>
      <c r="F12" s="307" t="n">
        <v>45</v>
      </c>
      <c r="G12" s="308">
        <f>F12-E12</f>
        <v/>
      </c>
      <c r="H12" s="306" t="n">
        <v>54</v>
      </c>
      <c r="I12" s="307" t="n"/>
      <c r="J12" s="308">
        <f>I12-H12</f>
        <v/>
      </c>
      <c r="K12" s="306" t="n">
        <v>54</v>
      </c>
      <c r="L12" s="307" t="n"/>
      <c r="M12" s="308">
        <f>L12-K12</f>
        <v/>
      </c>
      <c r="N12" s="306" t="n">
        <v>54</v>
      </c>
      <c r="O12" s="307" t="n"/>
      <c r="P12" s="308">
        <f>O12-N12</f>
        <v/>
      </c>
      <c r="Q12" s="104" t="n">
        <v>54</v>
      </c>
      <c r="R12" s="400" t="n">
        <v>53</v>
      </c>
      <c r="S12" s="403" t="n">
        <v>-1</v>
      </c>
      <c r="T12" s="267" t="n">
        <v>0</v>
      </c>
      <c r="U12" s="307" t="n">
        <v>0</v>
      </c>
      <c r="V12" s="308">
        <f>U12-T12</f>
        <v/>
      </c>
      <c r="W12" s="307" t="n">
        <v>0</v>
      </c>
      <c r="X12" s="307" t="n"/>
      <c r="Y12" s="308">
        <f>X12-W12</f>
        <v/>
      </c>
    </row>
    <row r="13" ht="15.75" customFormat="1" customHeight="1" s="262">
      <c r="A13" s="296" t="n">
        <v>12</v>
      </c>
      <c r="B13" s="297" t="inlineStr">
        <is>
          <t>05501</t>
        </is>
      </c>
      <c r="C13" s="298" t="inlineStr">
        <is>
          <t>CEMITÉRIO 14 (KIKOLO) X LARGO DAS ESCOLAS</t>
        </is>
      </c>
      <c r="D13" s="299" t="inlineStr">
        <is>
          <t>ANGOAUSTRAL</t>
        </is>
      </c>
      <c r="E13" s="301" t="n">
        <v>62</v>
      </c>
      <c r="F13" s="301" t="n">
        <v>27</v>
      </c>
      <c r="G13" s="302">
        <f>F13-E13</f>
        <v/>
      </c>
      <c r="H13" s="300" t="n">
        <v>62</v>
      </c>
      <c r="I13" s="301" t="n">
        <v>27</v>
      </c>
      <c r="J13" s="302">
        <f>I13-H13</f>
        <v/>
      </c>
      <c r="K13" s="300" t="n">
        <v>62</v>
      </c>
      <c r="L13" s="301" t="n">
        <v>27</v>
      </c>
      <c r="M13" s="302">
        <f>L13-K13</f>
        <v/>
      </c>
      <c r="N13" s="300" t="n">
        <v>62</v>
      </c>
      <c r="O13" s="301" t="n"/>
      <c r="P13" s="302">
        <f>O13-N13</f>
        <v/>
      </c>
      <c r="Q13" s="103" t="n">
        <v>62</v>
      </c>
      <c r="R13" s="398" t="n">
        <v>0</v>
      </c>
      <c r="S13" s="399" t="n">
        <v>-62</v>
      </c>
      <c r="T13" s="266" t="n">
        <v>26</v>
      </c>
      <c r="U13" s="301" t="n">
        <v>15</v>
      </c>
      <c r="V13" s="302">
        <f>U13-T13</f>
        <v/>
      </c>
      <c r="W13" s="301" t="n">
        <v>26</v>
      </c>
      <c r="X13" s="301" t="n"/>
      <c r="Y13" s="302">
        <f>X13-W13</f>
        <v/>
      </c>
    </row>
    <row r="14" ht="16.5" customFormat="1" customHeight="1" s="261" thickBot="1">
      <c r="A14" s="309" t="n">
        <v>13</v>
      </c>
      <c r="B14" s="304" t="inlineStr">
        <is>
          <t>05618</t>
        </is>
      </c>
      <c r="C14" s="305" t="inlineStr">
        <is>
          <t>CAPALANGA X HOSPITAL MILITAR</t>
        </is>
      </c>
      <c r="D14" s="292" t="inlineStr">
        <is>
          <t>ANGOAUSTRAL</t>
        </is>
      </c>
      <c r="E14" s="307" t="n">
        <v>156</v>
      </c>
      <c r="F14" s="307" t="n">
        <v>19</v>
      </c>
      <c r="G14" s="308">
        <f>F14-E14</f>
        <v/>
      </c>
      <c r="H14" s="306" t="n">
        <v>156</v>
      </c>
      <c r="I14" s="307" t="n">
        <v>19</v>
      </c>
      <c r="J14" s="308">
        <f>I14-H14</f>
        <v/>
      </c>
      <c r="K14" s="306" t="n">
        <v>156</v>
      </c>
      <c r="L14" s="307" t="n">
        <v>19</v>
      </c>
      <c r="M14" s="308">
        <f>L14-K14</f>
        <v/>
      </c>
      <c r="N14" s="306" t="n">
        <v>156</v>
      </c>
      <c r="O14" s="307" t="n"/>
      <c r="P14" s="308">
        <f>O14-N14</f>
        <v/>
      </c>
      <c r="Q14" s="104" t="n">
        <v>156</v>
      </c>
      <c r="R14" s="400" t="n">
        <v>11</v>
      </c>
      <c r="S14" s="403" t="n">
        <v>-145</v>
      </c>
      <c r="T14" s="267" t="n">
        <v>80</v>
      </c>
      <c r="U14" s="307" t="n">
        <v>19</v>
      </c>
      <c r="V14" s="308">
        <f>U14-T14</f>
        <v/>
      </c>
      <c r="W14" s="307" t="n">
        <v>80</v>
      </c>
      <c r="X14" s="307" t="n"/>
      <c r="Y14" s="308">
        <f>X14-W14</f>
        <v/>
      </c>
    </row>
    <row r="15" ht="15.75" customFormat="1" customHeight="1" s="263">
      <c r="A15" s="310" t="n">
        <v>14</v>
      </c>
      <c r="B15" s="311" t="n">
        <v>612</v>
      </c>
      <c r="C15" s="312" t="inlineStr">
        <is>
          <t>ZANGO 0 X CACUACO (EXPRESSO)</t>
        </is>
      </c>
      <c r="D15" s="313" t="inlineStr">
        <is>
          <t>ANGO-REAL</t>
        </is>
      </c>
      <c r="E15" s="315" t="n">
        <v>84</v>
      </c>
      <c r="F15" s="315" t="n">
        <v>88</v>
      </c>
      <c r="G15" s="316">
        <f>F15-E15</f>
        <v/>
      </c>
      <c r="H15" s="314" t="n">
        <v>84</v>
      </c>
      <c r="I15" s="315" t="n"/>
      <c r="J15" s="316">
        <f>I15-H15</f>
        <v/>
      </c>
      <c r="K15" s="314" t="n">
        <v>84</v>
      </c>
      <c r="L15" s="315" t="n"/>
      <c r="M15" s="316">
        <f>L15-K15</f>
        <v/>
      </c>
      <c r="N15" s="314" t="n">
        <v>84</v>
      </c>
      <c r="O15" s="315" t="n"/>
      <c r="P15" s="316">
        <f>O15-N15</f>
        <v/>
      </c>
      <c r="Q15" s="105" t="n">
        <v>84</v>
      </c>
      <c r="R15" s="405" t="n">
        <v>88</v>
      </c>
      <c r="S15" s="424" t="n">
        <v>4</v>
      </c>
      <c r="T15" s="268" t="n">
        <v>84</v>
      </c>
      <c r="U15" s="315" t="n">
        <v>92</v>
      </c>
      <c r="V15" s="316">
        <f>U15-T15</f>
        <v/>
      </c>
      <c r="W15" s="268" t="n">
        <v>84</v>
      </c>
      <c r="X15" s="315" t="n"/>
      <c r="Y15" s="316">
        <f>X15-W15</f>
        <v/>
      </c>
    </row>
    <row r="16" ht="15.75" customFormat="1" customHeight="1" s="262">
      <c r="A16" s="296" t="n">
        <v>15</v>
      </c>
      <c r="B16" s="297" t="n">
        <v>616</v>
      </c>
      <c r="C16" s="298" t="inlineStr">
        <is>
          <t>ZANGO 0 X BENFICA (EXPRESSO)</t>
        </is>
      </c>
      <c r="D16" s="299" t="inlineStr">
        <is>
          <t>ANGO-REAL</t>
        </is>
      </c>
      <c r="E16" s="301">
        <f>9*12</f>
        <v/>
      </c>
      <c r="F16" s="301" t="n">
        <v>47</v>
      </c>
      <c r="G16" s="302">
        <f>F16-E16</f>
        <v/>
      </c>
      <c r="H16" s="300" t="n">
        <v>108</v>
      </c>
      <c r="I16" s="301" t="n"/>
      <c r="J16" s="302">
        <f>I16-H16</f>
        <v/>
      </c>
      <c r="K16" s="300" t="n">
        <v>108</v>
      </c>
      <c r="L16" s="301" t="n"/>
      <c r="M16" s="302">
        <f>L16-K16</f>
        <v/>
      </c>
      <c r="N16" s="300" t="n">
        <v>108</v>
      </c>
      <c r="O16" s="301" t="n"/>
      <c r="P16" s="302">
        <f>O16-N16</f>
        <v/>
      </c>
      <c r="Q16" s="103" t="n">
        <v>108</v>
      </c>
      <c r="R16" s="398" t="n">
        <v>63</v>
      </c>
      <c r="S16" s="399" t="n">
        <v>-45</v>
      </c>
      <c r="T16" s="266" t="n">
        <v>108</v>
      </c>
      <c r="U16" s="301" t="n">
        <v>71</v>
      </c>
      <c r="V16" s="302">
        <f>U16-T16</f>
        <v/>
      </c>
      <c r="W16" s="266" t="n">
        <v>108</v>
      </c>
      <c r="X16" s="301" t="n"/>
      <c r="Y16" s="302">
        <f>X16-W16</f>
        <v/>
      </c>
    </row>
    <row r="17" ht="15.75" customFormat="1" customHeight="1" s="263">
      <c r="A17" s="310" t="n">
        <v>16</v>
      </c>
      <c r="B17" s="317" t="inlineStr">
        <is>
          <t>AR01</t>
        </is>
      </c>
      <c r="C17" s="318" t="inlineStr">
        <is>
          <t>VILA DE VIANA X ZANGO 1</t>
        </is>
      </c>
      <c r="D17" s="319" t="inlineStr">
        <is>
          <t>ANGO-REAL</t>
        </is>
      </c>
      <c r="E17" s="321" t="n">
        <v>192</v>
      </c>
      <c r="F17" s="321" t="n">
        <v>200</v>
      </c>
      <c r="G17" s="322">
        <f>F17-E17</f>
        <v/>
      </c>
      <c r="H17" s="320" t="n">
        <v>192</v>
      </c>
      <c r="I17" s="321" t="n">
        <v>200</v>
      </c>
      <c r="J17" s="322">
        <f>I17-H17</f>
        <v/>
      </c>
      <c r="K17" s="320" t="n">
        <v>192</v>
      </c>
      <c r="L17" s="321" t="n">
        <v>200</v>
      </c>
      <c r="M17" s="322">
        <f>L17-K17</f>
        <v/>
      </c>
      <c r="N17" s="320" t="n">
        <v>192</v>
      </c>
      <c r="O17" s="321" t="n"/>
      <c r="P17" s="322">
        <f>O17-N17</f>
        <v/>
      </c>
      <c r="Q17" s="106" t="n">
        <v>192</v>
      </c>
      <c r="R17" s="407" t="n">
        <v>229</v>
      </c>
      <c r="S17" s="408" t="n">
        <v>37</v>
      </c>
      <c r="T17" s="269" t="n">
        <v>192</v>
      </c>
      <c r="U17" s="321" t="n">
        <v>236</v>
      </c>
      <c r="V17" s="322">
        <f>U17-T17</f>
        <v/>
      </c>
      <c r="W17" s="269" t="n">
        <v>192</v>
      </c>
      <c r="X17" s="321" t="n"/>
      <c r="Y17" s="322">
        <f>X17-W17</f>
        <v/>
      </c>
    </row>
    <row r="18" ht="15.75" customFormat="1" customHeight="1" s="262">
      <c r="A18" s="296" t="n">
        <v>17</v>
      </c>
      <c r="B18" s="297" t="inlineStr">
        <is>
          <t>AR02</t>
        </is>
      </c>
      <c r="C18" s="298" t="inlineStr">
        <is>
          <t>VILA DE VIANA X PRIMEIRO DE MAIO</t>
        </is>
      </c>
      <c r="D18" s="299" t="inlineStr">
        <is>
          <t>ANGO-REAL</t>
        </is>
      </c>
      <c r="E18" s="301" t="n">
        <v>180</v>
      </c>
      <c r="F18" s="301" t="n">
        <v>75</v>
      </c>
      <c r="G18" s="302">
        <f>F18-E18</f>
        <v/>
      </c>
      <c r="H18" s="300" t="n">
        <v>180</v>
      </c>
      <c r="I18" s="301" t="n">
        <v>75</v>
      </c>
      <c r="J18" s="302">
        <f>I18-H18</f>
        <v/>
      </c>
      <c r="K18" s="300" t="n">
        <v>180</v>
      </c>
      <c r="L18" s="301" t="n">
        <v>75</v>
      </c>
      <c r="M18" s="302">
        <f>L18-K18</f>
        <v/>
      </c>
      <c r="N18" s="300" t="n">
        <v>180</v>
      </c>
      <c r="O18" s="301" t="n"/>
      <c r="P18" s="302">
        <f>O18-N18</f>
        <v/>
      </c>
      <c r="Q18" s="103" t="n">
        <v>180</v>
      </c>
      <c r="R18" s="398" t="n">
        <v>109</v>
      </c>
      <c r="S18" s="399" t="n">
        <v>-71</v>
      </c>
      <c r="T18" s="266" t="n">
        <v>180</v>
      </c>
      <c r="U18" s="301" t="n">
        <v>79</v>
      </c>
      <c r="V18" s="302">
        <f>U18-T18</f>
        <v/>
      </c>
      <c r="W18" s="266" t="n">
        <v>180</v>
      </c>
      <c r="X18" s="301" t="n"/>
      <c r="Y18" s="302">
        <f>X18-W18</f>
        <v/>
      </c>
    </row>
    <row r="19" ht="15.75" customFormat="1" customHeight="1" s="263">
      <c r="A19" s="310" t="n">
        <v>18</v>
      </c>
      <c r="B19" s="317" t="inlineStr">
        <is>
          <t>AR03</t>
        </is>
      </c>
      <c r="C19" s="318" t="inlineStr">
        <is>
          <t>DESVIO DO ZANGO X CACUACO</t>
        </is>
      </c>
      <c r="D19" s="319" t="inlineStr">
        <is>
          <t>ANGO-REAL</t>
        </is>
      </c>
      <c r="E19" s="321" t="n">
        <v>120</v>
      </c>
      <c r="F19" s="321" t="n">
        <v>112</v>
      </c>
      <c r="G19" s="322">
        <f>F19-E19</f>
        <v/>
      </c>
      <c r="H19" s="320" t="n">
        <v>120</v>
      </c>
      <c r="I19" s="321" t="n">
        <v>112</v>
      </c>
      <c r="J19" s="322">
        <f>I19-H19</f>
        <v/>
      </c>
      <c r="K19" s="320" t="n">
        <v>120</v>
      </c>
      <c r="L19" s="321" t="n">
        <v>112</v>
      </c>
      <c r="M19" s="322">
        <f>L19-K19</f>
        <v/>
      </c>
      <c r="N19" s="320" t="n">
        <v>120</v>
      </c>
      <c r="O19" s="321" t="n"/>
      <c r="P19" s="322">
        <f>O19-N19</f>
        <v/>
      </c>
      <c r="Q19" s="106" t="n">
        <v>120</v>
      </c>
      <c r="R19" s="407" t="n">
        <v>115</v>
      </c>
      <c r="S19" s="410" t="n">
        <v>-5</v>
      </c>
      <c r="T19" s="269" t="n">
        <v>120</v>
      </c>
      <c r="U19" s="321" t="n">
        <v>129</v>
      </c>
      <c r="V19" s="322">
        <f>U19-T19</f>
        <v/>
      </c>
      <c r="W19" s="269" t="n">
        <v>120</v>
      </c>
      <c r="X19" s="321" t="n"/>
      <c r="Y19" s="322">
        <f>X19-W19</f>
        <v/>
      </c>
    </row>
    <row r="20" ht="15.75" customFormat="1" customHeight="1" s="262">
      <c r="A20" s="296" t="n">
        <v>19</v>
      </c>
      <c r="B20" s="297" t="inlineStr">
        <is>
          <t>AR04</t>
        </is>
      </c>
      <c r="C20" s="298" t="inlineStr">
        <is>
          <t>DESVIO DO ZANGO X BENFICA</t>
        </is>
      </c>
      <c r="D20" s="299" t="inlineStr">
        <is>
          <t>ANGO-REAL</t>
        </is>
      </c>
      <c r="E20" s="301" t="n">
        <v>144</v>
      </c>
      <c r="F20" s="301" t="n">
        <v>95</v>
      </c>
      <c r="G20" s="302">
        <f>F20-E20</f>
        <v/>
      </c>
      <c r="H20" s="300" t="n">
        <v>144</v>
      </c>
      <c r="I20" s="301" t="n">
        <v>95</v>
      </c>
      <c r="J20" s="302">
        <f>I20-H20</f>
        <v/>
      </c>
      <c r="K20" s="300" t="n">
        <v>144</v>
      </c>
      <c r="L20" s="301" t="n">
        <v>95</v>
      </c>
      <c r="M20" s="302">
        <f>L20-K20</f>
        <v/>
      </c>
      <c r="N20" s="300" t="n">
        <v>144</v>
      </c>
      <c r="O20" s="301" t="n"/>
      <c r="P20" s="302">
        <f>O20-N20</f>
        <v/>
      </c>
      <c r="Q20" s="103" t="n">
        <v>144</v>
      </c>
      <c r="R20" s="398" t="n">
        <v>147</v>
      </c>
      <c r="S20" s="404" t="n">
        <v>3</v>
      </c>
      <c r="T20" s="266" t="n">
        <v>144</v>
      </c>
      <c r="U20" s="301" t="n">
        <v>158</v>
      </c>
      <c r="V20" s="302">
        <f>U20-T20</f>
        <v/>
      </c>
      <c r="W20" s="266" t="n">
        <v>144</v>
      </c>
      <c r="X20" s="301" t="n"/>
      <c r="Y20" s="302">
        <f>X20-W20</f>
        <v/>
      </c>
    </row>
    <row r="21" ht="15.75" customFormat="1" customHeight="1" s="263">
      <c r="A21" s="310" t="n">
        <v>20</v>
      </c>
      <c r="B21" s="317" t="inlineStr">
        <is>
          <t>AR05</t>
        </is>
      </c>
      <c r="C21" s="318" t="inlineStr">
        <is>
          <t>DESVIO DO ZANGO X ZANGO 4</t>
        </is>
      </c>
      <c r="D21" s="319" t="inlineStr">
        <is>
          <t>ANGO-REAL</t>
        </is>
      </c>
      <c r="E21" s="321" t="n">
        <v>220</v>
      </c>
      <c r="F21" s="321" t="n">
        <v>90</v>
      </c>
      <c r="G21" s="322">
        <f>F21-E21</f>
        <v/>
      </c>
      <c r="H21" s="320" t="n">
        <v>220</v>
      </c>
      <c r="I21" s="321" t="n">
        <v>90</v>
      </c>
      <c r="J21" s="322">
        <f>I21-H21</f>
        <v/>
      </c>
      <c r="K21" s="320" t="n">
        <v>220</v>
      </c>
      <c r="L21" s="321" t="n">
        <v>90</v>
      </c>
      <c r="M21" s="322">
        <f>L21-K21</f>
        <v/>
      </c>
      <c r="N21" s="320" t="n">
        <v>220</v>
      </c>
      <c r="O21" s="321" t="n"/>
      <c r="P21" s="322">
        <f>O21-N21</f>
        <v/>
      </c>
      <c r="Q21" s="106" t="n">
        <v>220</v>
      </c>
      <c r="R21" s="407" t="n">
        <v>78</v>
      </c>
      <c r="S21" s="410" t="n">
        <v>-142</v>
      </c>
      <c r="T21" s="269" t="n">
        <v>220</v>
      </c>
      <c r="U21" s="321" t="n">
        <v>103</v>
      </c>
      <c r="V21" s="322">
        <f>U21-T21</f>
        <v/>
      </c>
      <c r="W21" s="269" t="n">
        <v>220</v>
      </c>
      <c r="X21" s="321" t="n"/>
      <c r="Y21" s="322">
        <f>X21-W21</f>
        <v/>
      </c>
    </row>
    <row r="22" ht="15.75" customFormat="1" customHeight="1" s="262">
      <c r="A22" s="296" t="n">
        <v>21</v>
      </c>
      <c r="B22" s="297" t="inlineStr">
        <is>
          <t>AR07</t>
        </is>
      </c>
      <c r="C22" s="298" t="inlineStr">
        <is>
          <t>CASSEQUELE X MUTAMBA</t>
        </is>
      </c>
      <c r="D22" s="299" t="inlineStr">
        <is>
          <t>ANGO-REAL</t>
        </is>
      </c>
      <c r="E22" s="301" t="n">
        <v>48</v>
      </c>
      <c r="F22" s="301" t="n">
        <v>0</v>
      </c>
      <c r="G22" s="302">
        <f>F22-E22</f>
        <v/>
      </c>
      <c r="H22" s="300" t="n">
        <v>48</v>
      </c>
      <c r="I22" s="301" t="n"/>
      <c r="J22" s="302">
        <f>I22-H22</f>
        <v/>
      </c>
      <c r="K22" s="300" t="n">
        <v>48</v>
      </c>
      <c r="L22" s="301" t="n"/>
      <c r="M22" s="302">
        <f>L22-K22</f>
        <v/>
      </c>
      <c r="N22" s="300" t="n">
        <v>48</v>
      </c>
      <c r="O22" s="301" t="n"/>
      <c r="P22" s="302">
        <f>O22-N22</f>
        <v/>
      </c>
      <c r="Q22" s="103" t="n">
        <v>48</v>
      </c>
      <c r="R22" s="398" t="n">
        <v>0</v>
      </c>
      <c r="S22" s="399" t="n">
        <v>-48</v>
      </c>
      <c r="T22" s="266" t="n">
        <v>48</v>
      </c>
      <c r="U22" s="301" t="n">
        <v>9</v>
      </c>
      <c r="V22" s="302">
        <f>U22-T22</f>
        <v/>
      </c>
      <c r="W22" s="266" t="n">
        <v>48</v>
      </c>
      <c r="X22" s="301" t="n"/>
      <c r="Y22" s="302">
        <f>X22-W22</f>
        <v/>
      </c>
    </row>
    <row r="23" ht="15.75" customFormat="1" customHeight="1" s="263">
      <c r="A23" s="310" t="n">
        <v>22</v>
      </c>
      <c r="B23" s="317" t="inlineStr">
        <is>
          <t>05201</t>
        </is>
      </c>
      <c r="C23" s="318" t="inlineStr">
        <is>
          <t>CATETE X ESTALAGEM</t>
        </is>
      </c>
      <c r="D23" s="319" t="inlineStr">
        <is>
          <t>ANGO-REAL</t>
        </is>
      </c>
      <c r="E23" s="321" t="n">
        <v>40</v>
      </c>
      <c r="F23" s="321" t="n">
        <v>45</v>
      </c>
      <c r="G23" s="322">
        <f>F23-E23</f>
        <v/>
      </c>
      <c r="H23" s="320" t="n">
        <v>40</v>
      </c>
      <c r="I23" s="321" t="n">
        <v>45</v>
      </c>
      <c r="J23" s="322">
        <f>I23-H23</f>
        <v/>
      </c>
      <c r="K23" s="320" t="n">
        <v>40</v>
      </c>
      <c r="L23" s="321" t="n">
        <v>45</v>
      </c>
      <c r="M23" s="322">
        <f>L23-K23</f>
        <v/>
      </c>
      <c r="N23" s="320" t="n">
        <v>40</v>
      </c>
      <c r="O23" s="321" t="n"/>
      <c r="P23" s="322">
        <f>O23-N23</f>
        <v/>
      </c>
      <c r="Q23" s="106" t="n">
        <v>40</v>
      </c>
      <c r="R23" s="407" t="n">
        <v>41</v>
      </c>
      <c r="S23" s="408" t="n">
        <v>1</v>
      </c>
      <c r="T23" s="269" t="n">
        <v>40</v>
      </c>
      <c r="U23" s="321" t="n">
        <v>48</v>
      </c>
      <c r="V23" s="322">
        <f>U23-T23</f>
        <v/>
      </c>
      <c r="W23" s="269" t="n">
        <v>40</v>
      </c>
      <c r="X23" s="321" t="n"/>
      <c r="Y23" s="322">
        <f>X23-W23</f>
        <v/>
      </c>
    </row>
    <row r="24" ht="15.75" customFormat="1" customHeight="1" s="262">
      <c r="A24" s="296" t="n">
        <v>23</v>
      </c>
      <c r="B24" s="297" t="inlineStr">
        <is>
          <t>05300</t>
        </is>
      </c>
      <c r="C24" s="298" t="inlineStr">
        <is>
          <t>BARRA DO KWANZA X CABO LEDO</t>
        </is>
      </c>
      <c r="D24" s="299" t="inlineStr">
        <is>
          <t>ANGO-REAL</t>
        </is>
      </c>
      <c r="E24" s="301" t="n">
        <v>12</v>
      </c>
      <c r="F24" s="301" t="n">
        <v>5</v>
      </c>
      <c r="G24" s="302">
        <f>F24-E24</f>
        <v/>
      </c>
      <c r="H24" s="300" t="n">
        <v>12</v>
      </c>
      <c r="I24" s="301" t="n"/>
      <c r="J24" s="302">
        <f>I24-H24</f>
        <v/>
      </c>
      <c r="K24" s="300" t="n">
        <v>12</v>
      </c>
      <c r="L24" s="301" t="n"/>
      <c r="M24" s="302">
        <f>L24-K24</f>
        <v/>
      </c>
      <c r="N24" s="300" t="n">
        <v>12</v>
      </c>
      <c r="O24" s="301" t="n"/>
      <c r="P24" s="302">
        <f>O24-N24</f>
        <v/>
      </c>
      <c r="Q24" s="103" t="n">
        <v>12</v>
      </c>
      <c r="R24" s="398" t="n">
        <v>0</v>
      </c>
      <c r="S24" s="399" t="n">
        <v>-12</v>
      </c>
      <c r="T24" s="266" t="n">
        <v>12</v>
      </c>
      <c r="U24" s="301" t="n">
        <v>0</v>
      </c>
      <c r="V24" s="302">
        <f>U24-T24</f>
        <v/>
      </c>
      <c r="W24" s="266" t="n">
        <v>12</v>
      </c>
      <c r="X24" s="301" t="n"/>
      <c r="Y24" s="302">
        <f>X24-W24</f>
        <v/>
      </c>
    </row>
    <row r="25" ht="15.75" customFormat="1" customHeight="1" s="263">
      <c r="A25" s="310" t="n">
        <v>24</v>
      </c>
      <c r="B25" s="317" t="inlineStr">
        <is>
          <t>05503</t>
        </is>
      </c>
      <c r="C25" s="318" t="inlineStr">
        <is>
          <t>KIKOLO X HOSPITAL MUNICIPAL DO CAZENGA</t>
        </is>
      </c>
      <c r="D25" s="319" t="inlineStr">
        <is>
          <t>ANGO-REAL</t>
        </is>
      </c>
      <c r="E25" s="321" t="n">
        <v>90</v>
      </c>
      <c r="F25" s="321" t="n">
        <v>0</v>
      </c>
      <c r="G25" s="322">
        <f>F25-E25</f>
        <v/>
      </c>
      <c r="H25" s="320" t="n">
        <v>90</v>
      </c>
      <c r="I25" s="321" t="n"/>
      <c r="J25" s="322">
        <f>I25-H25</f>
        <v/>
      </c>
      <c r="K25" s="320" t="n">
        <v>90</v>
      </c>
      <c r="L25" s="321" t="n"/>
      <c r="M25" s="322">
        <f>L25-K25</f>
        <v/>
      </c>
      <c r="N25" s="320" t="n">
        <v>90</v>
      </c>
      <c r="O25" s="321" t="n"/>
      <c r="P25" s="322">
        <f>O25-N25</f>
        <v/>
      </c>
      <c r="Q25" s="106" t="n">
        <v>90</v>
      </c>
      <c r="R25" s="407" t="n">
        <v>0</v>
      </c>
      <c r="S25" s="410" t="n">
        <v>-90</v>
      </c>
      <c r="T25" s="269" t="n">
        <v>90</v>
      </c>
      <c r="U25" s="321" t="n">
        <v>0</v>
      </c>
      <c r="V25" s="322">
        <f>U25-T25</f>
        <v/>
      </c>
      <c r="W25" s="269" t="n">
        <v>90</v>
      </c>
      <c r="X25" s="321" t="n"/>
      <c r="Y25" s="322">
        <f>X25-W25</f>
        <v/>
      </c>
    </row>
    <row r="26" ht="15.75" customFormat="1" customHeight="1" s="262">
      <c r="A26" s="296" t="n">
        <v>25</v>
      </c>
      <c r="B26" s="297" t="inlineStr">
        <is>
          <t>05606</t>
        </is>
      </c>
      <c r="C26" s="298" t="inlineStr">
        <is>
          <t>CALUMBO X ZANGO 0</t>
        </is>
      </c>
      <c r="D26" s="299" t="inlineStr">
        <is>
          <t>ANGO-REAL</t>
        </is>
      </c>
      <c r="E26" s="301" t="n">
        <v>70</v>
      </c>
      <c r="F26" s="301" t="n">
        <v>15</v>
      </c>
      <c r="G26" s="302">
        <f>F26-E26</f>
        <v/>
      </c>
      <c r="H26" s="300" t="n">
        <v>70</v>
      </c>
      <c r="I26" s="301" t="n">
        <v>15</v>
      </c>
      <c r="J26" s="302">
        <f>I26-H26</f>
        <v/>
      </c>
      <c r="K26" s="300" t="n">
        <v>70</v>
      </c>
      <c r="L26" s="301" t="n">
        <v>15</v>
      </c>
      <c r="M26" s="302">
        <f>L26-K26</f>
        <v/>
      </c>
      <c r="N26" s="300" t="n">
        <v>70</v>
      </c>
      <c r="O26" s="301" t="n"/>
      <c r="P26" s="302">
        <f>O26-N26</f>
        <v/>
      </c>
      <c r="Q26" s="103" t="n">
        <v>70</v>
      </c>
      <c r="R26" s="398" t="n">
        <v>33</v>
      </c>
      <c r="S26" s="399" t="n">
        <v>-37</v>
      </c>
      <c r="T26" s="266" t="n">
        <v>70</v>
      </c>
      <c r="U26" s="301" t="n">
        <v>40</v>
      </c>
      <c r="V26" s="302">
        <f>U26-T26</f>
        <v/>
      </c>
      <c r="W26" s="266" t="n">
        <v>70</v>
      </c>
      <c r="X26" s="301" t="n"/>
      <c r="Y26" s="302">
        <f>X26-W26</f>
        <v/>
      </c>
    </row>
    <row r="27" ht="15.75" customFormat="1" customHeight="1" s="263">
      <c r="A27" s="310" t="n">
        <v>26</v>
      </c>
      <c r="B27" s="317" t="inlineStr">
        <is>
          <t>05700</t>
        </is>
      </c>
      <c r="C27" s="318" t="inlineStr">
        <is>
          <t>BENFICA X RAMIROS</t>
        </is>
      </c>
      <c r="D27" s="319" t="inlineStr">
        <is>
          <t>ANGO-REAL</t>
        </is>
      </c>
      <c r="E27" s="321" t="n">
        <v>48</v>
      </c>
      <c r="F27" s="321" t="n">
        <v>0</v>
      </c>
      <c r="G27" s="322">
        <f>F27-E27</f>
        <v/>
      </c>
      <c r="H27" s="320" t="n">
        <v>48</v>
      </c>
      <c r="I27" s="321" t="n"/>
      <c r="J27" s="322">
        <f>I27-H27</f>
        <v/>
      </c>
      <c r="K27" s="320" t="n">
        <v>48</v>
      </c>
      <c r="L27" s="321" t="n"/>
      <c r="M27" s="322">
        <f>L27-K27</f>
        <v/>
      </c>
      <c r="N27" s="320" t="n">
        <v>48</v>
      </c>
      <c r="O27" s="321" t="n"/>
      <c r="P27" s="322">
        <f>O27-N27</f>
        <v/>
      </c>
      <c r="Q27" s="106" t="n">
        <v>48</v>
      </c>
      <c r="R27" s="407" t="n">
        <v>15</v>
      </c>
      <c r="S27" s="410" t="n">
        <v>-33</v>
      </c>
      <c r="T27" s="269" t="n">
        <v>48</v>
      </c>
      <c r="U27" s="321" t="n">
        <v>0</v>
      </c>
      <c r="V27" s="322">
        <f>U27-T27</f>
        <v/>
      </c>
      <c r="W27" s="269" t="n">
        <v>48</v>
      </c>
      <c r="X27" s="321" t="n"/>
      <c r="Y27" s="322">
        <f>X27-W27</f>
        <v/>
      </c>
    </row>
    <row r="28" ht="15.75" customFormat="1" customHeight="1" s="262">
      <c r="A28" s="296" t="n">
        <v>27</v>
      </c>
      <c r="B28" s="297" t="inlineStr">
        <is>
          <t>05715</t>
        </is>
      </c>
      <c r="C28" s="298" t="inlineStr">
        <is>
          <t>RAMIROS X BARRA DO KWANZA</t>
        </is>
      </c>
      <c r="D28" s="299" t="inlineStr">
        <is>
          <t>ANGO-REAL</t>
        </is>
      </c>
      <c r="E28" s="301" t="n">
        <v>32</v>
      </c>
      <c r="F28" s="301" t="n">
        <v>0</v>
      </c>
      <c r="G28" s="302">
        <f>F28-E28</f>
        <v/>
      </c>
      <c r="H28" s="300" t="n">
        <v>32</v>
      </c>
      <c r="I28" s="301" t="n"/>
      <c r="J28" s="302">
        <f>I28-H28</f>
        <v/>
      </c>
      <c r="K28" s="300" t="n">
        <v>32</v>
      </c>
      <c r="L28" s="301" t="n"/>
      <c r="M28" s="302">
        <f>L28-K28</f>
        <v/>
      </c>
      <c r="N28" s="300" t="n">
        <v>32</v>
      </c>
      <c r="O28" s="301" t="n"/>
      <c r="P28" s="302">
        <f>O28-N28</f>
        <v/>
      </c>
      <c r="Q28" s="103" t="n">
        <v>32</v>
      </c>
      <c r="R28" s="398" t="n">
        <v>0</v>
      </c>
      <c r="S28" s="399" t="n">
        <v>-32</v>
      </c>
      <c r="T28" s="266" t="n">
        <v>32</v>
      </c>
      <c r="U28" s="301" t="n">
        <v>0</v>
      </c>
      <c r="V28" s="302">
        <f>U28-T28</f>
        <v/>
      </c>
      <c r="W28" s="266" t="n">
        <v>32</v>
      </c>
      <c r="X28" s="301" t="n"/>
      <c r="Y28" s="302">
        <f>X28-W28</f>
        <v/>
      </c>
    </row>
    <row r="29" ht="16.5" customFormat="1" customHeight="1" s="263" thickBot="1">
      <c r="A29" s="323" t="n">
        <v>28</v>
      </c>
      <c r="B29" s="324" t="inlineStr">
        <is>
          <t>05804</t>
        </is>
      </c>
      <c r="C29" s="325" t="inlineStr">
        <is>
          <t>LUANDA SUL X ROTUNDA DO CAMAMA</t>
        </is>
      </c>
      <c r="D29" s="326" t="inlineStr">
        <is>
          <t>ANGO-REAL</t>
        </is>
      </c>
      <c r="E29" s="328" t="n">
        <v>90</v>
      </c>
      <c r="F29" s="328" t="n">
        <v>15</v>
      </c>
      <c r="G29" s="329">
        <f>F29-E29</f>
        <v/>
      </c>
      <c r="H29" s="327" t="n">
        <v>90</v>
      </c>
      <c r="I29" s="328" t="n">
        <v>15</v>
      </c>
      <c r="J29" s="329">
        <f>I29-H29</f>
        <v/>
      </c>
      <c r="K29" s="327" t="n">
        <v>90</v>
      </c>
      <c r="L29" s="328" t="n">
        <v>15</v>
      </c>
      <c r="M29" s="329">
        <f>L29-K29</f>
        <v/>
      </c>
      <c r="N29" s="327" t="n">
        <v>90</v>
      </c>
      <c r="O29" s="328" t="n"/>
      <c r="P29" s="329">
        <f>O29-N29</f>
        <v/>
      </c>
      <c r="Q29" s="107" t="n">
        <v>90</v>
      </c>
      <c r="R29" s="411" t="n">
        <v>15</v>
      </c>
      <c r="S29" s="412" t="n">
        <v>-75</v>
      </c>
      <c r="T29" s="270" t="n">
        <v>90</v>
      </c>
      <c r="U29" s="328" t="n">
        <v>13</v>
      </c>
      <c r="V29" s="329">
        <f>U29-T29</f>
        <v/>
      </c>
      <c r="W29" s="270" t="n">
        <v>90</v>
      </c>
      <c r="X29" s="328" t="n"/>
      <c r="Y29" s="329">
        <f>X29-W29</f>
        <v/>
      </c>
    </row>
    <row r="30" ht="14.1" customFormat="1" customHeight="1" s="261">
      <c r="A30" s="303" t="n">
        <v>29</v>
      </c>
      <c r="B30" s="290" t="inlineStr">
        <is>
          <t>CA01</t>
        </is>
      </c>
      <c r="C30" s="291" t="inlineStr">
        <is>
          <t>CASA DA JUVENTUDE X ZANGO 8000</t>
        </is>
      </c>
      <c r="D30" s="330" t="inlineStr">
        <is>
          <t>CAMCON</t>
        </is>
      </c>
      <c r="E30" s="294" t="n">
        <v>48</v>
      </c>
      <c r="F30" s="294" t="n">
        <v>20</v>
      </c>
      <c r="G30" s="308">
        <f>F30-E30</f>
        <v/>
      </c>
      <c r="H30" s="294" t="n">
        <v>48</v>
      </c>
      <c r="I30" s="294" t="n">
        <v>20</v>
      </c>
      <c r="J30" s="308">
        <f>I30-H30</f>
        <v/>
      </c>
      <c r="K30" s="294" t="n">
        <v>48</v>
      </c>
      <c r="L30" s="294" t="n">
        <v>20</v>
      </c>
      <c r="M30" s="308">
        <f>L30-K30</f>
        <v/>
      </c>
      <c r="N30" s="294" t="n">
        <v>48</v>
      </c>
      <c r="O30" s="294" t="n"/>
      <c r="P30" s="308">
        <f>O30-N30</f>
        <v/>
      </c>
      <c r="Q30" s="396" t="n">
        <v>48</v>
      </c>
      <c r="R30" s="396" t="n">
        <v>17</v>
      </c>
      <c r="S30" s="403" t="n">
        <v>-31</v>
      </c>
      <c r="T30" s="267" t="n">
        <v>48</v>
      </c>
      <c r="U30" s="294" t="n">
        <v>27</v>
      </c>
      <c r="V30" s="308">
        <f>U30-T30</f>
        <v/>
      </c>
      <c r="W30" s="294" t="n">
        <v>72</v>
      </c>
      <c r="X30" s="294" t="n"/>
      <c r="Y30" s="308">
        <f>X30-W30</f>
        <v/>
      </c>
    </row>
    <row r="31" ht="15.75" customFormat="1" customHeight="1" s="262">
      <c r="A31" s="296" t="n">
        <v>30</v>
      </c>
      <c r="B31" s="297" t="inlineStr">
        <is>
          <t>CA02</t>
        </is>
      </c>
      <c r="C31" s="298" t="inlineStr">
        <is>
          <t>CALEMBA 2 X KK 5000</t>
        </is>
      </c>
      <c r="D31" s="299" t="inlineStr">
        <is>
          <t>CAMCON</t>
        </is>
      </c>
      <c r="E31" s="301" t="n">
        <v>28</v>
      </c>
      <c r="F31" s="301" t="n">
        <v>15</v>
      </c>
      <c r="G31" s="302">
        <f>F31-E31</f>
        <v/>
      </c>
      <c r="H31" s="301" t="n">
        <v>28</v>
      </c>
      <c r="I31" s="301" t="n">
        <v>15</v>
      </c>
      <c r="J31" s="302">
        <f>I31-H31</f>
        <v/>
      </c>
      <c r="K31" s="301" t="n">
        <v>28</v>
      </c>
      <c r="L31" s="301" t="n">
        <v>15</v>
      </c>
      <c r="M31" s="302">
        <f>L31-K31</f>
        <v/>
      </c>
      <c r="N31" s="301" t="n">
        <v>28</v>
      </c>
      <c r="O31" s="301" t="n"/>
      <c r="P31" s="302">
        <f>O31-N31</f>
        <v/>
      </c>
      <c r="Q31" s="398" t="n">
        <v>28</v>
      </c>
      <c r="R31" s="398" t="n">
        <v>13</v>
      </c>
      <c r="S31" s="399" t="n">
        <v>-15</v>
      </c>
      <c r="T31" s="266" t="n">
        <v>28</v>
      </c>
      <c r="U31" s="301" t="n">
        <v>11</v>
      </c>
      <c r="V31" s="302">
        <f>U31-T31</f>
        <v/>
      </c>
      <c r="W31" s="301" t="n">
        <v>14</v>
      </c>
      <c r="X31" s="301" t="n"/>
      <c r="Y31" s="302">
        <f>X31-W31</f>
        <v/>
      </c>
    </row>
    <row r="32" ht="15.75" customFormat="1" customHeight="1" s="261">
      <c r="A32" s="303" t="n">
        <v>31</v>
      </c>
      <c r="B32" s="304" t="inlineStr">
        <is>
          <t>CA03</t>
        </is>
      </c>
      <c r="C32" s="305" t="inlineStr">
        <is>
          <t>GOLF 2 X KILAMBA</t>
        </is>
      </c>
      <c r="D32" s="292" t="inlineStr">
        <is>
          <t>CAMCON</t>
        </is>
      </c>
      <c r="E32" s="307" t="n">
        <v>48</v>
      </c>
      <c r="F32" s="307" t="n">
        <v>12</v>
      </c>
      <c r="G32" s="308">
        <f>F32-E32</f>
        <v/>
      </c>
      <c r="H32" s="307" t="n">
        <v>48</v>
      </c>
      <c r="I32" s="307" t="n">
        <v>12</v>
      </c>
      <c r="J32" s="308">
        <f>I32-H32</f>
        <v/>
      </c>
      <c r="K32" s="307" t="n">
        <v>48</v>
      </c>
      <c r="L32" s="307" t="n">
        <v>12</v>
      </c>
      <c r="M32" s="308">
        <f>L32-K32</f>
        <v/>
      </c>
      <c r="N32" s="307" t="n">
        <v>48</v>
      </c>
      <c r="O32" s="307" t="n"/>
      <c r="P32" s="308">
        <f>O32-N32</f>
        <v/>
      </c>
      <c r="Q32" s="400" t="n">
        <v>48</v>
      </c>
      <c r="R32" s="400" t="n">
        <v>16</v>
      </c>
      <c r="S32" s="403" t="n">
        <v>-32</v>
      </c>
      <c r="T32" s="267" t="n">
        <v>48</v>
      </c>
      <c r="U32" s="307" t="n">
        <v>18</v>
      </c>
      <c r="V32" s="308">
        <f>U32-T32</f>
        <v/>
      </c>
      <c r="W32" s="307" t="n">
        <v>24</v>
      </c>
      <c r="X32" s="307" t="n"/>
      <c r="Y32" s="308">
        <f>X32-W32</f>
        <v/>
      </c>
    </row>
    <row r="33" ht="16.5" customFormat="1" customHeight="1" s="262" thickBot="1">
      <c r="A33" s="331" t="n">
        <v>32</v>
      </c>
      <c r="B33" s="332" t="inlineStr">
        <is>
          <t>CA04</t>
        </is>
      </c>
      <c r="C33" s="333" t="inlineStr">
        <is>
          <t>VIANA X KM 44</t>
        </is>
      </c>
      <c r="D33" s="334" t="inlineStr">
        <is>
          <t>CAMCON</t>
        </is>
      </c>
      <c r="E33" s="336" t="n">
        <v>48</v>
      </c>
      <c r="F33" s="336" t="n">
        <v>47</v>
      </c>
      <c r="G33" s="337">
        <f>F33-E33</f>
        <v/>
      </c>
      <c r="H33" s="336" t="n">
        <v>48</v>
      </c>
      <c r="I33" s="336" t="n">
        <v>47</v>
      </c>
      <c r="J33" s="337">
        <f>I33-H33</f>
        <v/>
      </c>
      <c r="K33" s="336" t="n">
        <v>48</v>
      </c>
      <c r="L33" s="336" t="n">
        <v>47</v>
      </c>
      <c r="M33" s="337">
        <f>L33-K33</f>
        <v/>
      </c>
      <c r="N33" s="336" t="n">
        <v>48</v>
      </c>
      <c r="O33" s="336" t="n"/>
      <c r="P33" s="337">
        <f>O33-N33</f>
        <v/>
      </c>
      <c r="Q33" s="413" t="n">
        <v>48</v>
      </c>
      <c r="R33" s="413" t="n">
        <v>49</v>
      </c>
      <c r="S33" s="423" t="n">
        <v>1</v>
      </c>
      <c r="T33" s="271" t="n">
        <v>48</v>
      </c>
      <c r="U33" s="336" t="n">
        <v>39</v>
      </c>
      <c r="V33" s="337">
        <f>U33-T33</f>
        <v/>
      </c>
      <c r="W33" s="336" t="n">
        <v>60</v>
      </c>
      <c r="X33" s="336" t="n"/>
      <c r="Y33" s="337">
        <f>X33-W33</f>
        <v/>
      </c>
    </row>
    <row r="34" ht="15.75" customFormat="1" customHeight="1" s="263">
      <c r="A34" s="310" t="n">
        <v>33</v>
      </c>
      <c r="B34" s="311" t="inlineStr">
        <is>
          <t>B07</t>
        </is>
      </c>
      <c r="C34" s="312" t="inlineStr">
        <is>
          <t>BENFICA X 11 DE NOVEMBRO</t>
        </is>
      </c>
      <c r="D34" s="313" t="inlineStr">
        <is>
          <t>CIDRÁLIA</t>
        </is>
      </c>
      <c r="E34" s="315" t="n">
        <v>44</v>
      </c>
      <c r="F34" s="315" t="n">
        <v>21</v>
      </c>
      <c r="G34" s="322">
        <f>F34-E34</f>
        <v/>
      </c>
      <c r="H34" s="315" t="n">
        <v>44</v>
      </c>
      <c r="I34" s="315" t="n">
        <v>21</v>
      </c>
      <c r="J34" s="322">
        <f>I34-H34</f>
        <v/>
      </c>
      <c r="K34" s="315" t="n">
        <v>44</v>
      </c>
      <c r="L34" s="315" t="n">
        <v>21</v>
      </c>
      <c r="M34" s="322">
        <f>L34-K34</f>
        <v/>
      </c>
      <c r="N34" s="315" t="n">
        <v>44</v>
      </c>
      <c r="O34" s="315" t="n"/>
      <c r="P34" s="322">
        <f>O34-N34</f>
        <v/>
      </c>
      <c r="Q34" s="405" t="n">
        <v>44</v>
      </c>
      <c r="R34" s="405" t="n">
        <v>20</v>
      </c>
      <c r="S34" s="410" t="n">
        <v>-24</v>
      </c>
      <c r="T34" s="269" t="n">
        <v>44</v>
      </c>
      <c r="U34" s="315" t="n">
        <v>45</v>
      </c>
      <c r="V34" s="322">
        <f>U34-T34</f>
        <v/>
      </c>
      <c r="W34" s="269" t="n">
        <v>44</v>
      </c>
      <c r="X34" s="315" t="n"/>
      <c r="Y34" s="322">
        <f>X34-W34</f>
        <v/>
      </c>
    </row>
    <row r="35" ht="15.75" customFormat="1" customHeight="1" s="262">
      <c r="A35" s="296" t="n">
        <v>34</v>
      </c>
      <c r="B35" s="297" t="inlineStr">
        <is>
          <t>G06</t>
        </is>
      </c>
      <c r="C35" s="298" t="inlineStr">
        <is>
          <t>GOLF 2 X KK 5000</t>
        </is>
      </c>
      <c r="D35" s="299" t="inlineStr">
        <is>
          <t>CIDRÁLIA</t>
        </is>
      </c>
      <c r="E35" s="301" t="n">
        <v>84</v>
      </c>
      <c r="F35" s="301" t="n">
        <v>73</v>
      </c>
      <c r="G35" s="302">
        <f>F35-E35</f>
        <v/>
      </c>
      <c r="H35" s="301" t="n">
        <v>84</v>
      </c>
      <c r="I35" s="301" t="n">
        <v>73</v>
      </c>
      <c r="J35" s="302">
        <f>I35-H35</f>
        <v/>
      </c>
      <c r="K35" s="301" t="n">
        <v>84</v>
      </c>
      <c r="L35" s="301" t="n">
        <v>73</v>
      </c>
      <c r="M35" s="302">
        <f>L35-K35</f>
        <v/>
      </c>
      <c r="N35" s="301" t="n">
        <v>84</v>
      </c>
      <c r="O35" s="301" t="n"/>
      <c r="P35" s="302">
        <f>O35-N35</f>
        <v/>
      </c>
      <c r="Q35" s="398" t="n">
        <v>84</v>
      </c>
      <c r="R35" s="398" t="n">
        <v>78</v>
      </c>
      <c r="S35" s="399" t="n">
        <v>-6</v>
      </c>
      <c r="T35" s="266" t="n">
        <v>84</v>
      </c>
      <c r="U35" s="301" t="n">
        <v>73</v>
      </c>
      <c r="V35" s="302">
        <f>U35-T35</f>
        <v/>
      </c>
      <c r="W35" s="266" t="n">
        <v>84</v>
      </c>
      <c r="X35" s="301" t="n"/>
      <c r="Y35" s="302">
        <f>X35-W35</f>
        <v/>
      </c>
    </row>
    <row r="36" ht="15.75" customFormat="1" customHeight="1" s="263">
      <c r="A36" s="310" t="n">
        <v>35</v>
      </c>
      <c r="B36" s="317" t="inlineStr">
        <is>
          <t>G07</t>
        </is>
      </c>
      <c r="C36" s="318" t="inlineStr">
        <is>
          <t>GAMEK (NOSSO CENTRO) X BENFICA</t>
        </is>
      </c>
      <c r="D36" s="319" t="inlineStr">
        <is>
          <t>CIDRÁLIA</t>
        </is>
      </c>
      <c r="E36" s="321" t="n">
        <v>72</v>
      </c>
      <c r="F36" s="321" t="n">
        <v>54</v>
      </c>
      <c r="G36" s="322">
        <f>F36-E36</f>
        <v/>
      </c>
      <c r="H36" s="321" t="n">
        <v>72</v>
      </c>
      <c r="I36" s="321" t="n">
        <v>54</v>
      </c>
      <c r="J36" s="322">
        <f>I36-H36</f>
        <v/>
      </c>
      <c r="K36" s="321" t="n">
        <v>72</v>
      </c>
      <c r="L36" s="321" t="n">
        <v>54</v>
      </c>
      <c r="M36" s="322">
        <f>L36-K36</f>
        <v/>
      </c>
      <c r="N36" s="321" t="n">
        <v>72</v>
      </c>
      <c r="O36" s="321" t="n"/>
      <c r="P36" s="322">
        <f>O36-N36</f>
        <v/>
      </c>
      <c r="Q36" s="407" t="n">
        <v>72</v>
      </c>
      <c r="R36" s="407" t="n">
        <v>55</v>
      </c>
      <c r="S36" s="410" t="n">
        <v>-17</v>
      </c>
      <c r="T36" s="269" t="n">
        <v>72</v>
      </c>
      <c r="U36" s="321" t="n">
        <v>33</v>
      </c>
      <c r="V36" s="322">
        <f>U36-T36</f>
        <v/>
      </c>
      <c r="W36" s="269" t="n">
        <v>72</v>
      </c>
      <c r="X36" s="321" t="n"/>
      <c r="Y36" s="322">
        <f>X36-W36</f>
        <v/>
      </c>
    </row>
    <row r="37" ht="15.75" customFormat="1" customHeight="1" s="262">
      <c r="A37" s="296" t="n">
        <v>36</v>
      </c>
      <c r="B37" s="297" t="inlineStr">
        <is>
          <t>G08</t>
        </is>
      </c>
      <c r="C37" s="298" t="inlineStr">
        <is>
          <t>GAMEK (NOSSO CENTRO) X LUMEJI</t>
        </is>
      </c>
      <c r="D37" s="299" t="inlineStr">
        <is>
          <t>CIDRÁLIA</t>
        </is>
      </c>
      <c r="E37" s="301" t="n">
        <v>0</v>
      </c>
      <c r="F37" s="301" t="n">
        <v>0</v>
      </c>
      <c r="G37" s="302">
        <f>F37-E37</f>
        <v/>
      </c>
      <c r="H37" s="301" t="n">
        <v>0</v>
      </c>
      <c r="I37" s="301" t="n"/>
      <c r="J37" s="302">
        <f>I37-H37</f>
        <v/>
      </c>
      <c r="K37" s="301" t="n">
        <v>0</v>
      </c>
      <c r="L37" s="301" t="n"/>
      <c r="M37" s="302">
        <f>L37-K37</f>
        <v/>
      </c>
      <c r="N37" s="301" t="n">
        <v>0</v>
      </c>
      <c r="O37" s="301" t="n"/>
      <c r="P37" s="302">
        <f>O37-N37</f>
        <v/>
      </c>
      <c r="Q37" s="398" t="n">
        <v>0</v>
      </c>
      <c r="R37" s="398" t="n">
        <v>0</v>
      </c>
      <c r="S37" s="402" t="n">
        <v>0</v>
      </c>
      <c r="T37" s="266" t="n">
        <v>0</v>
      </c>
      <c r="U37" s="301" t="n">
        <v>0</v>
      </c>
      <c r="V37" s="302">
        <f>U37-T37</f>
        <v/>
      </c>
      <c r="W37" s="266" t="n">
        <v>0</v>
      </c>
      <c r="X37" s="301" t="n"/>
      <c r="Y37" s="302">
        <f>X37-W37</f>
        <v/>
      </c>
    </row>
    <row r="38" ht="15.75" customFormat="1" customHeight="1" s="263">
      <c r="A38" s="310" t="n">
        <v>37</v>
      </c>
      <c r="B38" s="317" t="inlineStr">
        <is>
          <t>K05</t>
        </is>
      </c>
      <c r="C38" s="318" t="inlineStr">
        <is>
          <t>KK 5000 X ZANGO 0</t>
        </is>
      </c>
      <c r="D38" s="319" t="inlineStr">
        <is>
          <t>CIDRÁLIA</t>
        </is>
      </c>
      <c r="E38" s="321" t="n">
        <v>36</v>
      </c>
      <c r="F38" s="321" t="n">
        <v>28</v>
      </c>
      <c r="G38" s="322">
        <f>F38-E38</f>
        <v/>
      </c>
      <c r="H38" s="321" t="n">
        <v>36</v>
      </c>
      <c r="I38" s="321" t="n">
        <v>28</v>
      </c>
      <c r="J38" s="322">
        <f>I38-H38</f>
        <v/>
      </c>
      <c r="K38" s="321" t="n">
        <v>36</v>
      </c>
      <c r="L38" s="321" t="n">
        <v>28</v>
      </c>
      <c r="M38" s="322">
        <f>L38-K38</f>
        <v/>
      </c>
      <c r="N38" s="321" t="n">
        <v>36</v>
      </c>
      <c r="O38" s="321" t="n"/>
      <c r="P38" s="322">
        <f>O38-N38</f>
        <v/>
      </c>
      <c r="Q38" s="407" t="n">
        <v>36</v>
      </c>
      <c r="R38" s="407" t="n">
        <v>12</v>
      </c>
      <c r="S38" s="410" t="n">
        <v>-24</v>
      </c>
      <c r="T38" s="269" t="n">
        <v>36</v>
      </c>
      <c r="U38" s="321" t="n">
        <v>13</v>
      </c>
      <c r="V38" s="322">
        <f>U38-T38</f>
        <v/>
      </c>
      <c r="W38" s="269" t="n">
        <v>36</v>
      </c>
      <c r="X38" s="321" t="n"/>
      <c r="Y38" s="322">
        <f>X38-W38</f>
        <v/>
      </c>
    </row>
    <row r="39" ht="15.75" customFormat="1" customHeight="1" s="262">
      <c r="A39" s="296" t="n">
        <v>38</v>
      </c>
      <c r="B39" s="297" t="inlineStr">
        <is>
          <t>Z05</t>
        </is>
      </c>
      <c r="C39" s="298" t="inlineStr">
        <is>
          <t>ZANGO 0 X ZANGO 8000</t>
        </is>
      </c>
      <c r="D39" s="299" t="inlineStr">
        <is>
          <t>CIDRÁLIA</t>
        </is>
      </c>
      <c r="E39" s="301" t="n">
        <v>84</v>
      </c>
      <c r="F39" s="301" t="n">
        <v>88</v>
      </c>
      <c r="G39" s="302">
        <f>F39-E39</f>
        <v/>
      </c>
      <c r="H39" s="301" t="n">
        <v>84</v>
      </c>
      <c r="I39" s="301" t="n">
        <v>88</v>
      </c>
      <c r="J39" s="302">
        <f>I39-H39</f>
        <v/>
      </c>
      <c r="K39" s="301" t="n">
        <v>84</v>
      </c>
      <c r="L39" s="301" t="n">
        <v>88</v>
      </c>
      <c r="M39" s="302">
        <f>L39-K39</f>
        <v/>
      </c>
      <c r="N39" s="301" t="n">
        <v>84</v>
      </c>
      <c r="O39" s="301" t="n"/>
      <c r="P39" s="302">
        <f>O39-N39</f>
        <v/>
      </c>
      <c r="Q39" s="398" t="n">
        <v>84</v>
      </c>
      <c r="R39" s="398" t="n">
        <v>79</v>
      </c>
      <c r="S39" s="399" t="n">
        <v>-5</v>
      </c>
      <c r="T39" s="266" t="n">
        <v>84</v>
      </c>
      <c r="U39" s="301" t="n">
        <v>74</v>
      </c>
      <c r="V39" s="302">
        <f>U39-T39</f>
        <v/>
      </c>
      <c r="W39" s="266" t="n">
        <v>84</v>
      </c>
      <c r="X39" s="301" t="n"/>
      <c r="Y39" s="302">
        <f>X39-W39</f>
        <v/>
      </c>
    </row>
    <row r="40" ht="15.75" customFormat="1" customHeight="1" s="263">
      <c r="A40" s="310" t="n">
        <v>39</v>
      </c>
      <c r="B40" s="317" t="inlineStr">
        <is>
          <t>05400</t>
        </is>
      </c>
      <c r="C40" s="318" t="inlineStr">
        <is>
          <t>SEQUELE X VILA DE VIANA</t>
        </is>
      </c>
      <c r="D40" s="319" t="inlineStr">
        <is>
          <t>CIDRÁLIA</t>
        </is>
      </c>
      <c r="E40" s="321" t="n">
        <v>50</v>
      </c>
      <c r="F40" s="321" t="n">
        <v>57</v>
      </c>
      <c r="G40" s="322">
        <f>F40-E40</f>
        <v/>
      </c>
      <c r="H40" s="321" t="n">
        <v>50</v>
      </c>
      <c r="I40" s="321" t="n">
        <v>57</v>
      </c>
      <c r="J40" s="322">
        <f>I40-H40</f>
        <v/>
      </c>
      <c r="K40" s="321" t="n">
        <v>50</v>
      </c>
      <c r="L40" s="321" t="n">
        <v>57</v>
      </c>
      <c r="M40" s="322">
        <f>L40-K40</f>
        <v/>
      </c>
      <c r="N40" s="321" t="n">
        <v>50</v>
      </c>
      <c r="O40" s="321" t="n"/>
      <c r="P40" s="322">
        <f>O40-N40</f>
        <v/>
      </c>
      <c r="Q40" s="407" t="n">
        <v>50</v>
      </c>
      <c r="R40" s="407" t="n">
        <v>56</v>
      </c>
      <c r="S40" s="408" t="n">
        <v>6</v>
      </c>
      <c r="T40" s="269" t="n">
        <v>50</v>
      </c>
      <c r="U40" s="321" t="n">
        <v>68</v>
      </c>
      <c r="V40" s="322">
        <f>U40-T40</f>
        <v/>
      </c>
      <c r="W40" s="269" t="n">
        <v>50</v>
      </c>
      <c r="X40" s="321" t="n"/>
      <c r="Y40" s="322">
        <f>X40-W40</f>
        <v/>
      </c>
    </row>
    <row r="41" ht="15.75" customFormat="1" customHeight="1" s="262">
      <c r="A41" s="296" t="n">
        <v>40</v>
      </c>
      <c r="B41" s="297" t="inlineStr">
        <is>
          <t>05407</t>
        </is>
      </c>
      <c r="C41" s="298" t="inlineStr">
        <is>
          <t>ZANGO 0 X SEQUELE</t>
        </is>
      </c>
      <c r="D41" s="299" t="inlineStr">
        <is>
          <t>CIDRÁLIA</t>
        </is>
      </c>
      <c r="E41" s="301" t="n">
        <v>50</v>
      </c>
      <c r="F41" s="301" t="n">
        <v>12</v>
      </c>
      <c r="G41" s="302">
        <f>F41-E41</f>
        <v/>
      </c>
      <c r="H41" s="301" t="n">
        <v>50</v>
      </c>
      <c r="I41" s="301" t="n">
        <v>12</v>
      </c>
      <c r="J41" s="302">
        <f>I41-H41</f>
        <v/>
      </c>
      <c r="K41" s="301" t="n">
        <v>50</v>
      </c>
      <c r="L41" s="301" t="n">
        <v>12</v>
      </c>
      <c r="M41" s="302">
        <f>L41-K41</f>
        <v/>
      </c>
      <c r="N41" s="301" t="n">
        <v>50</v>
      </c>
      <c r="O41" s="301" t="n"/>
      <c r="P41" s="302">
        <f>O41-N41</f>
        <v/>
      </c>
      <c r="Q41" s="398" t="n">
        <v>50</v>
      </c>
      <c r="R41" s="398" t="n">
        <v>10</v>
      </c>
      <c r="S41" s="399" t="n">
        <v>-40</v>
      </c>
      <c r="T41" s="266" t="n">
        <v>50</v>
      </c>
      <c r="U41" s="301" t="n">
        <v>10</v>
      </c>
      <c r="V41" s="302">
        <f>U41-T41</f>
        <v/>
      </c>
      <c r="W41" s="266" t="n">
        <v>50</v>
      </c>
      <c r="X41" s="301" t="n"/>
      <c r="Y41" s="302">
        <f>X41-W41</f>
        <v/>
      </c>
    </row>
    <row r="42" ht="16.5" customFormat="1" customHeight="1" s="263" thickBot="1">
      <c r="A42" s="323" t="n">
        <v>41</v>
      </c>
      <c r="B42" s="317" t="inlineStr">
        <is>
          <t>05419</t>
        </is>
      </c>
      <c r="C42" s="318" t="inlineStr">
        <is>
          <t>PRIMEIRA CIRCULAR DE CACUACO</t>
        </is>
      </c>
      <c r="D42" s="326" t="inlineStr">
        <is>
          <t>CIDRÁLIA</t>
        </is>
      </c>
      <c r="E42" s="321" t="n">
        <v>45</v>
      </c>
      <c r="F42" s="321" t="n">
        <v>135</v>
      </c>
      <c r="G42" s="329">
        <f>F42-E42</f>
        <v/>
      </c>
      <c r="H42" s="321" t="n">
        <v>45</v>
      </c>
      <c r="I42" s="321" t="n">
        <v>135</v>
      </c>
      <c r="J42" s="329">
        <f>I42-H42</f>
        <v/>
      </c>
      <c r="K42" s="321" t="n">
        <v>45</v>
      </c>
      <c r="L42" s="321" t="n">
        <v>135</v>
      </c>
      <c r="M42" s="329">
        <f>L42-K42</f>
        <v/>
      </c>
      <c r="N42" s="321" t="n">
        <v>45</v>
      </c>
      <c r="O42" s="321" t="n"/>
      <c r="P42" s="329">
        <f>O42-N42</f>
        <v/>
      </c>
      <c r="Q42" s="407" t="n">
        <v>45</v>
      </c>
      <c r="R42" s="407" t="n">
        <v>87</v>
      </c>
      <c r="S42" s="415" t="n">
        <v>42</v>
      </c>
      <c r="T42" s="269" t="n">
        <v>45</v>
      </c>
      <c r="U42" s="321" t="n">
        <v>126</v>
      </c>
      <c r="V42" s="329">
        <f>U42-T42</f>
        <v/>
      </c>
      <c r="W42" s="269" t="n">
        <v>45</v>
      </c>
      <c r="X42" s="321" t="n"/>
      <c r="Y42" s="329">
        <f>X42-W42</f>
        <v/>
      </c>
    </row>
    <row r="43" ht="15.75" customFormat="1" customHeight="1" s="261">
      <c r="A43" s="303" t="n">
        <v>42</v>
      </c>
      <c r="B43" s="290" t="inlineStr">
        <is>
          <t>I01</t>
        </is>
      </c>
      <c r="C43" s="291" t="inlineStr">
        <is>
          <t>ZANGO1 X BENFICA</t>
        </is>
      </c>
      <c r="D43" s="330" t="inlineStr">
        <is>
          <t>IMPALA</t>
        </is>
      </c>
      <c r="E43" s="294" t="n">
        <v>64</v>
      </c>
      <c r="F43" s="294" t="n">
        <v>21</v>
      </c>
      <c r="G43" s="308">
        <f>F43-E43</f>
        <v/>
      </c>
      <c r="H43" s="294" t="n">
        <v>64</v>
      </c>
      <c r="I43" s="294" t="n">
        <v>21</v>
      </c>
      <c r="J43" s="308">
        <f>I43-H43</f>
        <v/>
      </c>
      <c r="K43" s="294" t="n">
        <v>64</v>
      </c>
      <c r="L43" s="294" t="n">
        <v>21</v>
      </c>
      <c r="M43" s="308">
        <f>L43-K43</f>
        <v/>
      </c>
      <c r="N43" s="294" t="n">
        <v>64</v>
      </c>
      <c r="O43" s="294" t="n"/>
      <c r="P43" s="308">
        <f>O43-N43</f>
        <v/>
      </c>
      <c r="Q43" s="396" t="n">
        <v>64</v>
      </c>
      <c r="R43" s="396" t="n">
        <v>39</v>
      </c>
      <c r="S43" s="403" t="n">
        <v>-25</v>
      </c>
      <c r="T43" s="294" t="n">
        <v>64</v>
      </c>
      <c r="U43" s="294" t="n">
        <v>46</v>
      </c>
      <c r="V43" s="308">
        <f>U43-T43</f>
        <v/>
      </c>
      <c r="W43" s="294" t="n">
        <v>64</v>
      </c>
      <c r="X43" s="294" t="n"/>
      <c r="Y43" s="308">
        <f>X43-W43</f>
        <v/>
      </c>
    </row>
    <row r="44" ht="16.5" customFormat="1" customHeight="1" s="262" thickBot="1">
      <c r="A44" s="331" t="n">
        <v>43</v>
      </c>
      <c r="B44" s="332" t="inlineStr">
        <is>
          <t>I02</t>
        </is>
      </c>
      <c r="C44" s="333" t="inlineStr">
        <is>
          <t>ZANGO 5 X BENFICA</t>
        </is>
      </c>
      <c r="D44" s="334" t="inlineStr">
        <is>
          <t>IMPALA</t>
        </is>
      </c>
      <c r="E44" s="336" t="n">
        <v>66</v>
      </c>
      <c r="F44" s="336" t="n">
        <v>48</v>
      </c>
      <c r="G44" s="337">
        <f>F44-E44</f>
        <v/>
      </c>
      <c r="H44" s="336" t="n">
        <v>66</v>
      </c>
      <c r="I44" s="336" t="n">
        <v>48</v>
      </c>
      <c r="J44" s="337">
        <f>I44-H44</f>
        <v/>
      </c>
      <c r="K44" s="336" t="n">
        <v>66</v>
      </c>
      <c r="L44" s="336" t="n">
        <v>48</v>
      </c>
      <c r="M44" s="337">
        <f>L44-K44</f>
        <v/>
      </c>
      <c r="N44" s="336" t="n">
        <v>66</v>
      </c>
      <c r="O44" s="336" t="n"/>
      <c r="P44" s="337">
        <f>O44-N44</f>
        <v/>
      </c>
      <c r="Q44" s="413" t="n">
        <v>66</v>
      </c>
      <c r="R44" s="413" t="n">
        <v>43</v>
      </c>
      <c r="S44" s="416" t="n">
        <v>-23</v>
      </c>
      <c r="T44" s="336" t="n">
        <v>66</v>
      </c>
      <c r="U44" s="336" t="n">
        <v>42</v>
      </c>
      <c r="V44" s="337">
        <f>U44-T44</f>
        <v/>
      </c>
      <c r="W44" s="336" t="n">
        <v>66</v>
      </c>
      <c r="X44" s="336" t="n"/>
      <c r="Y44" s="337">
        <f>X44-W44</f>
        <v/>
      </c>
    </row>
    <row r="45" ht="15.75" customFormat="1" customHeight="1" s="263">
      <c r="A45" s="310" t="n">
        <v>44</v>
      </c>
      <c r="B45" s="311" t="inlineStr">
        <is>
          <t>107</t>
        </is>
      </c>
      <c r="C45" s="312" t="inlineStr">
        <is>
          <t>SHOPRITE (PALANCA) X BENFICA (EXPRESSO)</t>
        </is>
      </c>
      <c r="D45" s="313" t="inlineStr">
        <is>
          <t>MACON</t>
        </is>
      </c>
      <c r="E45" s="315" t="n">
        <v>84</v>
      </c>
      <c r="F45" s="315" t="n">
        <v>46</v>
      </c>
      <c r="G45" s="322">
        <f>F45-E45</f>
        <v/>
      </c>
      <c r="H45" s="315" t="n">
        <v>84</v>
      </c>
      <c r="I45" s="315" t="n">
        <v>46</v>
      </c>
      <c r="J45" s="322">
        <f>I45-H45</f>
        <v/>
      </c>
      <c r="K45" s="315" t="n">
        <v>84</v>
      </c>
      <c r="L45" s="315" t="n">
        <v>46</v>
      </c>
      <c r="M45" s="322">
        <f>L45-K45</f>
        <v/>
      </c>
      <c r="N45" s="315" t="n">
        <v>84</v>
      </c>
      <c r="O45" s="315" t="n"/>
      <c r="P45" s="322">
        <f>O45-N45</f>
        <v/>
      </c>
      <c r="Q45" s="405" t="n">
        <v>84</v>
      </c>
      <c r="R45" s="405" t="n">
        <v>67</v>
      </c>
      <c r="S45" s="410" t="n">
        <v>-17</v>
      </c>
      <c r="T45" s="269" t="n">
        <v>48</v>
      </c>
      <c r="U45" s="315" t="n">
        <v>40</v>
      </c>
      <c r="V45" s="322">
        <f>U45-T45</f>
        <v/>
      </c>
      <c r="W45" s="269" t="n">
        <v>48</v>
      </c>
      <c r="X45" s="315" t="n"/>
      <c r="Y45" s="322">
        <f>X45-W45</f>
        <v/>
      </c>
    </row>
    <row r="46" ht="15.75" customFormat="1" customHeight="1" s="262">
      <c r="A46" s="296" t="n">
        <v>45</v>
      </c>
      <c r="B46" s="297" t="n">
        <v>901</v>
      </c>
      <c r="C46" s="298" t="inlineStr">
        <is>
          <t>BENFICA X 1 DE MAIO (EXPRESSO)</t>
        </is>
      </c>
      <c r="D46" s="299" t="inlineStr">
        <is>
          <t>MACON</t>
        </is>
      </c>
      <c r="E46" s="301" t="n">
        <v>84</v>
      </c>
      <c r="F46" s="301" t="n">
        <v>56</v>
      </c>
      <c r="G46" s="302">
        <f>F46-E46</f>
        <v/>
      </c>
      <c r="H46" s="301" t="n">
        <v>84</v>
      </c>
      <c r="I46" s="301" t="n"/>
      <c r="J46" s="302">
        <f>I46-H46</f>
        <v/>
      </c>
      <c r="K46" s="301" t="n">
        <v>84</v>
      </c>
      <c r="L46" s="301" t="n"/>
      <c r="M46" s="302">
        <f>L46-K46</f>
        <v/>
      </c>
      <c r="N46" s="301" t="n">
        <v>84</v>
      </c>
      <c r="O46" s="301" t="n"/>
      <c r="P46" s="302">
        <f>O46-N46</f>
        <v/>
      </c>
      <c r="Q46" s="398" t="n">
        <v>84</v>
      </c>
      <c r="R46" s="398" t="n">
        <v>69</v>
      </c>
      <c r="S46" s="399" t="n">
        <v>-15</v>
      </c>
      <c r="T46" s="266" t="n">
        <v>48</v>
      </c>
      <c r="U46" s="301" t="n">
        <v>43</v>
      </c>
      <c r="V46" s="302">
        <f>U46-T46</f>
        <v/>
      </c>
      <c r="W46" s="266" t="n">
        <v>48</v>
      </c>
      <c r="X46" s="301" t="n"/>
      <c r="Y46" s="302">
        <f>X46-W46</f>
        <v/>
      </c>
    </row>
    <row r="47" ht="15.75" customFormat="1" customHeight="1" s="263">
      <c r="A47" s="310" t="n">
        <v>46</v>
      </c>
      <c r="B47" s="317" t="inlineStr">
        <is>
          <t>C09B</t>
        </is>
      </c>
      <c r="C47" s="318" t="inlineStr">
        <is>
          <t>GOLF 2 X VILA DO GAMEK</t>
        </is>
      </c>
      <c r="D47" s="319" t="inlineStr">
        <is>
          <t>MACON</t>
        </is>
      </c>
      <c r="E47" s="321" t="n">
        <v>160</v>
      </c>
      <c r="F47" s="321" t="n">
        <v>10</v>
      </c>
      <c r="G47" s="322">
        <f>F47-E47</f>
        <v/>
      </c>
      <c r="H47" s="321" t="n">
        <v>160</v>
      </c>
      <c r="I47" s="321" t="n">
        <v>10</v>
      </c>
      <c r="J47" s="322">
        <f>I47-H47</f>
        <v/>
      </c>
      <c r="K47" s="321" t="n">
        <v>160</v>
      </c>
      <c r="L47" s="321" t="n">
        <v>10</v>
      </c>
      <c r="M47" s="322">
        <f>L47-K47</f>
        <v/>
      </c>
      <c r="N47" s="321" t="n">
        <v>160</v>
      </c>
      <c r="O47" s="321" t="n"/>
      <c r="P47" s="322">
        <f>O47-N47</f>
        <v/>
      </c>
      <c r="Q47" s="407" t="n">
        <v>160</v>
      </c>
      <c r="R47" s="407" t="n">
        <v>47</v>
      </c>
      <c r="S47" s="410" t="n">
        <v>-113</v>
      </c>
      <c r="T47" s="269" t="n">
        <v>0</v>
      </c>
      <c r="U47" s="321" t="n">
        <v>0</v>
      </c>
      <c r="V47" s="322">
        <f>U47-T47</f>
        <v/>
      </c>
      <c r="W47" s="269" t="n">
        <v>0</v>
      </c>
      <c r="X47" s="321" t="n"/>
      <c r="Y47" s="322">
        <f>X47-W47</f>
        <v/>
      </c>
    </row>
    <row r="48" ht="15.75" customFormat="1" customHeight="1" s="262">
      <c r="A48" s="296" t="n">
        <v>47</v>
      </c>
      <c r="B48" s="297" t="inlineStr">
        <is>
          <t>MB17</t>
        </is>
      </c>
      <c r="C48" s="298" t="inlineStr">
        <is>
          <t>GAMEK X MERCADO SÃO PAULO</t>
        </is>
      </c>
      <c r="D48" s="299" t="inlineStr">
        <is>
          <t>MACON</t>
        </is>
      </c>
      <c r="E48" s="301" t="n">
        <v>192</v>
      </c>
      <c r="F48" s="301" t="n">
        <v>34</v>
      </c>
      <c r="G48" s="302">
        <f>F48-E48</f>
        <v/>
      </c>
      <c r="H48" s="301" t="n">
        <v>192</v>
      </c>
      <c r="I48" s="301" t="n">
        <v>34</v>
      </c>
      <c r="J48" s="302">
        <f>I48-H48</f>
        <v/>
      </c>
      <c r="K48" s="301" t="n">
        <v>192</v>
      </c>
      <c r="L48" s="301" t="n">
        <v>34</v>
      </c>
      <c r="M48" s="302">
        <f>L48-K48</f>
        <v/>
      </c>
      <c r="N48" s="301" t="n">
        <v>192</v>
      </c>
      <c r="O48" s="301" t="n"/>
      <c r="P48" s="302">
        <f>O48-N48</f>
        <v/>
      </c>
      <c r="Q48" s="398" t="n">
        <v>192</v>
      </c>
      <c r="R48" s="398" t="n">
        <v>19</v>
      </c>
      <c r="S48" s="399" t="n">
        <v>-173</v>
      </c>
      <c r="T48" s="266" t="n">
        <v>72</v>
      </c>
      <c r="U48" s="301" t="n">
        <v>18</v>
      </c>
      <c r="V48" s="302">
        <f>U48-T48</f>
        <v/>
      </c>
      <c r="W48" s="266" t="n">
        <v>72</v>
      </c>
      <c r="X48" s="301" t="n"/>
      <c r="Y48" s="302">
        <f>X48-W48</f>
        <v/>
      </c>
    </row>
    <row r="49" ht="15.75" customFormat="1" customHeight="1" s="263">
      <c r="A49" s="310" t="n">
        <v>48</v>
      </c>
      <c r="B49" s="317" t="inlineStr">
        <is>
          <t>MB18</t>
        </is>
      </c>
      <c r="C49" s="318" t="inlineStr">
        <is>
          <t>VILA DO GAMEK X MUTAMBA</t>
        </is>
      </c>
      <c r="D49" s="319" t="inlineStr">
        <is>
          <t>MACON</t>
        </is>
      </c>
      <c r="E49" s="321" t="n">
        <v>72</v>
      </c>
      <c r="F49" s="321" t="n">
        <v>58</v>
      </c>
      <c r="G49" s="322">
        <f>F49-E49</f>
        <v/>
      </c>
      <c r="H49" s="321" t="n">
        <v>72</v>
      </c>
      <c r="I49" s="321" t="n">
        <v>58</v>
      </c>
      <c r="J49" s="322">
        <f>I49-H49</f>
        <v/>
      </c>
      <c r="K49" s="321" t="n">
        <v>72</v>
      </c>
      <c r="L49" s="321" t="n">
        <v>58</v>
      </c>
      <c r="M49" s="322">
        <f>L49-K49</f>
        <v/>
      </c>
      <c r="N49" s="321" t="n">
        <v>72</v>
      </c>
      <c r="O49" s="321" t="n"/>
      <c r="P49" s="322">
        <f>O49-N49</f>
        <v/>
      </c>
      <c r="Q49" s="407" t="n">
        <v>72</v>
      </c>
      <c r="R49" s="407" t="n">
        <v>43</v>
      </c>
      <c r="S49" s="410" t="n">
        <v>-29</v>
      </c>
      <c r="T49" s="269" t="n">
        <v>36</v>
      </c>
      <c r="U49" s="321" t="n">
        <v>29</v>
      </c>
      <c r="V49" s="322">
        <f>U49-T49</f>
        <v/>
      </c>
      <c r="W49" s="269" t="n">
        <v>36</v>
      </c>
      <c r="X49" s="321" t="n"/>
      <c r="Y49" s="322">
        <f>X49-W49</f>
        <v/>
      </c>
    </row>
    <row r="50" ht="15.75" customFormat="1" customHeight="1" s="262">
      <c r="A50" s="296" t="n">
        <v>49</v>
      </c>
      <c r="B50" s="297" t="inlineStr">
        <is>
          <t>MC07</t>
        </is>
      </c>
      <c r="C50" s="298" t="inlineStr">
        <is>
          <t>BENFICA X MUTAMBA</t>
        </is>
      </c>
      <c r="D50" s="299" t="inlineStr">
        <is>
          <t>MACON</t>
        </is>
      </c>
      <c r="E50" s="301" t="n">
        <v>72</v>
      </c>
      <c r="F50" s="301" t="n">
        <v>0</v>
      </c>
      <c r="G50" s="302">
        <f>F50-E50</f>
        <v/>
      </c>
      <c r="H50" s="301" t="n">
        <v>72</v>
      </c>
      <c r="I50" s="301" t="n"/>
      <c r="J50" s="302">
        <f>I50-H50</f>
        <v/>
      </c>
      <c r="K50" s="301" t="n">
        <v>72</v>
      </c>
      <c r="L50" s="301" t="n"/>
      <c r="M50" s="302">
        <f>L50-K50</f>
        <v/>
      </c>
      <c r="N50" s="301" t="n">
        <v>72</v>
      </c>
      <c r="O50" s="301" t="n"/>
      <c r="P50" s="302">
        <f>O50-N50</f>
        <v/>
      </c>
      <c r="Q50" s="398" t="n">
        <v>72</v>
      </c>
      <c r="R50" s="398" t="n">
        <v>0</v>
      </c>
      <c r="S50" s="399" t="n">
        <v>-72</v>
      </c>
      <c r="T50" s="266" t="n">
        <v>36</v>
      </c>
      <c r="U50" s="301" t="n">
        <v>0</v>
      </c>
      <c r="V50" s="302">
        <f>U50-T50</f>
        <v/>
      </c>
      <c r="W50" s="266" t="n">
        <v>36</v>
      </c>
      <c r="X50" s="301" t="n"/>
      <c r="Y50" s="302">
        <f>X50-W50</f>
        <v/>
      </c>
    </row>
    <row r="51" ht="15.75" customFormat="1" customHeight="1" s="263">
      <c r="A51" s="310" t="n">
        <v>50</v>
      </c>
      <c r="B51" s="317" t="inlineStr">
        <is>
          <t>MC09</t>
        </is>
      </c>
      <c r="C51" s="318" t="inlineStr">
        <is>
          <t>BENFICA X GOLF 1</t>
        </is>
      </c>
      <c r="D51" s="319" t="inlineStr">
        <is>
          <t>MACON</t>
        </is>
      </c>
      <c r="E51" s="321" t="n">
        <v>288</v>
      </c>
      <c r="F51" s="321" t="n">
        <v>155</v>
      </c>
      <c r="G51" s="322">
        <f>F51-E51</f>
        <v/>
      </c>
      <c r="H51" s="321" t="n">
        <v>288</v>
      </c>
      <c r="I51" s="321" t="n">
        <v>155</v>
      </c>
      <c r="J51" s="322">
        <f>I51-H51</f>
        <v/>
      </c>
      <c r="K51" s="321" t="n">
        <v>288</v>
      </c>
      <c r="L51" s="321" t="n">
        <v>155</v>
      </c>
      <c r="M51" s="322">
        <f>L51-K51</f>
        <v/>
      </c>
      <c r="N51" s="321" t="n">
        <v>288</v>
      </c>
      <c r="O51" s="321" t="n"/>
      <c r="P51" s="322">
        <f>O51-N51</f>
        <v/>
      </c>
      <c r="Q51" s="407" t="n">
        <v>288</v>
      </c>
      <c r="R51" s="407" t="n">
        <v>149</v>
      </c>
      <c r="S51" s="410" t="n">
        <v>-139</v>
      </c>
      <c r="T51" s="269" t="n">
        <v>160</v>
      </c>
      <c r="U51" s="321" t="n">
        <v>70</v>
      </c>
      <c r="V51" s="322">
        <f>U51-T51</f>
        <v/>
      </c>
      <c r="W51" s="269" t="n">
        <v>160</v>
      </c>
      <c r="X51" s="321" t="n"/>
      <c r="Y51" s="322">
        <f>X51-W51</f>
        <v/>
      </c>
    </row>
    <row r="52" ht="15.75" customFormat="1" customHeight="1" s="262">
      <c r="A52" s="296" t="n">
        <v>51</v>
      </c>
      <c r="B52" s="297" t="inlineStr">
        <is>
          <t>MM02</t>
        </is>
      </c>
      <c r="C52" s="298" t="inlineStr">
        <is>
          <t>ESTORIL X CUCA</t>
        </is>
      </c>
      <c r="D52" s="299" t="inlineStr">
        <is>
          <t>MACON</t>
        </is>
      </c>
      <c r="E52" s="301" t="n">
        <v>288</v>
      </c>
      <c r="F52" s="301" t="n">
        <v>26</v>
      </c>
      <c r="G52" s="302">
        <f>F52-E52</f>
        <v/>
      </c>
      <c r="H52" s="301" t="n">
        <v>288</v>
      </c>
      <c r="I52" s="301" t="n">
        <v>26</v>
      </c>
      <c r="J52" s="302">
        <f>I52-H52</f>
        <v/>
      </c>
      <c r="K52" s="301" t="n">
        <v>288</v>
      </c>
      <c r="L52" s="301" t="n">
        <v>26</v>
      </c>
      <c r="M52" s="302">
        <f>L52-K52</f>
        <v/>
      </c>
      <c r="N52" s="301" t="n">
        <v>288</v>
      </c>
      <c r="O52" s="301" t="n"/>
      <c r="P52" s="302">
        <f>O52-N52</f>
        <v/>
      </c>
      <c r="Q52" s="398" t="n">
        <v>288</v>
      </c>
      <c r="R52" s="398" t="n">
        <v>149</v>
      </c>
      <c r="S52" s="399" t="n">
        <v>-139</v>
      </c>
      <c r="T52" s="266" t="n">
        <v>160</v>
      </c>
      <c r="U52" s="301" t="n">
        <v>87</v>
      </c>
      <c r="V52" s="302">
        <f>U52-T52</f>
        <v/>
      </c>
      <c r="W52" s="266" t="n">
        <v>160</v>
      </c>
      <c r="X52" s="301" t="n"/>
      <c r="Y52" s="302">
        <f>X52-W52</f>
        <v/>
      </c>
    </row>
    <row r="53" ht="15.75" customFormat="1" customHeight="1" s="263">
      <c r="A53" s="310" t="n">
        <v>52</v>
      </c>
      <c r="B53" s="317" t="inlineStr">
        <is>
          <t>906</t>
        </is>
      </c>
      <c r="C53" s="318" t="inlineStr">
        <is>
          <t>BENFICA X LUMEJI (EXPRESSO)</t>
        </is>
      </c>
      <c r="D53" s="319" t="inlineStr">
        <is>
          <t>MACON</t>
        </is>
      </c>
      <c r="E53" s="321" t="n">
        <v>50</v>
      </c>
      <c r="F53" s="321" t="n">
        <v>29</v>
      </c>
      <c r="G53" s="322">
        <f>F53-E53</f>
        <v/>
      </c>
      <c r="H53" s="321" t="n">
        <v>50</v>
      </c>
      <c r="I53" s="321" t="n">
        <v>29</v>
      </c>
      <c r="J53" s="322">
        <f>I53-H53</f>
        <v/>
      </c>
      <c r="K53" s="321" t="n">
        <v>50</v>
      </c>
      <c r="L53" s="321" t="n">
        <v>29</v>
      </c>
      <c r="M53" s="322">
        <f>L53-K53</f>
        <v/>
      </c>
      <c r="N53" s="321" t="n">
        <v>50</v>
      </c>
      <c r="O53" s="321" t="n"/>
      <c r="P53" s="322">
        <f>O53-N53</f>
        <v/>
      </c>
      <c r="Q53" s="407" t="n">
        <v>50</v>
      </c>
      <c r="R53" s="407" t="n">
        <v>27</v>
      </c>
      <c r="S53" s="410" t="n">
        <v>-23</v>
      </c>
      <c r="T53" s="269" t="n">
        <v>20</v>
      </c>
      <c r="U53" s="321" t="n">
        <v>29</v>
      </c>
      <c r="V53" s="322">
        <f>U53-T53</f>
        <v/>
      </c>
      <c r="W53" s="269" t="n">
        <v>20</v>
      </c>
      <c r="X53" s="321" t="n"/>
      <c r="Y53" s="322">
        <f>X53-W53</f>
        <v/>
      </c>
    </row>
    <row r="54" ht="15.75" customFormat="1" customHeight="1" s="262">
      <c r="A54" s="296" t="n">
        <v>53</v>
      </c>
      <c r="B54" s="297" t="inlineStr">
        <is>
          <t>05803</t>
        </is>
      </c>
      <c r="C54" s="298" t="inlineStr">
        <is>
          <t>GOLF 1 (AVÔ KUMBE) X MUTAMBA</t>
        </is>
      </c>
      <c r="D54" s="299" t="inlineStr">
        <is>
          <t>MACON</t>
        </is>
      </c>
      <c r="E54" s="301" t="n">
        <v>120</v>
      </c>
      <c r="F54" s="301" t="n">
        <v>35</v>
      </c>
      <c r="G54" s="302">
        <f>F54-E54</f>
        <v/>
      </c>
      <c r="H54" s="301" t="n">
        <v>120</v>
      </c>
      <c r="I54" s="301" t="n">
        <v>35</v>
      </c>
      <c r="J54" s="302">
        <f>I54-H54</f>
        <v/>
      </c>
      <c r="K54" s="301" t="n">
        <v>120</v>
      </c>
      <c r="L54" s="301" t="n">
        <v>35</v>
      </c>
      <c r="M54" s="302">
        <f>L54-K54</f>
        <v/>
      </c>
      <c r="N54" s="301" t="n">
        <v>120</v>
      </c>
      <c r="O54" s="301" t="n"/>
      <c r="P54" s="302">
        <f>O54-N54</f>
        <v/>
      </c>
      <c r="Q54" s="398" t="n">
        <v>120</v>
      </c>
      <c r="R54" s="398" t="n">
        <v>31</v>
      </c>
      <c r="S54" s="399" t="n">
        <v>-89</v>
      </c>
      <c r="T54" s="266" t="n">
        <v>120</v>
      </c>
      <c r="U54" s="301" t="n">
        <v>0</v>
      </c>
      <c r="V54" s="302">
        <f>U54-T54</f>
        <v/>
      </c>
      <c r="W54" s="266" t="n">
        <v>120</v>
      </c>
      <c r="X54" s="301" t="n"/>
      <c r="Y54" s="302">
        <f>X54-W54</f>
        <v/>
      </c>
    </row>
    <row r="55" ht="16.5" customFormat="1" customHeight="1" s="263" thickBot="1">
      <c r="A55" s="323" t="n">
        <v>54</v>
      </c>
      <c r="B55" s="324" t="inlineStr">
        <is>
          <t>05900</t>
        </is>
      </c>
      <c r="C55" s="325" t="inlineStr">
        <is>
          <t>CIRCULAR SHOPPING AVENIDDA</t>
        </is>
      </c>
      <c r="D55" s="326" t="inlineStr">
        <is>
          <t>MACON</t>
        </is>
      </c>
      <c r="E55" s="328" t="n">
        <v>120</v>
      </c>
      <c r="F55" s="328" t="n">
        <v>0</v>
      </c>
      <c r="G55" s="329">
        <f>F55-E55</f>
        <v/>
      </c>
      <c r="H55" s="328" t="n">
        <v>120</v>
      </c>
      <c r="I55" s="328" t="n"/>
      <c r="J55" s="329">
        <f>I55-H55</f>
        <v/>
      </c>
      <c r="K55" s="328" t="n">
        <v>120</v>
      </c>
      <c r="L55" s="328" t="n"/>
      <c r="M55" s="329">
        <f>L55-K55</f>
        <v/>
      </c>
      <c r="N55" s="328" t="n">
        <v>120</v>
      </c>
      <c r="O55" s="328" t="n"/>
      <c r="P55" s="329">
        <f>O55-N55</f>
        <v/>
      </c>
      <c r="Q55" s="411" t="n">
        <v>120</v>
      </c>
      <c r="R55" s="411" t="n">
        <v>0</v>
      </c>
      <c r="S55" s="412" t="n">
        <v>-120</v>
      </c>
      <c r="T55" s="270" t="n">
        <v>120</v>
      </c>
      <c r="U55" s="328" t="n">
        <v>0</v>
      </c>
      <c r="V55" s="329">
        <f>U55-T55</f>
        <v/>
      </c>
      <c r="W55" s="270" t="n">
        <v>120</v>
      </c>
      <c r="X55" s="328" t="n"/>
      <c r="Y55" s="329">
        <f>X55-W55</f>
        <v/>
      </c>
    </row>
    <row r="56" ht="15.75" customFormat="1" customHeight="1" s="261">
      <c r="A56" s="303" t="n">
        <v>55</v>
      </c>
      <c r="B56" s="290" t="inlineStr">
        <is>
          <t>R01</t>
        </is>
      </c>
      <c r="C56" s="291" t="inlineStr">
        <is>
          <t>ZANGO 0 X ZANGO 8000</t>
        </is>
      </c>
      <c r="D56" s="330" t="inlineStr">
        <is>
          <t>ROSALINA EXPRESS</t>
        </is>
      </c>
      <c r="E56" s="294" t="n">
        <v>192</v>
      </c>
      <c r="F56" s="294" t="n">
        <v>38</v>
      </c>
      <c r="G56" s="308">
        <f>F56-E56</f>
        <v/>
      </c>
      <c r="H56" s="293" t="n">
        <v>168</v>
      </c>
      <c r="I56" s="294" t="n">
        <v>38</v>
      </c>
      <c r="J56" s="308">
        <f>I56-H56</f>
        <v/>
      </c>
      <c r="K56" s="293" t="n">
        <v>180</v>
      </c>
      <c r="L56" s="294" t="n">
        <v>38</v>
      </c>
      <c r="M56" s="308">
        <f>L56-K56</f>
        <v/>
      </c>
      <c r="N56" s="293" t="n">
        <v>168</v>
      </c>
      <c r="O56" s="294" t="n"/>
      <c r="P56" s="308">
        <f>O56-N56</f>
        <v/>
      </c>
      <c r="Q56" s="102" t="n">
        <v>156</v>
      </c>
      <c r="R56" s="396" t="n">
        <v>72</v>
      </c>
      <c r="S56" s="403" t="n">
        <v>-84</v>
      </c>
      <c r="T56" s="267" t="n">
        <v>85</v>
      </c>
      <c r="U56" s="294" t="n">
        <v>45</v>
      </c>
      <c r="V56" s="308">
        <f>U56-T56</f>
        <v/>
      </c>
      <c r="W56" s="294" t="n">
        <v>0</v>
      </c>
      <c r="X56" s="294" t="n"/>
      <c r="Y56" s="308">
        <f>X56-W56</f>
        <v/>
      </c>
    </row>
    <row r="57" ht="15.75" customFormat="1" customHeight="1" s="262">
      <c r="A57" s="296" t="n">
        <v>56</v>
      </c>
      <c r="B57" s="297" t="inlineStr">
        <is>
          <t>R02</t>
        </is>
      </c>
      <c r="C57" s="298" t="inlineStr">
        <is>
          <t>ZANGO 0 X VILA DE VIANA</t>
        </is>
      </c>
      <c r="D57" s="299" t="inlineStr">
        <is>
          <t>ROSALINA EXPRESS</t>
        </is>
      </c>
      <c r="E57" s="301" t="n">
        <v>182</v>
      </c>
      <c r="F57" s="301" t="n">
        <v>28</v>
      </c>
      <c r="G57" s="302">
        <f>F57-E57</f>
        <v/>
      </c>
      <c r="H57" s="300" t="n">
        <v>168</v>
      </c>
      <c r="I57" s="301" t="n">
        <v>28</v>
      </c>
      <c r="J57" s="302">
        <f>I57-H57</f>
        <v/>
      </c>
      <c r="K57" s="300" t="n">
        <v>154</v>
      </c>
      <c r="L57" s="301" t="n">
        <v>28</v>
      </c>
      <c r="M57" s="302">
        <f>L57-K57</f>
        <v/>
      </c>
      <c r="N57" s="300" t="n">
        <v>154</v>
      </c>
      <c r="O57" s="301" t="n"/>
      <c r="P57" s="302">
        <f>O57-N57</f>
        <v/>
      </c>
      <c r="Q57" s="103" t="n">
        <v>168</v>
      </c>
      <c r="R57" s="398" t="n">
        <v>136</v>
      </c>
      <c r="S57" s="399" t="n">
        <v>-32</v>
      </c>
      <c r="T57" s="266" t="n">
        <v>84</v>
      </c>
      <c r="U57" s="301" t="n">
        <v>69</v>
      </c>
      <c r="V57" s="302">
        <f>U57-T57</f>
        <v/>
      </c>
      <c r="W57" s="301" t="n">
        <v>0</v>
      </c>
      <c r="X57" s="301" t="n"/>
      <c r="Y57" s="302">
        <f>X57-W57</f>
        <v/>
      </c>
    </row>
    <row r="58" ht="15.75" customFormat="1" customHeight="1" s="261">
      <c r="A58" s="303" t="n">
        <v>57</v>
      </c>
      <c r="B58" s="304" t="inlineStr">
        <is>
          <t>R03</t>
        </is>
      </c>
      <c r="C58" s="305" t="inlineStr">
        <is>
          <t>ZANGO 0 X 11 DE NOVEMBRO</t>
        </is>
      </c>
      <c r="D58" s="292" t="inlineStr">
        <is>
          <t>ROSALINA EXPRESS</t>
        </is>
      </c>
      <c r="E58" s="307" t="n">
        <v>168</v>
      </c>
      <c r="F58" s="307" t="n">
        <v>67</v>
      </c>
      <c r="G58" s="308">
        <f>F58-E58</f>
        <v/>
      </c>
      <c r="H58" s="306" t="n">
        <v>136</v>
      </c>
      <c r="I58" s="307" t="n">
        <v>67</v>
      </c>
      <c r="J58" s="308">
        <f>I58-H58</f>
        <v/>
      </c>
      <c r="K58" s="306" t="n">
        <v>152</v>
      </c>
      <c r="L58" s="307" t="n">
        <v>67</v>
      </c>
      <c r="M58" s="308">
        <f>L58-K58</f>
        <v/>
      </c>
      <c r="N58" s="306" t="n">
        <v>152</v>
      </c>
      <c r="O58" s="307" t="n"/>
      <c r="P58" s="308">
        <f>O58-N58</f>
        <v/>
      </c>
      <c r="Q58" s="104" t="n">
        <v>136</v>
      </c>
      <c r="R58" s="400" t="n">
        <v>118</v>
      </c>
      <c r="S58" s="403" t="n">
        <v>-18</v>
      </c>
      <c r="T58" s="267" t="n">
        <v>100</v>
      </c>
      <c r="U58" s="307" t="n">
        <v>87</v>
      </c>
      <c r="V58" s="308">
        <f>U58-T58</f>
        <v/>
      </c>
      <c r="W58" s="307" t="n">
        <v>0</v>
      </c>
      <c r="X58" s="307" t="n"/>
      <c r="Y58" s="308">
        <f>X58-W58</f>
        <v/>
      </c>
    </row>
    <row r="59" ht="15.75" customFormat="1" customHeight="1" s="262">
      <c r="A59" s="296" t="n">
        <v>58</v>
      </c>
      <c r="B59" s="297" t="inlineStr">
        <is>
          <t>R04A</t>
        </is>
      </c>
      <c r="C59" s="298" t="inlineStr">
        <is>
          <t>BENFICA X KILAMBA</t>
        </is>
      </c>
      <c r="D59" s="299" t="inlineStr">
        <is>
          <t>ROSALINA EXPRESS</t>
        </is>
      </c>
      <c r="E59" s="301" t="n">
        <v>10</v>
      </c>
      <c r="F59" s="301" t="n">
        <v>1</v>
      </c>
      <c r="G59" s="302">
        <f>F59-E59</f>
        <v/>
      </c>
      <c r="H59" s="300" t="n">
        <v>10</v>
      </c>
      <c r="I59" s="301" t="n"/>
      <c r="J59" s="302">
        <f>I59-H59</f>
        <v/>
      </c>
      <c r="K59" s="300" t="n">
        <v>10</v>
      </c>
      <c r="L59" s="301" t="n"/>
      <c r="M59" s="302">
        <f>L59-K59</f>
        <v/>
      </c>
      <c r="N59" s="300" t="n">
        <v>10</v>
      </c>
      <c r="O59" s="301" t="n"/>
      <c r="P59" s="302">
        <f>O59-N59</f>
        <v/>
      </c>
      <c r="Q59" s="103" t="n">
        <v>10</v>
      </c>
      <c r="R59" s="398" t="n">
        <v>4</v>
      </c>
      <c r="S59" s="399" t="n">
        <v>-6</v>
      </c>
      <c r="T59" s="266" t="n">
        <v>10</v>
      </c>
      <c r="U59" s="301" t="n">
        <v>1</v>
      </c>
      <c r="V59" s="302">
        <f>U59-T59</f>
        <v/>
      </c>
      <c r="W59" s="301" t="n">
        <v>0</v>
      </c>
      <c r="X59" s="301" t="n"/>
      <c r="Y59" s="302">
        <f>X59-W59</f>
        <v/>
      </c>
    </row>
    <row r="60" ht="15.75" customFormat="1" customHeight="1" s="261">
      <c r="A60" s="303" t="n">
        <v>59</v>
      </c>
      <c r="B60" s="304" t="inlineStr">
        <is>
          <t>R04B</t>
        </is>
      </c>
      <c r="C60" s="305" t="inlineStr">
        <is>
          <t>BENFICA X KILAMBA</t>
        </is>
      </c>
      <c r="D60" s="292" t="inlineStr">
        <is>
          <t>ROSALINA EXPRESS</t>
        </is>
      </c>
      <c r="E60" s="307" t="n">
        <v>8</v>
      </c>
      <c r="F60" s="307" t="n">
        <v>0</v>
      </c>
      <c r="G60" s="308">
        <f>F60-E60</f>
        <v/>
      </c>
      <c r="H60" s="306" t="n">
        <v>8</v>
      </c>
      <c r="I60" s="307" t="n"/>
      <c r="J60" s="308">
        <f>I60-H60</f>
        <v/>
      </c>
      <c r="K60" s="306" t="n">
        <v>8</v>
      </c>
      <c r="L60" s="307" t="n"/>
      <c r="M60" s="308">
        <f>L60-K60</f>
        <v/>
      </c>
      <c r="N60" s="306" t="n">
        <v>8</v>
      </c>
      <c r="O60" s="307" t="n"/>
      <c r="P60" s="308">
        <f>O60-N60</f>
        <v/>
      </c>
      <c r="Q60" s="104" t="n">
        <v>8</v>
      </c>
      <c r="R60" s="400" t="n">
        <v>0</v>
      </c>
      <c r="S60" s="403" t="n">
        <v>-8</v>
      </c>
      <c r="T60" s="267" t="n">
        <v>0</v>
      </c>
      <c r="U60" s="307" t="n">
        <v>0</v>
      </c>
      <c r="V60" s="308">
        <f>U60-T60</f>
        <v/>
      </c>
      <c r="W60" s="307" t="n">
        <v>0</v>
      </c>
      <c r="X60" s="307" t="n"/>
      <c r="Y60" s="308">
        <f>X60-W60</f>
        <v/>
      </c>
    </row>
    <row r="61" ht="15.75" customFormat="1" customHeight="1" s="262">
      <c r="A61" s="296" t="n">
        <v>60</v>
      </c>
      <c r="B61" s="297" t="inlineStr">
        <is>
          <t>612</t>
        </is>
      </c>
      <c r="C61" s="298" t="inlineStr">
        <is>
          <t>ZANGO 0 X CACUACO (EXPRESSO)</t>
        </is>
      </c>
      <c r="D61" s="299" t="inlineStr">
        <is>
          <t>ROSALINA EXPRESS</t>
        </is>
      </c>
      <c r="E61" s="301">
        <f>5*12</f>
        <v/>
      </c>
      <c r="F61" s="301" t="n">
        <v>64</v>
      </c>
      <c r="G61" s="302">
        <f>F61-E61</f>
        <v/>
      </c>
      <c r="H61" s="300" t="n">
        <v>60</v>
      </c>
      <c r="I61" s="301" t="n">
        <v>64</v>
      </c>
      <c r="J61" s="302">
        <f>I61-H61</f>
        <v/>
      </c>
      <c r="K61" s="300" t="n">
        <v>60</v>
      </c>
      <c r="L61" s="301" t="n">
        <v>64</v>
      </c>
      <c r="M61" s="302">
        <f>L61-K61</f>
        <v/>
      </c>
      <c r="N61" s="300" t="n">
        <v>60</v>
      </c>
      <c r="O61" s="301" t="n"/>
      <c r="P61" s="302">
        <f>O61-N61</f>
        <v/>
      </c>
      <c r="Q61" s="103" t="n">
        <v>60</v>
      </c>
      <c r="R61" s="398" t="n">
        <v>0</v>
      </c>
      <c r="S61" s="399" t="n">
        <v>-60</v>
      </c>
      <c r="T61" s="266" t="n">
        <v>60</v>
      </c>
      <c r="U61" s="301" t="n">
        <v>0</v>
      </c>
      <c r="V61" s="302">
        <f>U61-T61</f>
        <v/>
      </c>
      <c r="W61" s="301" t="n">
        <v>0</v>
      </c>
      <c r="X61" s="301" t="n"/>
      <c r="Y61" s="302">
        <f>X61-W61</f>
        <v/>
      </c>
    </row>
    <row r="62" ht="16.5" customFormat="1" customHeight="1" s="261" thickBot="1">
      <c r="A62" s="309" t="n">
        <v>61</v>
      </c>
      <c r="B62" s="338" t="inlineStr">
        <is>
          <t>616</t>
        </is>
      </c>
      <c r="C62" s="339" t="inlineStr">
        <is>
          <t>ZANGO 0 X BENFICA (EXPRESSO)</t>
        </is>
      </c>
      <c r="D62" s="292" t="inlineStr">
        <is>
          <t>ROSALINA EXPRESS</t>
        </is>
      </c>
      <c r="E62" s="341">
        <f>5*12</f>
        <v/>
      </c>
      <c r="F62" s="341" t="n">
        <v>67</v>
      </c>
      <c r="G62" s="342">
        <f>F62-E62</f>
        <v/>
      </c>
      <c r="H62" s="340" t="n">
        <v>60</v>
      </c>
      <c r="I62" s="341" t="n">
        <v>67</v>
      </c>
      <c r="J62" s="342">
        <f>I62-H62</f>
        <v/>
      </c>
      <c r="K62" s="340" t="n">
        <v>60</v>
      </c>
      <c r="L62" s="341" t="n">
        <v>67</v>
      </c>
      <c r="M62" s="342">
        <f>L62-K62</f>
        <v/>
      </c>
      <c r="N62" s="340" t="n">
        <v>60</v>
      </c>
      <c r="O62" s="341" t="n"/>
      <c r="P62" s="342">
        <f>O62-N62</f>
        <v/>
      </c>
      <c r="Q62" s="109" t="n">
        <v>60</v>
      </c>
      <c r="R62" s="417" t="n">
        <v>34</v>
      </c>
      <c r="S62" s="418" t="n">
        <v>-26</v>
      </c>
      <c r="T62" s="272" t="n">
        <v>60</v>
      </c>
      <c r="U62" s="341" t="n">
        <v>29</v>
      </c>
      <c r="V62" s="342">
        <f>U62-T62</f>
        <v/>
      </c>
      <c r="W62" s="341" t="n">
        <v>0</v>
      </c>
      <c r="X62" s="341" t="n"/>
      <c r="Y62" s="342">
        <f>X62-W62</f>
        <v/>
      </c>
    </row>
    <row r="63" ht="15.75" customFormat="1" customHeight="1" s="263">
      <c r="A63" s="310" t="n">
        <v>62</v>
      </c>
      <c r="B63" s="311" t="inlineStr">
        <is>
          <t>S01</t>
        </is>
      </c>
      <c r="C63" s="312" t="inlineStr">
        <is>
          <t>CATETE X ESTALAGEM</t>
        </is>
      </c>
      <c r="D63" s="313" t="inlineStr">
        <is>
          <t>STRANG</t>
        </is>
      </c>
      <c r="E63" s="315" t="n">
        <v>48</v>
      </c>
      <c r="F63" s="315" t="n">
        <v>15</v>
      </c>
      <c r="G63" s="322">
        <f>F63-E63</f>
        <v/>
      </c>
      <c r="H63" s="315" t="n">
        <v>48</v>
      </c>
      <c r="I63" s="315" t="n">
        <v>15</v>
      </c>
      <c r="J63" s="322">
        <f>I63-H63</f>
        <v/>
      </c>
      <c r="K63" s="315" t="n">
        <v>48</v>
      </c>
      <c r="L63" s="315" t="n">
        <v>15</v>
      </c>
      <c r="M63" s="322">
        <f>L63-K63</f>
        <v/>
      </c>
      <c r="N63" s="315" t="n">
        <v>48</v>
      </c>
      <c r="O63" s="315" t="n"/>
      <c r="P63" s="322">
        <f>O63-N63</f>
        <v/>
      </c>
      <c r="Q63" s="405" t="n">
        <v>48</v>
      </c>
      <c r="R63" s="405" t="n">
        <v>25</v>
      </c>
      <c r="S63" s="410" t="n">
        <v>-23</v>
      </c>
      <c r="T63" s="269" t="n">
        <v>24</v>
      </c>
      <c r="U63" s="315" t="n">
        <v>7</v>
      </c>
      <c r="V63" s="322">
        <f>U63-T63</f>
        <v/>
      </c>
      <c r="W63" s="269" t="n">
        <v>24</v>
      </c>
      <c r="X63" s="315" t="n"/>
      <c r="Y63" s="322">
        <f>X63-W63</f>
        <v/>
      </c>
    </row>
    <row r="64" ht="15.75" customFormat="1" customHeight="1" s="262">
      <c r="A64" s="296" t="n">
        <v>63</v>
      </c>
      <c r="B64" s="297" t="inlineStr">
        <is>
          <t>S02</t>
        </is>
      </c>
      <c r="C64" s="298" t="inlineStr">
        <is>
          <t>KM 44 X KILAMBA</t>
        </is>
      </c>
      <c r="D64" s="299" t="inlineStr">
        <is>
          <t>STRANG</t>
        </is>
      </c>
      <c r="E64" s="301" t="n">
        <v>20</v>
      </c>
      <c r="F64" s="301" t="n">
        <v>3</v>
      </c>
      <c r="G64" s="302">
        <f>F64-E64</f>
        <v/>
      </c>
      <c r="H64" s="301" t="n">
        <v>20</v>
      </c>
      <c r="I64" s="301" t="n">
        <v>3</v>
      </c>
      <c r="J64" s="302">
        <f>I64-H64</f>
        <v/>
      </c>
      <c r="K64" s="301" t="n">
        <v>20</v>
      </c>
      <c r="L64" s="301" t="n">
        <v>3</v>
      </c>
      <c r="M64" s="302">
        <f>L64-K64</f>
        <v/>
      </c>
      <c r="N64" s="301" t="n">
        <v>20</v>
      </c>
      <c r="O64" s="301" t="n"/>
      <c r="P64" s="302">
        <f>O64-N64</f>
        <v/>
      </c>
      <c r="Q64" s="398" t="n">
        <v>20</v>
      </c>
      <c r="R64" s="398" t="n">
        <v>5</v>
      </c>
      <c r="S64" s="399" t="n">
        <v>-15</v>
      </c>
      <c r="T64" s="266" t="n">
        <v>10</v>
      </c>
      <c r="U64" s="301" t="n">
        <v>0</v>
      </c>
      <c r="V64" s="302">
        <f>U64-T64</f>
        <v/>
      </c>
      <c r="W64" s="266" t="n">
        <v>10</v>
      </c>
      <c r="X64" s="301" t="n"/>
      <c r="Y64" s="302">
        <f>X64-W64</f>
        <v/>
      </c>
    </row>
    <row r="65" ht="15.75" customFormat="1" customHeight="1" s="263">
      <c r="A65" s="310" t="n">
        <v>64</v>
      </c>
      <c r="B65" s="317" t="inlineStr">
        <is>
          <t>S03A</t>
        </is>
      </c>
      <c r="C65" s="318" t="inlineStr">
        <is>
          <t>KM 44 X VILA DE VIANA</t>
        </is>
      </c>
      <c r="D65" s="319" t="inlineStr">
        <is>
          <t>STRANG</t>
        </is>
      </c>
      <c r="E65" s="321" t="n">
        <v>72</v>
      </c>
      <c r="F65" s="321" t="n">
        <v>46</v>
      </c>
      <c r="G65" s="322">
        <f>F65-E65</f>
        <v/>
      </c>
      <c r="H65" s="321" t="n">
        <v>72</v>
      </c>
      <c r="I65" s="321" t="n">
        <v>46</v>
      </c>
      <c r="J65" s="322">
        <f>I65-H65</f>
        <v/>
      </c>
      <c r="K65" s="321" t="n">
        <v>72</v>
      </c>
      <c r="L65" s="321" t="n">
        <v>46</v>
      </c>
      <c r="M65" s="322">
        <f>L65-K65</f>
        <v/>
      </c>
      <c r="N65" s="321" t="n">
        <v>72</v>
      </c>
      <c r="O65" s="321" t="n"/>
      <c r="P65" s="322">
        <f>O65-N65</f>
        <v/>
      </c>
      <c r="Q65" s="407" t="n">
        <v>72</v>
      </c>
      <c r="R65" s="407" t="n">
        <v>28</v>
      </c>
      <c r="S65" s="410" t="n">
        <v>-44</v>
      </c>
      <c r="T65" s="269" t="n">
        <v>36</v>
      </c>
      <c r="U65" s="321" t="n">
        <v>11</v>
      </c>
      <c r="V65" s="322">
        <f>U65-T65</f>
        <v/>
      </c>
      <c r="W65" s="269" t="n">
        <v>36</v>
      </c>
      <c r="X65" s="321" t="n"/>
      <c r="Y65" s="322">
        <f>X65-W65</f>
        <v/>
      </c>
    </row>
    <row r="66" ht="15.75" customFormat="1" customHeight="1" s="262">
      <c r="A66" s="296" t="n">
        <v>65</v>
      </c>
      <c r="B66" s="297" t="inlineStr">
        <is>
          <t>S03B</t>
        </is>
      </c>
      <c r="C66" s="298" t="inlineStr">
        <is>
          <t>BOM JESUS X VILA DE VIANA</t>
        </is>
      </c>
      <c r="D66" s="299" t="inlineStr">
        <is>
          <t>STRANG</t>
        </is>
      </c>
      <c r="E66" s="301" t="n">
        <v>20</v>
      </c>
      <c r="F66" s="301" t="n">
        <v>1</v>
      </c>
      <c r="G66" s="302">
        <f>F66-E66</f>
        <v/>
      </c>
      <c r="H66" s="301" t="n">
        <v>20</v>
      </c>
      <c r="I66" s="301" t="n">
        <v>1</v>
      </c>
      <c r="J66" s="302">
        <f>I66-H66</f>
        <v/>
      </c>
      <c r="K66" s="301" t="n">
        <v>20</v>
      </c>
      <c r="L66" s="301" t="n">
        <v>1</v>
      </c>
      <c r="M66" s="302">
        <f>L66-K66</f>
        <v/>
      </c>
      <c r="N66" s="301" t="n">
        <v>20</v>
      </c>
      <c r="O66" s="301" t="n"/>
      <c r="P66" s="302">
        <f>O66-N66</f>
        <v/>
      </c>
      <c r="Q66" s="398" t="n">
        <v>20</v>
      </c>
      <c r="R66" s="398" t="n">
        <v>0</v>
      </c>
      <c r="S66" s="399" t="n">
        <v>-20</v>
      </c>
      <c r="T66" s="266" t="n">
        <v>10</v>
      </c>
      <c r="U66" s="301" t="n">
        <v>0</v>
      </c>
      <c r="V66" s="302">
        <f>U66-T66</f>
        <v/>
      </c>
      <c r="W66" s="266" t="n">
        <v>10</v>
      </c>
      <c r="X66" s="301" t="n"/>
      <c r="Y66" s="302">
        <f>X66-W66</f>
        <v/>
      </c>
    </row>
    <row r="67" ht="16.5" customFormat="1" customHeight="1" s="263" thickBot="1">
      <c r="A67" s="323" t="n">
        <v>66</v>
      </c>
      <c r="B67" s="324" t="inlineStr">
        <is>
          <t>S04</t>
        </is>
      </c>
      <c r="C67" s="325" t="inlineStr">
        <is>
          <t>KM 30 X SEQUELE</t>
        </is>
      </c>
      <c r="D67" s="326" t="inlineStr">
        <is>
          <t>STRANG</t>
        </is>
      </c>
      <c r="E67" s="328" t="n">
        <v>20</v>
      </c>
      <c r="F67" s="328" t="n">
        <v>8</v>
      </c>
      <c r="G67" s="329">
        <f>F67-E67</f>
        <v/>
      </c>
      <c r="H67" s="328" t="n">
        <v>20</v>
      </c>
      <c r="I67" s="328" t="n">
        <v>8</v>
      </c>
      <c r="J67" s="329">
        <f>I67-H67</f>
        <v/>
      </c>
      <c r="K67" s="328" t="n">
        <v>20</v>
      </c>
      <c r="L67" s="328" t="n">
        <v>8</v>
      </c>
      <c r="M67" s="329">
        <f>L67-K67</f>
        <v/>
      </c>
      <c r="N67" s="328" t="n">
        <v>20</v>
      </c>
      <c r="O67" s="328" t="n"/>
      <c r="P67" s="329">
        <f>O67-N67</f>
        <v/>
      </c>
      <c r="Q67" s="411" t="n">
        <v>20</v>
      </c>
      <c r="R67" s="411" t="n">
        <v>3</v>
      </c>
      <c r="S67" s="412" t="n">
        <v>-17</v>
      </c>
      <c r="T67" s="270" t="n">
        <v>10</v>
      </c>
      <c r="U67" s="328" t="n">
        <v>0</v>
      </c>
      <c r="V67" s="329">
        <f>U67-T67</f>
        <v/>
      </c>
      <c r="W67" s="270" t="n">
        <v>10</v>
      </c>
      <c r="X67" s="328" t="n"/>
      <c r="Y67" s="329">
        <f>X67-W67</f>
        <v/>
      </c>
    </row>
    <row r="68" ht="15.75" customFormat="1" customHeight="1" s="261">
      <c r="A68" s="303" t="n">
        <v>67</v>
      </c>
      <c r="B68" s="290" t="inlineStr">
        <is>
          <t>B16</t>
        </is>
      </c>
      <c r="C68" s="291" t="inlineStr">
        <is>
          <t>GRAFANIL X MUTAMBA</t>
        </is>
      </c>
      <c r="D68" s="292" t="inlineStr">
        <is>
          <t>TCUL</t>
        </is>
      </c>
      <c r="E68" s="294" t="n">
        <v>0</v>
      </c>
      <c r="F68" s="294" t="n">
        <v>0</v>
      </c>
      <c r="G68" s="308">
        <f>F68-E68</f>
        <v/>
      </c>
      <c r="H68" s="293" t="n">
        <v>0</v>
      </c>
      <c r="I68" s="294" t="n"/>
      <c r="J68" s="308" t="n">
        <v>0</v>
      </c>
      <c r="K68" s="293" t="n">
        <v>0</v>
      </c>
      <c r="L68" s="294" t="n"/>
      <c r="M68" s="308" t="n">
        <v>0</v>
      </c>
      <c r="N68" s="293" t="n">
        <v>0</v>
      </c>
      <c r="O68" s="294" t="n"/>
      <c r="P68" s="308" t="n">
        <v>0</v>
      </c>
      <c r="Q68" s="102" t="n">
        <v>0</v>
      </c>
      <c r="R68" s="396" t="n">
        <v>0</v>
      </c>
      <c r="S68" s="419" t="n">
        <v>0</v>
      </c>
      <c r="T68" s="267" t="n">
        <v>0</v>
      </c>
      <c r="U68" s="294" t="n">
        <v>0</v>
      </c>
      <c r="V68" s="308" t="n">
        <v>0</v>
      </c>
      <c r="W68" s="294" t="n">
        <v>0</v>
      </c>
      <c r="X68" s="294" t="n"/>
      <c r="Y68" s="308" t="n">
        <v>0</v>
      </c>
    </row>
    <row r="69" ht="15.75" customFormat="1" customHeight="1" s="262">
      <c r="A69" s="296" t="n">
        <v>68</v>
      </c>
      <c r="B69" s="297" t="inlineStr">
        <is>
          <t>B17</t>
        </is>
      </c>
      <c r="C69" s="298" t="inlineStr">
        <is>
          <t>VILA DO GAMEK X SÃO PAULO</t>
        </is>
      </c>
      <c r="D69" s="299" t="inlineStr">
        <is>
          <t>TCUL</t>
        </is>
      </c>
      <c r="E69" s="301" t="n">
        <v>0</v>
      </c>
      <c r="F69" s="301" t="n">
        <v>0</v>
      </c>
      <c r="G69" s="302">
        <f>F69-E69</f>
        <v/>
      </c>
      <c r="H69" s="300" t="n">
        <v>0</v>
      </c>
      <c r="I69" s="301" t="n"/>
      <c r="J69" s="302" t="n">
        <v>0</v>
      </c>
      <c r="K69" s="300" t="n">
        <v>0</v>
      </c>
      <c r="L69" s="301" t="n"/>
      <c r="M69" s="302" t="n">
        <v>0</v>
      </c>
      <c r="N69" s="300" t="n">
        <v>0</v>
      </c>
      <c r="O69" s="301" t="n"/>
      <c r="P69" s="302" t="n">
        <v>0</v>
      </c>
      <c r="Q69" s="103" t="n">
        <v>0</v>
      </c>
      <c r="R69" s="398" t="n">
        <v>0</v>
      </c>
      <c r="S69" s="402" t="n">
        <v>0</v>
      </c>
      <c r="T69" s="266" t="n">
        <v>0</v>
      </c>
      <c r="U69" s="301" t="n">
        <v>0</v>
      </c>
      <c r="V69" s="302" t="n">
        <v>0</v>
      </c>
      <c r="W69" s="301" t="n">
        <v>0</v>
      </c>
      <c r="X69" s="301" t="n"/>
      <c r="Y69" s="302" t="n">
        <v>0</v>
      </c>
    </row>
    <row r="70" ht="16.5" customFormat="1" customHeight="1" s="261" thickBot="1">
      <c r="A70" s="309" t="n">
        <v>69</v>
      </c>
      <c r="B70" s="338" t="inlineStr">
        <is>
          <t>C11</t>
        </is>
      </c>
      <c r="C70" s="339" t="inlineStr">
        <is>
          <t>LUANDA SUL X ROTUNDA DO CAMAMA</t>
        </is>
      </c>
      <c r="D70" s="292" t="inlineStr">
        <is>
          <t>TCUL</t>
        </is>
      </c>
      <c r="E70" s="341" t="n">
        <v>0</v>
      </c>
      <c r="F70" s="341" t="n">
        <v>2</v>
      </c>
      <c r="G70" s="342">
        <f>F70-E70</f>
        <v/>
      </c>
      <c r="H70" s="340" t="n">
        <v>0</v>
      </c>
      <c r="I70" s="341" t="n">
        <v>2</v>
      </c>
      <c r="J70" s="342" t="n">
        <v>0</v>
      </c>
      <c r="K70" s="340" t="n">
        <v>0</v>
      </c>
      <c r="L70" s="341" t="n">
        <v>2</v>
      </c>
      <c r="M70" s="342" t="n">
        <v>0</v>
      </c>
      <c r="N70" s="340" t="n">
        <v>0</v>
      </c>
      <c r="O70" s="341" t="n"/>
      <c r="P70" s="342" t="n">
        <v>0</v>
      </c>
      <c r="Q70" s="109" t="n">
        <v>0</v>
      </c>
      <c r="R70" s="417" t="n">
        <v>0</v>
      </c>
      <c r="S70" s="420" t="n">
        <v>0</v>
      </c>
      <c r="T70" s="272" t="n">
        <v>0</v>
      </c>
      <c r="U70" s="341" t="n">
        <v>0</v>
      </c>
      <c r="V70" s="342" t="n">
        <v>0</v>
      </c>
      <c r="W70" s="341" t="n">
        <v>0</v>
      </c>
      <c r="X70" s="341" t="n"/>
      <c r="Y70" s="342" t="n">
        <v>0</v>
      </c>
    </row>
    <row r="71" ht="15.75" customFormat="1" customHeight="1" s="262">
      <c r="A71" s="296" t="n">
        <v>70</v>
      </c>
      <c r="B71" s="343" t="n">
        <v>608</v>
      </c>
      <c r="C71" s="344" t="inlineStr">
        <is>
          <t>1 DE MAIO X KM 25 (EXPRESSO)</t>
        </is>
      </c>
      <c r="D71" s="345" t="inlineStr">
        <is>
          <t>TCUL</t>
        </is>
      </c>
      <c r="E71" s="347" t="n">
        <v>204</v>
      </c>
      <c r="F71" s="347" t="n">
        <v>118</v>
      </c>
      <c r="G71" s="302">
        <f>F71-E71</f>
        <v/>
      </c>
      <c r="H71" s="347" t="n">
        <v>204</v>
      </c>
      <c r="I71" s="347" t="n"/>
      <c r="J71" s="302">
        <f>I71-H71</f>
        <v/>
      </c>
      <c r="K71" s="347" t="n">
        <v>204</v>
      </c>
      <c r="L71" s="347" t="n"/>
      <c r="M71" s="302">
        <f>L71-K71</f>
        <v/>
      </c>
      <c r="N71" s="347" t="n">
        <v>204</v>
      </c>
      <c r="O71" s="347" t="n"/>
      <c r="P71" s="302">
        <f>O71-N71</f>
        <v/>
      </c>
      <c r="Q71" s="422" t="n">
        <v>204</v>
      </c>
      <c r="R71" s="422" t="n">
        <v>133</v>
      </c>
      <c r="S71" s="399" t="n">
        <v>-71</v>
      </c>
      <c r="T71" s="266" t="n">
        <v>204</v>
      </c>
      <c r="U71" s="347" t="n">
        <v>109</v>
      </c>
      <c r="V71" s="302">
        <f>U71-T71</f>
        <v/>
      </c>
      <c r="W71" s="266" t="n">
        <v>204</v>
      </c>
      <c r="X71" s="347" t="n"/>
      <c r="Y71" s="302">
        <f>X71-W71</f>
        <v/>
      </c>
    </row>
    <row r="72" ht="15.75" customFormat="1" customHeight="1" s="261">
      <c r="A72" s="303" t="n">
        <v>71</v>
      </c>
      <c r="B72" s="304" t="inlineStr">
        <is>
          <t>A03</t>
        </is>
      </c>
      <c r="C72" s="305" t="inlineStr">
        <is>
          <t>PORTO X ILHA</t>
        </is>
      </c>
      <c r="D72" s="292" t="inlineStr">
        <is>
          <t>TCUL</t>
        </is>
      </c>
      <c r="E72" s="307" t="n">
        <v>48</v>
      </c>
      <c r="F72" s="307" t="n">
        <v>36</v>
      </c>
      <c r="G72" s="308">
        <f>F72-E72</f>
        <v/>
      </c>
      <c r="H72" s="307" t="n">
        <v>48</v>
      </c>
      <c r="I72" s="307" t="n">
        <v>36</v>
      </c>
      <c r="J72" s="308">
        <f>I72-H72</f>
        <v/>
      </c>
      <c r="K72" s="307" t="n">
        <v>48</v>
      </c>
      <c r="L72" s="307" t="n">
        <v>36</v>
      </c>
      <c r="M72" s="308">
        <f>L72-K72</f>
        <v/>
      </c>
      <c r="N72" s="307" t="n">
        <v>48</v>
      </c>
      <c r="O72" s="307" t="n"/>
      <c r="P72" s="308">
        <f>O72-N72</f>
        <v/>
      </c>
      <c r="Q72" s="400" t="n">
        <v>48</v>
      </c>
      <c r="R72" s="400" t="n">
        <v>38</v>
      </c>
      <c r="S72" s="403" t="n">
        <v>-10</v>
      </c>
      <c r="T72" s="267" t="n">
        <v>48</v>
      </c>
      <c r="U72" s="307" t="n">
        <v>25</v>
      </c>
      <c r="V72" s="308">
        <f>U72-T72</f>
        <v/>
      </c>
      <c r="W72" s="267" t="n">
        <v>48</v>
      </c>
      <c r="X72" s="307" t="n"/>
      <c r="Y72" s="308">
        <f>X72-W72</f>
        <v/>
      </c>
    </row>
    <row r="73" ht="15.75" customFormat="1" customHeight="1" s="262">
      <c r="A73" s="296" t="n">
        <v>72</v>
      </c>
      <c r="B73" s="297" t="inlineStr">
        <is>
          <t>B03</t>
        </is>
      </c>
      <c r="C73" s="298" t="inlineStr">
        <is>
          <t>CUCA X MUTAMBA</t>
        </is>
      </c>
      <c r="D73" s="299" t="inlineStr">
        <is>
          <t>TCUL</t>
        </is>
      </c>
      <c r="E73" s="301" t="n">
        <v>40</v>
      </c>
      <c r="F73" s="301" t="n">
        <v>8</v>
      </c>
      <c r="G73" s="302">
        <f>F73-E73</f>
        <v/>
      </c>
      <c r="H73" s="301" t="n">
        <v>40</v>
      </c>
      <c r="I73" s="301" t="n">
        <v>8</v>
      </c>
      <c r="J73" s="302">
        <f>I73-H73</f>
        <v/>
      </c>
      <c r="K73" s="301" t="n">
        <v>40</v>
      </c>
      <c r="L73" s="301" t="n">
        <v>8</v>
      </c>
      <c r="M73" s="302">
        <f>L73-K73</f>
        <v/>
      </c>
      <c r="N73" s="301" t="n">
        <v>40</v>
      </c>
      <c r="O73" s="301" t="n"/>
      <c r="P73" s="302">
        <f>O73-N73</f>
        <v/>
      </c>
      <c r="Q73" s="398" t="n">
        <v>40</v>
      </c>
      <c r="R73" s="398" t="n">
        <v>30</v>
      </c>
      <c r="S73" s="399" t="n">
        <v>-10</v>
      </c>
      <c r="T73" s="266" t="n">
        <v>40</v>
      </c>
      <c r="U73" s="301" t="n">
        <v>13</v>
      </c>
      <c r="V73" s="302">
        <f>U73-T73</f>
        <v/>
      </c>
      <c r="W73" s="266" t="n">
        <v>40</v>
      </c>
      <c r="X73" s="301" t="n"/>
      <c r="Y73" s="302">
        <f>X73-W73</f>
        <v/>
      </c>
    </row>
    <row r="74" ht="15.75" customFormat="1" customHeight="1" s="261">
      <c r="A74" s="303" t="n">
        <v>73</v>
      </c>
      <c r="B74" s="304" t="inlineStr">
        <is>
          <t>B11A</t>
        </is>
      </c>
      <c r="C74" s="305" t="inlineStr">
        <is>
          <t>CUCA X GOLF 2</t>
        </is>
      </c>
      <c r="D74" s="292" t="inlineStr">
        <is>
          <t>TCUL</t>
        </is>
      </c>
      <c r="E74" s="307" t="n">
        <v>80</v>
      </c>
      <c r="F74" s="307" t="n">
        <v>4</v>
      </c>
      <c r="G74" s="308">
        <f>F74-E74</f>
        <v/>
      </c>
      <c r="H74" s="307" t="n">
        <v>80</v>
      </c>
      <c r="I74" s="307" t="n">
        <v>4</v>
      </c>
      <c r="J74" s="308">
        <f>I74-H74</f>
        <v/>
      </c>
      <c r="K74" s="307" t="n">
        <v>80</v>
      </c>
      <c r="L74" s="307" t="n">
        <v>4</v>
      </c>
      <c r="M74" s="308">
        <f>L74-K74</f>
        <v/>
      </c>
      <c r="N74" s="307" t="n">
        <v>80</v>
      </c>
      <c r="O74" s="307" t="n"/>
      <c r="P74" s="308">
        <f>O74-N74</f>
        <v/>
      </c>
      <c r="Q74" s="400" t="n">
        <v>80</v>
      </c>
      <c r="R74" s="400" t="n">
        <v>7</v>
      </c>
      <c r="S74" s="403" t="n">
        <v>-73</v>
      </c>
      <c r="T74" s="267" t="n">
        <v>80</v>
      </c>
      <c r="U74" s="307" t="n"/>
      <c r="V74" s="308">
        <f>U74-T74</f>
        <v/>
      </c>
      <c r="W74" s="267" t="n">
        <v>80</v>
      </c>
      <c r="X74" s="307" t="n"/>
      <c r="Y74" s="308">
        <f>X74-W74</f>
        <v/>
      </c>
    </row>
    <row r="75" ht="15.75" customFormat="1" customHeight="1" s="262">
      <c r="A75" s="296" t="n">
        <v>74</v>
      </c>
      <c r="B75" s="297" t="inlineStr">
        <is>
          <t>C04</t>
        </is>
      </c>
      <c r="C75" s="298" t="inlineStr">
        <is>
          <t>LUANDA SUL X LARGO DAS ESCOLAS</t>
        </is>
      </c>
      <c r="D75" s="299" t="inlineStr">
        <is>
          <t>TCUL</t>
        </is>
      </c>
      <c r="E75" s="301" t="n">
        <v>64</v>
      </c>
      <c r="F75" s="301" t="n">
        <v>47</v>
      </c>
      <c r="G75" s="302">
        <f>F75-E75</f>
        <v/>
      </c>
      <c r="H75" s="301" t="n">
        <v>64</v>
      </c>
      <c r="I75" s="301" t="n">
        <v>47</v>
      </c>
      <c r="J75" s="302">
        <f>I75-H75</f>
        <v/>
      </c>
      <c r="K75" s="301" t="n">
        <v>64</v>
      </c>
      <c r="L75" s="301" t="n">
        <v>47</v>
      </c>
      <c r="M75" s="302">
        <f>L75-K75</f>
        <v/>
      </c>
      <c r="N75" s="301" t="n">
        <v>64</v>
      </c>
      <c r="O75" s="301" t="n"/>
      <c r="P75" s="302">
        <f>O75-N75</f>
        <v/>
      </c>
      <c r="Q75" s="398" t="n">
        <v>64</v>
      </c>
      <c r="R75" s="398" t="n">
        <v>85</v>
      </c>
      <c r="S75" s="404" t="n">
        <v>21</v>
      </c>
      <c r="T75" s="266" t="n">
        <v>64</v>
      </c>
      <c r="U75" s="301" t="n">
        <v>70</v>
      </c>
      <c r="V75" s="302">
        <f>U75-T75</f>
        <v/>
      </c>
      <c r="W75" s="266" t="n">
        <v>64</v>
      </c>
      <c r="X75" s="301" t="n"/>
      <c r="Y75" s="302">
        <f>X75-W75</f>
        <v/>
      </c>
    </row>
    <row r="76" ht="15.75" customFormat="1" customHeight="1" s="261">
      <c r="A76" s="303" t="n">
        <v>81</v>
      </c>
      <c r="B76" s="304" t="inlineStr">
        <is>
          <t>C05A</t>
        </is>
      </c>
      <c r="C76" s="305" t="inlineStr">
        <is>
          <t>CAPALANGA X CUCA</t>
        </is>
      </c>
      <c r="D76" s="292" t="inlineStr">
        <is>
          <t>TCUL</t>
        </is>
      </c>
      <c r="E76" s="307" t="n">
        <v>64</v>
      </c>
      <c r="F76" s="307" t="n">
        <v>10</v>
      </c>
      <c r="G76" s="308">
        <f>F76-E76</f>
        <v/>
      </c>
      <c r="H76" s="307" t="n">
        <v>64</v>
      </c>
      <c r="I76" s="307" t="n">
        <v>10</v>
      </c>
      <c r="J76" s="308">
        <f>I76-H76</f>
        <v/>
      </c>
      <c r="K76" s="307" t="n">
        <v>64</v>
      </c>
      <c r="L76" s="307" t="n">
        <v>10</v>
      </c>
      <c r="M76" s="308">
        <f>L76-K76</f>
        <v/>
      </c>
      <c r="N76" s="307" t="n">
        <v>64</v>
      </c>
      <c r="O76" s="307" t="n"/>
      <c r="P76" s="308">
        <f>O76-N76</f>
        <v/>
      </c>
      <c r="Q76" s="400" t="n">
        <v>64</v>
      </c>
      <c r="R76" s="400" t="n">
        <v>28</v>
      </c>
      <c r="S76" s="403" t="n">
        <v>-36</v>
      </c>
      <c r="T76" s="267" t="n">
        <v>64</v>
      </c>
      <c r="U76" s="307" t="n">
        <v>20</v>
      </c>
      <c r="V76" s="308">
        <f>U76-T76</f>
        <v/>
      </c>
      <c r="W76" s="267" t="n">
        <v>64</v>
      </c>
      <c r="X76" s="307" t="n"/>
      <c r="Y76" s="308">
        <f>X76-W76</f>
        <v/>
      </c>
    </row>
    <row r="77" ht="15.75" customFormat="1" customHeight="1" s="262">
      <c r="A77" s="296" t="n">
        <v>82</v>
      </c>
      <c r="B77" s="297" t="inlineStr">
        <is>
          <t>C07</t>
        </is>
      </c>
      <c r="C77" s="298" t="inlineStr">
        <is>
          <t>LUMEJI X BENFICA</t>
        </is>
      </c>
      <c r="D77" s="299" t="inlineStr">
        <is>
          <t>TCUL</t>
        </is>
      </c>
      <c r="E77" s="301" t="n">
        <v>64</v>
      </c>
      <c r="F77" s="301" t="n">
        <v>40</v>
      </c>
      <c r="G77" s="302">
        <f>F77-E77</f>
        <v/>
      </c>
      <c r="H77" s="301" t="n">
        <v>64</v>
      </c>
      <c r="I77" s="301" t="n">
        <v>40</v>
      </c>
      <c r="J77" s="302">
        <f>I77-H77</f>
        <v/>
      </c>
      <c r="K77" s="301" t="n">
        <v>64</v>
      </c>
      <c r="L77" s="301" t="n">
        <v>40</v>
      </c>
      <c r="M77" s="302">
        <f>L77-K77</f>
        <v/>
      </c>
      <c r="N77" s="301" t="n">
        <v>64</v>
      </c>
      <c r="O77" s="301" t="n"/>
      <c r="P77" s="302">
        <f>O77-N77</f>
        <v/>
      </c>
      <c r="Q77" s="398" t="n">
        <v>64</v>
      </c>
      <c r="R77" s="398" t="n">
        <v>20</v>
      </c>
      <c r="S77" s="399" t="n">
        <v>-44</v>
      </c>
      <c r="T77" s="266" t="n">
        <v>64</v>
      </c>
      <c r="U77" s="301" t="n">
        <v>26</v>
      </c>
      <c r="V77" s="302">
        <f>U77-T77</f>
        <v/>
      </c>
      <c r="W77" s="266" t="n">
        <v>64</v>
      </c>
      <c r="X77" s="301" t="n"/>
      <c r="Y77" s="302">
        <f>X77-W77</f>
        <v/>
      </c>
    </row>
    <row r="78" ht="15.75" customFormat="1" customHeight="1" s="261">
      <c r="A78" s="303" t="n">
        <v>83</v>
      </c>
      <c r="B78" s="304" t="inlineStr">
        <is>
          <t>C09</t>
        </is>
      </c>
      <c r="C78" s="305" t="inlineStr">
        <is>
          <t>SANATÓRIO X BENFICA</t>
        </is>
      </c>
      <c r="D78" s="292" t="inlineStr">
        <is>
          <t>TCUL</t>
        </is>
      </c>
      <c r="E78" s="307" t="n">
        <v>64</v>
      </c>
      <c r="F78" s="307" t="n">
        <v>69</v>
      </c>
      <c r="G78" s="308">
        <f>F78-E78</f>
        <v/>
      </c>
      <c r="H78" s="307" t="n">
        <v>64</v>
      </c>
      <c r="I78" s="307" t="n">
        <v>69</v>
      </c>
      <c r="J78" s="308">
        <f>I78-H78</f>
        <v/>
      </c>
      <c r="K78" s="307" t="n">
        <v>64</v>
      </c>
      <c r="L78" s="307" t="n">
        <v>69</v>
      </c>
      <c r="M78" s="308">
        <f>L78-K78</f>
        <v/>
      </c>
      <c r="N78" s="307" t="n">
        <v>64</v>
      </c>
      <c r="O78" s="307" t="n"/>
      <c r="P78" s="308">
        <f>O78-N78</f>
        <v/>
      </c>
      <c r="Q78" s="400" t="n">
        <v>64</v>
      </c>
      <c r="R78" s="400" t="n">
        <v>65</v>
      </c>
      <c r="S78" s="401" t="n">
        <v>1</v>
      </c>
      <c r="T78" s="267" t="n">
        <v>64</v>
      </c>
      <c r="U78" s="307" t="n">
        <v>63</v>
      </c>
      <c r="V78" s="308">
        <f>U78-T78</f>
        <v/>
      </c>
      <c r="W78" s="267" t="n">
        <v>64</v>
      </c>
      <c r="X78" s="307" t="n"/>
      <c r="Y78" s="308">
        <f>X78-W78</f>
        <v/>
      </c>
    </row>
    <row r="79" ht="15.75" customFormat="1" customHeight="1" s="262">
      <c r="A79" s="296" t="n">
        <v>84</v>
      </c>
      <c r="B79" s="297" t="inlineStr">
        <is>
          <t>C09A</t>
        </is>
      </c>
      <c r="C79" s="298" t="inlineStr">
        <is>
          <t>SHOPRITE X GAMEK</t>
        </is>
      </c>
      <c r="D79" s="299" t="inlineStr">
        <is>
          <t>TCUL</t>
        </is>
      </c>
      <c r="E79" s="301" t="n">
        <v>40</v>
      </c>
      <c r="F79" s="301" t="n">
        <v>30</v>
      </c>
      <c r="G79" s="302">
        <f>F79-E79</f>
        <v/>
      </c>
      <c r="H79" s="301" t="n">
        <v>40</v>
      </c>
      <c r="I79" s="301" t="n">
        <v>30</v>
      </c>
      <c r="J79" s="302">
        <f>I79-H79</f>
        <v/>
      </c>
      <c r="K79" s="301" t="n">
        <v>40</v>
      </c>
      <c r="L79" s="301" t="n">
        <v>30</v>
      </c>
      <c r="M79" s="302">
        <f>L79-K79</f>
        <v/>
      </c>
      <c r="N79" s="301" t="n">
        <v>40</v>
      </c>
      <c r="O79" s="301" t="n"/>
      <c r="P79" s="302">
        <f>O79-N79</f>
        <v/>
      </c>
      <c r="Q79" s="398" t="n">
        <v>40</v>
      </c>
      <c r="R79" s="398" t="n">
        <v>79</v>
      </c>
      <c r="S79" s="404" t="n">
        <v>39</v>
      </c>
      <c r="T79" s="266" t="n">
        <v>40</v>
      </c>
      <c r="U79" s="301" t="n">
        <v>86</v>
      </c>
      <c r="V79" s="302">
        <f>U79-T79</f>
        <v/>
      </c>
      <c r="W79" s="266" t="n">
        <v>40</v>
      </c>
      <c r="X79" s="301" t="n"/>
      <c r="Y79" s="302">
        <f>X79-W79</f>
        <v/>
      </c>
    </row>
    <row r="80" ht="15.75" customFormat="1" customHeight="1" s="261">
      <c r="A80" s="303" t="n">
        <v>85</v>
      </c>
      <c r="B80" s="304" t="inlineStr">
        <is>
          <t>C11B</t>
        </is>
      </c>
      <c r="C80" s="305" t="inlineStr">
        <is>
          <t>GOLF 2 X CENTRALIDADE DA KILAMBA</t>
        </is>
      </c>
      <c r="D80" s="292" t="inlineStr">
        <is>
          <t>TCUL</t>
        </is>
      </c>
      <c r="E80" s="307" t="n">
        <v>24</v>
      </c>
      <c r="F80" s="307" t="n">
        <v>0</v>
      </c>
      <c r="G80" s="308">
        <f>F80-E80</f>
        <v/>
      </c>
      <c r="H80" s="307" t="n">
        <v>24</v>
      </c>
      <c r="I80" s="307" t="n"/>
      <c r="J80" s="308">
        <f>I80-H80</f>
        <v/>
      </c>
      <c r="K80" s="307" t="n">
        <v>24</v>
      </c>
      <c r="L80" s="307" t="n"/>
      <c r="M80" s="308">
        <f>L80-K80</f>
        <v/>
      </c>
      <c r="N80" s="307" t="n">
        <v>24</v>
      </c>
      <c r="O80" s="307" t="n"/>
      <c r="P80" s="308">
        <f>O80-N80</f>
        <v/>
      </c>
      <c r="Q80" s="400" t="n">
        <v>24</v>
      </c>
      <c r="R80" s="400" t="n">
        <v>0</v>
      </c>
      <c r="S80" s="403" t="n">
        <v>-24</v>
      </c>
      <c r="T80" s="267" t="n">
        <v>24</v>
      </c>
      <c r="U80" s="307" t="n">
        <v>0</v>
      </c>
      <c r="V80" s="308">
        <f>U80-T80</f>
        <v/>
      </c>
      <c r="W80" s="267" t="n">
        <v>24</v>
      </c>
      <c r="X80" s="307" t="n"/>
      <c r="Y80" s="308">
        <f>X80-W80</f>
        <v/>
      </c>
    </row>
    <row r="81" ht="15.75" customFormat="1" customHeight="1" s="262">
      <c r="A81" s="296" t="n">
        <v>86</v>
      </c>
      <c r="B81" s="297" t="inlineStr">
        <is>
          <t>C17</t>
        </is>
      </c>
      <c r="C81" s="298" t="inlineStr">
        <is>
          <t>CAPALANGA X LARGO DAS ESCOLAS</t>
        </is>
      </c>
      <c r="D81" s="299" t="inlineStr">
        <is>
          <t>TCUL</t>
        </is>
      </c>
      <c r="E81" s="301" t="n">
        <v>864</v>
      </c>
      <c r="F81" s="301" t="n">
        <v>547</v>
      </c>
      <c r="G81" s="302">
        <f>F81-E81</f>
        <v/>
      </c>
      <c r="H81" s="301" t="n">
        <v>864</v>
      </c>
      <c r="I81" s="301" t="n">
        <v>547</v>
      </c>
      <c r="J81" s="302">
        <f>I81-H81</f>
        <v/>
      </c>
      <c r="K81" s="301" t="n">
        <v>864</v>
      </c>
      <c r="L81" s="301" t="n">
        <v>547</v>
      </c>
      <c r="M81" s="302">
        <f>L81-K81</f>
        <v/>
      </c>
      <c r="N81" s="301" t="n">
        <v>864</v>
      </c>
      <c r="O81" s="301" t="n"/>
      <c r="P81" s="302">
        <f>O81-N81</f>
        <v/>
      </c>
      <c r="Q81" s="398" t="n">
        <v>864</v>
      </c>
      <c r="R81" s="398" t="n">
        <v>626</v>
      </c>
      <c r="S81" s="399" t="n">
        <v>-238</v>
      </c>
      <c r="T81" s="266" t="n">
        <v>512</v>
      </c>
      <c r="U81" s="301" t="n">
        <v>645</v>
      </c>
      <c r="V81" s="302">
        <f>U81-T81</f>
        <v/>
      </c>
      <c r="W81" s="266" t="n">
        <v>512</v>
      </c>
      <c r="X81" s="301" t="n"/>
      <c r="Y81" s="302">
        <f>X81-W81</f>
        <v/>
      </c>
    </row>
    <row r="82" ht="15.75" customFormat="1" customHeight="1" s="261">
      <c r="A82" s="303" t="n">
        <v>87</v>
      </c>
      <c r="B82" s="304" t="inlineStr">
        <is>
          <t>E10</t>
        </is>
      </c>
      <c r="C82" s="305" t="inlineStr">
        <is>
          <t>VILA DE VIANA X SEQUELE</t>
        </is>
      </c>
      <c r="D82" s="292" t="inlineStr">
        <is>
          <t>TCUL</t>
        </is>
      </c>
      <c r="E82" s="307" t="n">
        <v>32</v>
      </c>
      <c r="F82" s="307" t="n">
        <v>5</v>
      </c>
      <c r="G82" s="308">
        <f>F82-E82</f>
        <v/>
      </c>
      <c r="H82" s="307" t="n">
        <v>32</v>
      </c>
      <c r="I82" s="307" t="n">
        <v>5</v>
      </c>
      <c r="J82" s="308">
        <f>I82-H82</f>
        <v/>
      </c>
      <c r="K82" s="307" t="n">
        <v>32</v>
      </c>
      <c r="L82" s="307" t="n">
        <v>5</v>
      </c>
      <c r="M82" s="308">
        <f>L82-K82</f>
        <v/>
      </c>
      <c r="N82" s="307" t="n">
        <v>32</v>
      </c>
      <c r="O82" s="307" t="n"/>
      <c r="P82" s="308">
        <f>O82-N82</f>
        <v/>
      </c>
      <c r="Q82" s="400" t="n">
        <v>32</v>
      </c>
      <c r="R82" s="400" t="n">
        <v>5</v>
      </c>
      <c r="S82" s="403" t="n">
        <v>-27</v>
      </c>
      <c r="T82" s="267" t="n">
        <v>32</v>
      </c>
      <c r="U82" s="307" t="n">
        <v>6</v>
      </c>
      <c r="V82" s="308">
        <f>U82-T82</f>
        <v/>
      </c>
      <c r="W82" s="267" t="n">
        <v>32</v>
      </c>
      <c r="X82" s="307" t="n"/>
      <c r="Y82" s="308">
        <f>X82-W82</f>
        <v/>
      </c>
    </row>
    <row r="83" ht="15.75" customFormat="1" customHeight="1" s="262">
      <c r="A83" s="296" t="n">
        <v>88</v>
      </c>
      <c r="B83" s="297" t="inlineStr">
        <is>
          <t>E12B</t>
        </is>
      </c>
      <c r="C83" s="298" t="inlineStr">
        <is>
          <t>ZANGO 0 X CENTRALIDADE DA KILAMBA</t>
        </is>
      </c>
      <c r="D83" s="299" t="inlineStr">
        <is>
          <t>TCUL</t>
        </is>
      </c>
      <c r="E83" s="301" t="n">
        <v>32</v>
      </c>
      <c r="F83" s="301" t="n">
        <v>0</v>
      </c>
      <c r="G83" s="302">
        <f>F83-E83</f>
        <v/>
      </c>
      <c r="H83" s="301" t="n">
        <v>32</v>
      </c>
      <c r="I83" s="301" t="n"/>
      <c r="J83" s="302">
        <f>I83-H83</f>
        <v/>
      </c>
      <c r="K83" s="301" t="n">
        <v>32</v>
      </c>
      <c r="L83" s="301" t="n"/>
      <c r="M83" s="302">
        <f>L83-K83</f>
        <v/>
      </c>
      <c r="N83" s="301" t="n">
        <v>32</v>
      </c>
      <c r="O83" s="301" t="n"/>
      <c r="P83" s="302">
        <f>O83-N83</f>
        <v/>
      </c>
      <c r="Q83" s="398" t="n">
        <v>32</v>
      </c>
      <c r="R83" s="398" t="n">
        <v>0</v>
      </c>
      <c r="S83" s="399" t="n">
        <v>-32</v>
      </c>
      <c r="T83" s="266" t="n">
        <v>32</v>
      </c>
      <c r="U83" s="301" t="n">
        <v>0</v>
      </c>
      <c r="V83" s="302">
        <f>U83-T83</f>
        <v/>
      </c>
      <c r="W83" s="266" t="n">
        <v>32</v>
      </c>
      <c r="X83" s="301" t="n"/>
      <c r="Y83" s="302">
        <f>X83-W83</f>
        <v/>
      </c>
    </row>
    <row r="84" ht="15.75" customFormat="1" customHeight="1" s="261">
      <c r="A84" s="303" t="n">
        <v>89</v>
      </c>
      <c r="B84" s="304" t="inlineStr">
        <is>
          <t>E14</t>
        </is>
      </c>
      <c r="C84" s="305" t="inlineStr">
        <is>
          <t>CACUACO X ZANGO 0</t>
        </is>
      </c>
      <c r="D84" s="292" t="inlineStr">
        <is>
          <t>TCUL</t>
        </is>
      </c>
      <c r="E84" s="307" t="n">
        <v>64</v>
      </c>
      <c r="F84" s="307" t="n">
        <v>0</v>
      </c>
      <c r="G84" s="308">
        <f>F84-E84</f>
        <v/>
      </c>
      <c r="H84" s="307" t="n">
        <v>64</v>
      </c>
      <c r="I84" s="307" t="n"/>
      <c r="J84" s="308">
        <f>I84-H84</f>
        <v/>
      </c>
      <c r="K84" s="307" t="n">
        <v>64</v>
      </c>
      <c r="L84" s="307" t="n"/>
      <c r="M84" s="308">
        <f>L84-K84</f>
        <v/>
      </c>
      <c r="N84" s="307" t="n">
        <v>64</v>
      </c>
      <c r="O84" s="307" t="n"/>
      <c r="P84" s="308">
        <f>O84-N84</f>
        <v/>
      </c>
      <c r="Q84" s="400" t="n">
        <v>64</v>
      </c>
      <c r="R84" s="400" t="n">
        <v>0</v>
      </c>
      <c r="S84" s="403" t="n">
        <v>-64</v>
      </c>
      <c r="T84" s="267" t="n">
        <v>64</v>
      </c>
      <c r="U84" s="307" t="n">
        <v>0</v>
      </c>
      <c r="V84" s="308">
        <f>U84-T84</f>
        <v/>
      </c>
      <c r="W84" s="267" t="n">
        <v>64</v>
      </c>
      <c r="X84" s="307" t="n"/>
      <c r="Y84" s="308">
        <f>X84-W84</f>
        <v/>
      </c>
    </row>
    <row r="85" ht="15.75" customFormat="1" customHeight="1" s="262">
      <c r="A85" s="296" t="n">
        <v>90</v>
      </c>
      <c r="B85" s="297" t="inlineStr">
        <is>
          <t>E16A</t>
        </is>
      </c>
      <c r="C85" s="298" t="inlineStr">
        <is>
          <t>BENFICA X ZANGO 1</t>
        </is>
      </c>
      <c r="D85" s="299" t="inlineStr">
        <is>
          <t>TCUL</t>
        </is>
      </c>
      <c r="E85" s="301" t="n">
        <v>64</v>
      </c>
      <c r="F85" s="301" t="n">
        <v>4</v>
      </c>
      <c r="G85" s="302">
        <f>F85-E85</f>
        <v/>
      </c>
      <c r="H85" s="301" t="n">
        <v>64</v>
      </c>
      <c r="I85" s="301" t="n">
        <v>4</v>
      </c>
      <c r="J85" s="302">
        <f>I85-H85</f>
        <v/>
      </c>
      <c r="K85" s="301" t="n">
        <v>64</v>
      </c>
      <c r="L85" s="301" t="n">
        <v>4</v>
      </c>
      <c r="M85" s="302">
        <f>L85-K85</f>
        <v/>
      </c>
      <c r="N85" s="301" t="n">
        <v>64</v>
      </c>
      <c r="O85" s="301" t="n"/>
      <c r="P85" s="302">
        <f>O85-N85</f>
        <v/>
      </c>
      <c r="Q85" s="398" t="n">
        <v>64</v>
      </c>
      <c r="R85" s="398" t="n">
        <v>5</v>
      </c>
      <c r="S85" s="399" t="n">
        <v>-59</v>
      </c>
      <c r="T85" s="266" t="n">
        <v>64</v>
      </c>
      <c r="U85" s="301" t="n">
        <v>4</v>
      </c>
      <c r="V85" s="302">
        <f>U85-T85</f>
        <v/>
      </c>
      <c r="W85" s="266" t="n">
        <v>64</v>
      </c>
      <c r="X85" s="301" t="n"/>
      <c r="Y85" s="302">
        <f>X85-W85</f>
        <v/>
      </c>
    </row>
    <row r="86" ht="15.75" customFormat="1" customHeight="1" s="261">
      <c r="A86" s="303" t="n">
        <v>91</v>
      </c>
      <c r="B86" s="304" t="inlineStr">
        <is>
          <t>E6B</t>
        </is>
      </c>
      <c r="C86" s="305" t="inlineStr">
        <is>
          <t>ZANGO 0 X CALUMBO</t>
        </is>
      </c>
      <c r="D86" s="292" t="inlineStr">
        <is>
          <t>TCUL</t>
        </is>
      </c>
      <c r="E86" s="307" t="n">
        <v>64</v>
      </c>
      <c r="F86" s="307" t="n">
        <v>2</v>
      </c>
      <c r="G86" s="308">
        <f>F86-E86</f>
        <v/>
      </c>
      <c r="H86" s="307" t="n">
        <v>64</v>
      </c>
      <c r="I86" s="307" t="n">
        <v>2</v>
      </c>
      <c r="J86" s="308">
        <f>I86-H86</f>
        <v/>
      </c>
      <c r="K86" s="307" t="n">
        <v>64</v>
      </c>
      <c r="L86" s="307" t="n">
        <v>2</v>
      </c>
      <c r="M86" s="308">
        <f>L86-K86</f>
        <v/>
      </c>
      <c r="N86" s="307" t="n">
        <v>64</v>
      </c>
      <c r="O86" s="307" t="n"/>
      <c r="P86" s="308">
        <f>O86-N86</f>
        <v/>
      </c>
      <c r="Q86" s="400" t="n">
        <v>64</v>
      </c>
      <c r="R86" s="400" t="n">
        <v>26</v>
      </c>
      <c r="S86" s="403" t="n">
        <v>-38</v>
      </c>
      <c r="T86" s="267" t="n">
        <v>64</v>
      </c>
      <c r="U86" s="307" t="n">
        <v>24</v>
      </c>
      <c r="V86" s="308">
        <f>U86-T86</f>
        <v/>
      </c>
      <c r="W86" s="267" t="n">
        <v>64</v>
      </c>
      <c r="X86" s="307" t="n"/>
      <c r="Y86" s="308">
        <f>X86-W86</f>
        <v/>
      </c>
    </row>
    <row r="87" ht="16.5" customFormat="1" customHeight="1" s="262" thickBot="1">
      <c r="A87" s="331" t="n">
        <v>92</v>
      </c>
      <c r="B87" s="332" t="inlineStr">
        <is>
          <t>621</t>
        </is>
      </c>
      <c r="C87" s="333" t="inlineStr">
        <is>
          <t>VILA DE VIANA X CACUACO (EXPRESSO)</t>
        </is>
      </c>
      <c r="D87" s="334" t="inlineStr">
        <is>
          <t>TCUL</t>
        </is>
      </c>
      <c r="E87" s="336" t="n">
        <v>56</v>
      </c>
      <c r="F87" s="336" t="n">
        <v>43</v>
      </c>
      <c r="G87" s="337">
        <f>F87-E87</f>
        <v/>
      </c>
      <c r="H87" s="336" t="n">
        <v>56</v>
      </c>
      <c r="I87" s="336" t="n">
        <v>43</v>
      </c>
      <c r="J87" s="337">
        <f>I87-H87</f>
        <v/>
      </c>
      <c r="K87" s="336" t="n">
        <v>56</v>
      </c>
      <c r="L87" s="336" t="n">
        <v>43</v>
      </c>
      <c r="M87" s="337">
        <f>L87-K87</f>
        <v/>
      </c>
      <c r="N87" s="336" t="n">
        <v>56</v>
      </c>
      <c r="O87" s="336" t="n"/>
      <c r="P87" s="337">
        <f>O87-N87</f>
        <v/>
      </c>
      <c r="Q87" s="413" t="n">
        <v>56</v>
      </c>
      <c r="R87" s="413" t="n">
        <v>40</v>
      </c>
      <c r="S87" s="416" t="n">
        <v>-16</v>
      </c>
      <c r="T87" s="271" t="n">
        <v>56</v>
      </c>
      <c r="U87" s="336" t="n">
        <v>42</v>
      </c>
      <c r="V87" s="337">
        <f>U87-T87</f>
        <v/>
      </c>
      <c r="W87" s="271" t="n">
        <v>56</v>
      </c>
      <c r="X87" s="336" t="n"/>
      <c r="Y87" s="337">
        <f>X87-W87</f>
        <v/>
      </c>
    </row>
    <row r="88" ht="15" customHeight="1">
      <c r="A88" s="350" t="n"/>
      <c r="B88" s="350" t="n"/>
      <c r="C88" s="350" t="n"/>
      <c r="D88" s="350" t="n"/>
      <c r="E88" s="356" t="n"/>
      <c r="F88" s="356" t="n"/>
      <c r="G88" s="356" t="n"/>
      <c r="H88" s="356" t="n"/>
      <c r="I88" s="356" t="n"/>
      <c r="J88" s="356" t="n"/>
      <c r="K88" s="356" t="n"/>
      <c r="L88" s="356" t="n"/>
      <c r="M88" s="356" t="n"/>
      <c r="N88" s="356" t="n"/>
      <c r="O88" s="356" t="n"/>
      <c r="P88" s="356" t="n"/>
      <c r="Q88" s="356" t="n"/>
      <c r="R88" s="356" t="n"/>
      <c r="S88" s="356" t="n"/>
      <c r="T88" s="356" t="n"/>
      <c r="U88" s="356" t="n"/>
      <c r="V88" s="356" t="n"/>
      <c r="W88" s="356" t="n"/>
      <c r="X88" s="356" t="n"/>
      <c r="Y88" s="356" t="n"/>
    </row>
    <row r="89" ht="15" customHeight="1">
      <c r="A89" s="350" t="n"/>
      <c r="B89" s="350" t="n"/>
      <c r="C89" s="350" t="n"/>
      <c r="D89" s="350" t="n"/>
      <c r="E89" s="356" t="n"/>
      <c r="F89" s="356" t="n"/>
      <c r="G89" s="356" t="n"/>
      <c r="H89" s="356" t="n"/>
      <c r="I89" s="356" t="n"/>
      <c r="J89" s="356" t="n"/>
      <c r="K89" s="356" t="n"/>
      <c r="L89" s="356" t="n"/>
      <c r="M89" s="356" t="n"/>
      <c r="N89" s="356" t="n"/>
      <c r="O89" s="356" t="n"/>
      <c r="P89" s="356" t="n"/>
      <c r="Q89" s="356" t="n"/>
      <c r="R89" s="356" t="n"/>
      <c r="S89" s="356" t="n"/>
      <c r="T89" s="356" t="n"/>
      <c r="U89" s="356" t="n"/>
      <c r="V89" s="356" t="n"/>
      <c r="W89" s="356" t="n"/>
      <c r="X89" s="356" t="n"/>
      <c r="Y89" s="356" t="n"/>
    </row>
    <row r="90" ht="15" customHeight="1">
      <c r="A90" s="350" t="n"/>
      <c r="B90" s="350" t="n"/>
      <c r="C90" s="350" t="n"/>
      <c r="D90" s="350" t="n"/>
      <c r="E90" s="356" t="n"/>
      <c r="F90" s="356" t="n"/>
      <c r="G90" s="356" t="n"/>
      <c r="H90" s="356" t="n"/>
      <c r="I90" s="356" t="n"/>
      <c r="J90" s="356" t="n"/>
      <c r="K90" s="356" t="n"/>
      <c r="L90" s="356" t="n"/>
      <c r="M90" s="356" t="n"/>
      <c r="N90" s="356" t="n"/>
      <c r="O90" s="356" t="n"/>
      <c r="P90" s="356" t="n"/>
      <c r="Q90" s="356" t="n"/>
      <c r="R90" s="356" t="n"/>
      <c r="S90" s="356" t="n"/>
      <c r="T90" s="356" t="n"/>
      <c r="U90" s="356" t="n"/>
      <c r="V90" s="356" t="n"/>
      <c r="W90" s="356" t="n"/>
      <c r="X90" s="356" t="n"/>
      <c r="Y90" s="356" t="n"/>
    </row>
    <row r="91" ht="15" customHeight="1">
      <c r="A91" s="350" t="n"/>
      <c r="B91" s="350" t="n"/>
      <c r="C91" s="350" t="n"/>
      <c r="D91" s="350" t="n"/>
      <c r="E91" s="356" t="n"/>
      <c r="F91" s="356" t="n"/>
      <c r="G91" s="356" t="n"/>
      <c r="H91" s="356" t="n"/>
      <c r="I91" s="356" t="n"/>
      <c r="J91" s="356" t="n"/>
      <c r="K91" s="356" t="n"/>
      <c r="L91" s="356" t="n"/>
      <c r="M91" s="356" t="n"/>
      <c r="N91" s="356" t="n"/>
      <c r="O91" s="356" t="n"/>
      <c r="P91" s="356" t="n"/>
      <c r="Q91" s="356" t="n"/>
      <c r="R91" s="356" t="n"/>
      <c r="S91" s="356" t="n"/>
      <c r="T91" s="356" t="n"/>
      <c r="U91" s="356" t="n"/>
      <c r="V91" s="356" t="n"/>
      <c r="W91" s="356" t="n"/>
      <c r="X91" s="356" t="n"/>
      <c r="Y91" s="356" t="n"/>
    </row>
    <row r="92" ht="15" customHeight="1">
      <c r="A92" s="350" t="n"/>
      <c r="B92" s="350" t="n"/>
      <c r="C92" s="350" t="n"/>
      <c r="D92" s="350" t="n"/>
      <c r="E92" s="356" t="n"/>
      <c r="F92" s="356" t="n"/>
      <c r="G92" s="356" t="n"/>
      <c r="H92" s="356" t="n"/>
      <c r="I92" s="356" t="n"/>
      <c r="J92" s="356" t="n"/>
      <c r="K92" s="356" t="n"/>
      <c r="L92" s="356" t="n"/>
      <c r="M92" s="356" t="n"/>
      <c r="N92" s="356" t="n"/>
      <c r="O92" s="356" t="n"/>
      <c r="P92" s="356" t="n"/>
      <c r="Q92" s="356" t="n"/>
      <c r="R92" s="356" t="n"/>
      <c r="S92" s="356" t="n"/>
      <c r="T92" s="356" t="n"/>
      <c r="U92" s="356" t="n"/>
      <c r="V92" s="356" t="n"/>
      <c r="W92" s="356" t="n"/>
      <c r="X92" s="356" t="n"/>
      <c r="Y92" s="356" t="n"/>
    </row>
    <row r="93" ht="15" customHeight="1">
      <c r="C93" s="350" t="n"/>
      <c r="D93" s="350" t="n"/>
      <c r="E93" s="356" t="n"/>
      <c r="F93" s="356" t="n"/>
      <c r="G93" s="356" t="n"/>
      <c r="H93" s="356" t="n"/>
      <c r="I93" s="356" t="n"/>
      <c r="J93" s="356" t="n"/>
      <c r="K93" s="356" t="n"/>
      <c r="L93" s="356" t="n"/>
      <c r="M93" s="356" t="n"/>
      <c r="N93" s="356" t="n"/>
      <c r="O93" s="356" t="n"/>
      <c r="P93" s="356" t="n"/>
      <c r="Q93" s="356" t="n"/>
      <c r="R93" s="356" t="n"/>
      <c r="S93" s="356" t="n"/>
      <c r="T93" s="356" t="n"/>
      <c r="U93" s="356" t="n"/>
      <c r="V93" s="356" t="n"/>
      <c r="W93" s="356" t="n"/>
      <c r="X93" s="356" t="n"/>
      <c r="Y93" s="356" t="n"/>
    </row>
    <row r="94" ht="15" customHeight="1">
      <c r="C94" s="350" t="n"/>
      <c r="D94" s="350" t="n"/>
      <c r="E94" s="356" t="n"/>
      <c r="F94" s="356" t="n"/>
      <c r="G94" s="356" t="n"/>
      <c r="H94" s="356" t="n"/>
      <c r="I94" s="356" t="n"/>
      <c r="J94" s="356" t="n"/>
      <c r="K94" s="356" t="n"/>
      <c r="L94" s="356" t="n"/>
      <c r="M94" s="356" t="n"/>
      <c r="N94" s="356" t="n"/>
      <c r="O94" s="356" t="n"/>
      <c r="P94" s="356" t="n"/>
      <c r="Q94" s="356" t="n"/>
      <c r="R94" s="356" t="n"/>
      <c r="S94" s="356" t="n"/>
      <c r="T94" s="356" t="n"/>
      <c r="U94" s="356" t="n"/>
      <c r="V94" s="356" t="n"/>
      <c r="W94" s="356" t="n"/>
      <c r="X94" s="356" t="n"/>
      <c r="Y94" s="356" t="n"/>
    </row>
    <row r="95" ht="15" customHeight="1">
      <c r="C95" s="350" t="n"/>
      <c r="D95" s="350" t="n"/>
      <c r="E95" s="356" t="n"/>
      <c r="F95" s="356" t="n"/>
      <c r="G95" s="356" t="n"/>
      <c r="H95" s="356" t="n"/>
      <c r="I95" s="356" t="n"/>
      <c r="J95" s="356" t="n"/>
      <c r="K95" s="356" t="n"/>
      <c r="L95" s="356" t="n"/>
      <c r="M95" s="356" t="n"/>
      <c r="N95" s="356" t="n"/>
      <c r="O95" s="356" t="n"/>
      <c r="P95" s="356" t="n"/>
      <c r="Q95" s="356" t="n"/>
      <c r="R95" s="356" t="n"/>
      <c r="S95" s="356" t="n"/>
      <c r="T95" s="356" t="n"/>
      <c r="U95" s="356" t="n"/>
      <c r="V95" s="356" t="n"/>
      <c r="W95" s="356" t="n"/>
      <c r="X95" s="356" t="n"/>
      <c r="Y95" s="356" t="n"/>
    </row>
    <row r="96" ht="15" customHeight="1">
      <c r="C96" s="350" t="n"/>
      <c r="D96" s="350" t="n"/>
      <c r="E96" s="356" t="n"/>
      <c r="F96" s="356" t="n"/>
      <c r="G96" s="356" t="n"/>
      <c r="H96" s="356" t="n"/>
      <c r="I96" s="356" t="n"/>
      <c r="J96" s="356" t="n"/>
      <c r="K96" s="356" t="n"/>
      <c r="L96" s="356" t="n"/>
      <c r="M96" s="356" t="n"/>
      <c r="N96" s="356" t="n"/>
      <c r="O96" s="356" t="n"/>
      <c r="P96" s="356" t="n"/>
      <c r="Q96" s="356" t="n"/>
      <c r="R96" s="356" t="n"/>
      <c r="S96" s="356" t="n"/>
      <c r="T96" s="356" t="n"/>
      <c r="U96" s="356" t="n"/>
      <c r="V96" s="356" t="n"/>
      <c r="W96" s="356" t="n"/>
      <c r="X96" s="356" t="n"/>
      <c r="Y96" s="356" t="n"/>
    </row>
    <row r="97" ht="15" customHeight="1">
      <c r="C97" s="350" t="n"/>
      <c r="D97" s="350" t="n"/>
      <c r="E97" s="356" t="n"/>
      <c r="F97" s="356" t="n"/>
      <c r="G97" s="356" t="n"/>
      <c r="H97" s="356" t="n"/>
      <c r="I97" s="356" t="n"/>
      <c r="J97" s="356" t="n"/>
      <c r="K97" s="356" t="n"/>
      <c r="L97" s="356" t="n"/>
      <c r="M97" s="356" t="n"/>
      <c r="N97" s="356" t="n"/>
      <c r="O97" s="356" t="n"/>
      <c r="P97" s="356" t="n"/>
      <c r="Q97" s="356" t="n"/>
      <c r="R97" s="356" t="n"/>
      <c r="S97" s="356" t="n"/>
      <c r="T97" s="356" t="n"/>
      <c r="U97" s="356" t="n"/>
      <c r="V97" s="356" t="n"/>
      <c r="W97" s="356" t="n"/>
      <c r="X97" s="356" t="n"/>
      <c r="Y97" s="356" t="n"/>
    </row>
    <row r="98" ht="15" customHeight="1">
      <c r="C98" s="350" t="n"/>
      <c r="D98" s="350" t="n"/>
      <c r="E98" s="356" t="n"/>
      <c r="F98" s="356" t="n"/>
      <c r="G98" s="356" t="n"/>
      <c r="H98" s="356" t="n"/>
      <c r="I98" s="356" t="n"/>
      <c r="J98" s="356" t="n"/>
      <c r="K98" s="356" t="n"/>
      <c r="L98" s="356" t="n"/>
      <c r="M98" s="356" t="n"/>
      <c r="N98" s="356" t="n"/>
      <c r="O98" s="356" t="n"/>
      <c r="P98" s="356" t="n"/>
      <c r="Q98" s="356" t="n"/>
      <c r="R98" s="356" t="n"/>
      <c r="S98" s="356" t="n"/>
      <c r="T98" s="356" t="n"/>
      <c r="U98" s="356" t="n"/>
      <c r="V98" s="356" t="n"/>
      <c r="W98" s="356" t="n"/>
      <c r="X98" s="356" t="n"/>
      <c r="Y98" s="356" t="n"/>
    </row>
    <row r="99" ht="15" customHeight="1">
      <c r="C99" s="350" t="n"/>
      <c r="D99" s="350" t="n"/>
      <c r="E99" s="356" t="n"/>
      <c r="F99" s="356" t="n"/>
      <c r="G99" s="356" t="n"/>
      <c r="H99" s="356" t="n"/>
      <c r="I99" s="356" t="n"/>
      <c r="J99" s="356" t="n"/>
      <c r="K99" s="356" t="n"/>
      <c r="L99" s="356" t="n"/>
      <c r="M99" s="356" t="n"/>
      <c r="N99" s="356" t="n"/>
      <c r="O99" s="356" t="n"/>
      <c r="P99" s="356" t="n"/>
      <c r="Q99" s="356" t="n"/>
      <c r="R99" s="356" t="n"/>
      <c r="S99" s="356" t="n"/>
      <c r="T99" s="356" t="n"/>
      <c r="U99" s="356" t="n"/>
      <c r="V99" s="356" t="n"/>
      <c r="W99" s="356" t="n"/>
      <c r="X99" s="356" t="n"/>
      <c r="Y99" s="356" t="n"/>
    </row>
    <row r="100" ht="15" customHeight="1">
      <c r="C100" s="350" t="n"/>
      <c r="D100" s="350" t="n"/>
      <c r="E100" s="356" t="n"/>
      <c r="F100" s="356" t="n"/>
      <c r="G100" s="356" t="n"/>
      <c r="H100" s="356" t="n"/>
      <c r="I100" s="356" t="n"/>
      <c r="J100" s="356" t="n"/>
      <c r="K100" s="356" t="n"/>
      <c r="L100" s="356" t="n"/>
      <c r="M100" s="356" t="n"/>
      <c r="N100" s="356" t="n"/>
      <c r="O100" s="356" t="n"/>
      <c r="P100" s="356" t="n"/>
      <c r="Q100" s="356" t="n"/>
      <c r="R100" s="356" t="n"/>
      <c r="S100" s="356" t="n"/>
      <c r="T100" s="356" t="n"/>
      <c r="U100" s="356" t="n"/>
      <c r="V100" s="356" t="n"/>
      <c r="W100" s="356" t="n"/>
      <c r="X100" s="356" t="n"/>
      <c r="Y100" s="356" t="n"/>
    </row>
    <row r="101" ht="15" customHeight="1">
      <c r="C101" s="350" t="n"/>
      <c r="D101" s="350" t="n"/>
      <c r="E101" s="356" t="n"/>
      <c r="F101" s="356" t="n"/>
      <c r="G101" s="356" t="n"/>
      <c r="H101" s="356" t="n"/>
      <c r="I101" s="356" t="n"/>
      <c r="J101" s="356" t="n"/>
      <c r="K101" s="356" t="n"/>
      <c r="L101" s="356" t="n"/>
      <c r="M101" s="356" t="n"/>
      <c r="N101" s="356" t="n"/>
      <c r="O101" s="356" t="n"/>
      <c r="P101" s="356" t="n"/>
      <c r="Q101" s="356" t="n"/>
      <c r="R101" s="356" t="n"/>
      <c r="S101" s="356" t="n"/>
      <c r="T101" s="356" t="n"/>
      <c r="U101" s="356" t="n"/>
      <c r="V101" s="356" t="n"/>
      <c r="W101" s="356" t="n"/>
      <c r="X101" s="356" t="n"/>
      <c r="Y101" s="356" t="n"/>
    </row>
    <row r="102" ht="15" customHeight="1">
      <c r="C102" s="350" t="n"/>
      <c r="D102" s="350" t="n"/>
      <c r="E102" s="356" t="n"/>
      <c r="F102" s="356" t="n"/>
      <c r="G102" s="356" t="n"/>
      <c r="H102" s="356" t="n"/>
      <c r="I102" s="356" t="n"/>
      <c r="J102" s="356" t="n"/>
      <c r="K102" s="356" t="n"/>
      <c r="L102" s="356" t="n"/>
      <c r="M102" s="356" t="n"/>
      <c r="N102" s="356" t="n"/>
      <c r="O102" s="356" t="n"/>
      <c r="P102" s="356" t="n"/>
      <c r="Q102" s="356" t="n"/>
      <c r="R102" s="356" t="n"/>
      <c r="S102" s="356" t="n"/>
      <c r="T102" s="356" t="n"/>
      <c r="U102" s="356" t="n"/>
      <c r="V102" s="356" t="n"/>
      <c r="W102" s="356" t="n"/>
      <c r="X102" s="356" t="n"/>
      <c r="Y102" s="356" t="n"/>
    </row>
    <row r="103" ht="15" customHeight="1">
      <c r="C103" s="350" t="n"/>
      <c r="D103" s="350" t="n"/>
      <c r="E103" s="356" t="n"/>
      <c r="F103" s="356" t="n"/>
      <c r="G103" s="356" t="n"/>
      <c r="H103" s="356" t="n"/>
      <c r="I103" s="356" t="n"/>
      <c r="J103" s="356" t="n"/>
      <c r="K103" s="356" t="n"/>
      <c r="L103" s="356" t="n"/>
      <c r="M103" s="356" t="n"/>
      <c r="N103" s="356" t="n"/>
      <c r="O103" s="356" t="n"/>
      <c r="P103" s="356" t="n"/>
      <c r="Q103" s="356" t="n"/>
      <c r="R103" s="356" t="n"/>
      <c r="S103" s="356" t="n"/>
      <c r="T103" s="356" t="n"/>
      <c r="U103" s="356" t="n"/>
      <c r="V103" s="356" t="n"/>
      <c r="W103" s="356" t="n"/>
      <c r="X103" s="356" t="n"/>
      <c r="Y103" s="356" t="n"/>
    </row>
    <row r="104" ht="15" customHeight="1">
      <c r="C104" s="350" t="n"/>
      <c r="D104" s="350" t="n"/>
      <c r="E104" s="356" t="n"/>
      <c r="F104" s="356" t="n"/>
      <c r="G104" s="356" t="n"/>
      <c r="H104" s="356" t="n"/>
      <c r="I104" s="356" t="n"/>
      <c r="J104" s="356" t="n"/>
      <c r="K104" s="356" t="n"/>
      <c r="L104" s="356" t="n"/>
      <c r="M104" s="356" t="n"/>
      <c r="N104" s="356" t="n"/>
      <c r="O104" s="356" t="n"/>
      <c r="P104" s="356" t="n"/>
      <c r="Q104" s="356" t="n"/>
      <c r="R104" s="356" t="n"/>
      <c r="S104" s="356" t="n"/>
      <c r="T104" s="356" t="n"/>
      <c r="U104" s="356" t="n"/>
      <c r="V104" s="356" t="n"/>
      <c r="W104" s="356" t="n"/>
      <c r="X104" s="356" t="n"/>
      <c r="Y104" s="356" t="n"/>
    </row>
    <row r="105" ht="15" customHeight="1">
      <c r="C105" s="350" t="n"/>
      <c r="D105" s="350" t="n"/>
      <c r="E105" s="356" t="n"/>
      <c r="F105" s="356" t="n"/>
      <c r="G105" s="356" t="n"/>
      <c r="H105" s="356" t="n"/>
      <c r="I105" s="356" t="n"/>
      <c r="J105" s="356" t="n"/>
      <c r="K105" s="356" t="n"/>
      <c r="L105" s="356" t="n"/>
      <c r="M105" s="356" t="n"/>
      <c r="N105" s="356" t="n"/>
      <c r="O105" s="356" t="n"/>
      <c r="P105" s="356" t="n"/>
      <c r="Q105" s="356" t="n"/>
      <c r="R105" s="356" t="n"/>
      <c r="S105" s="356" t="n"/>
      <c r="T105" s="356" t="n"/>
      <c r="U105" s="356" t="n"/>
      <c r="V105" s="356" t="n"/>
      <c r="W105" s="356" t="n"/>
      <c r="X105" s="356" t="n"/>
      <c r="Y105" s="356" t="n"/>
    </row>
    <row r="106" ht="15" customHeight="1">
      <c r="C106" s="350" t="n"/>
      <c r="D106" s="350" t="n"/>
      <c r="E106" s="356" t="n"/>
      <c r="F106" s="356" t="n"/>
      <c r="G106" s="356" t="n"/>
      <c r="H106" s="356" t="n"/>
      <c r="I106" s="356" t="n"/>
      <c r="J106" s="356" t="n"/>
      <c r="K106" s="356" t="n"/>
      <c r="L106" s="356" t="n"/>
      <c r="M106" s="356" t="n"/>
      <c r="N106" s="356" t="n"/>
      <c r="O106" s="356" t="n"/>
      <c r="P106" s="356" t="n"/>
      <c r="Q106" s="356" t="n"/>
      <c r="R106" s="356" t="n"/>
      <c r="S106" s="356" t="n"/>
      <c r="T106" s="356" t="n"/>
      <c r="U106" s="356" t="n"/>
      <c r="V106" s="356" t="n"/>
      <c r="W106" s="356" t="n"/>
      <c r="X106" s="356" t="n"/>
      <c r="Y106" s="356" t="n"/>
    </row>
    <row r="107" ht="15" customHeight="1">
      <c r="C107" s="350" t="n"/>
      <c r="D107" s="350" t="n"/>
      <c r="E107" s="356" t="n"/>
      <c r="F107" s="356" t="n"/>
      <c r="G107" s="356" t="n"/>
      <c r="H107" s="356" t="n"/>
      <c r="I107" s="356" t="n"/>
      <c r="J107" s="356" t="n"/>
      <c r="K107" s="356" t="n"/>
      <c r="L107" s="356" t="n"/>
      <c r="M107" s="356" t="n"/>
      <c r="N107" s="356" t="n"/>
      <c r="O107" s="356" t="n"/>
      <c r="P107" s="356" t="n"/>
      <c r="Q107" s="356" t="n"/>
      <c r="R107" s="356" t="n"/>
      <c r="S107" s="356" t="n"/>
      <c r="T107" s="356" t="n"/>
      <c r="U107" s="356" t="n"/>
      <c r="V107" s="356" t="n"/>
      <c r="W107" s="356" t="n"/>
      <c r="X107" s="356" t="n"/>
      <c r="Y107" s="356" t="n"/>
    </row>
    <row r="108" ht="15" customHeight="1">
      <c r="C108" s="350" t="n"/>
      <c r="D108" s="350" t="n"/>
      <c r="E108" s="356" t="n"/>
      <c r="F108" s="356" t="n"/>
      <c r="G108" s="356" t="n"/>
      <c r="H108" s="356" t="n"/>
      <c r="I108" s="356" t="n"/>
      <c r="J108" s="356" t="n"/>
      <c r="K108" s="356" t="n"/>
      <c r="L108" s="356" t="n"/>
      <c r="M108" s="356" t="n"/>
      <c r="N108" s="356" t="n"/>
      <c r="O108" s="356" t="n"/>
      <c r="P108" s="356" t="n"/>
      <c r="Q108" s="356" t="n"/>
      <c r="R108" s="356" t="n"/>
      <c r="S108" s="356" t="n"/>
      <c r="T108" s="356" t="n"/>
      <c r="U108" s="356" t="n"/>
      <c r="V108" s="356" t="n"/>
      <c r="W108" s="356" t="n"/>
      <c r="X108" s="356" t="n"/>
      <c r="Y108" s="356" t="n"/>
    </row>
    <row r="109" ht="15" customHeight="1">
      <c r="C109" s="350" t="n"/>
      <c r="D109" s="350" t="n"/>
      <c r="E109" s="356" t="n"/>
      <c r="F109" s="356" t="n"/>
      <c r="G109" s="356" t="n"/>
      <c r="H109" s="356" t="n"/>
      <c r="I109" s="356" t="n"/>
      <c r="J109" s="356" t="n"/>
      <c r="K109" s="356" t="n"/>
      <c r="L109" s="356" t="n"/>
      <c r="M109" s="356" t="n"/>
      <c r="N109" s="356" t="n"/>
      <c r="O109" s="356" t="n"/>
      <c r="P109" s="356" t="n"/>
      <c r="Q109" s="356" t="n"/>
      <c r="R109" s="356" t="n"/>
      <c r="S109" s="356" t="n"/>
      <c r="T109" s="356" t="n"/>
      <c r="U109" s="356" t="n"/>
      <c r="V109" s="356" t="n"/>
      <c r="W109" s="356" t="n"/>
      <c r="X109" s="356" t="n"/>
      <c r="Y109" s="356" t="n"/>
    </row>
    <row r="110" ht="15" customHeight="1">
      <c r="C110" s="350" t="n"/>
      <c r="D110" s="350" t="n"/>
      <c r="E110" s="356" t="n"/>
      <c r="F110" s="356" t="n"/>
      <c r="G110" s="356" t="n"/>
      <c r="H110" s="356" t="n"/>
      <c r="I110" s="356" t="n"/>
      <c r="J110" s="356" t="n"/>
      <c r="K110" s="356" t="n"/>
      <c r="L110" s="356" t="n"/>
      <c r="M110" s="356" t="n"/>
      <c r="N110" s="356" t="n"/>
      <c r="O110" s="356" t="n"/>
      <c r="P110" s="356" t="n"/>
      <c r="Q110" s="356" t="n"/>
      <c r="R110" s="356" t="n"/>
      <c r="S110" s="356" t="n"/>
      <c r="T110" s="356" t="n"/>
      <c r="U110" s="356" t="n"/>
      <c r="V110" s="356" t="n"/>
      <c r="W110" s="356" t="n"/>
      <c r="X110" s="356" t="n"/>
      <c r="Y110" s="356" t="n"/>
    </row>
    <row r="111" ht="15" customHeight="1">
      <c r="C111" s="350" t="n"/>
      <c r="D111" s="350" t="n"/>
      <c r="E111" s="356" t="n"/>
      <c r="F111" s="356" t="n"/>
      <c r="G111" s="356" t="n"/>
      <c r="H111" s="356" t="n"/>
      <c r="I111" s="356" t="n"/>
      <c r="J111" s="356" t="n"/>
      <c r="K111" s="356" t="n"/>
      <c r="L111" s="356" t="n"/>
      <c r="M111" s="356" t="n"/>
      <c r="N111" s="356" t="n"/>
      <c r="O111" s="356" t="n"/>
      <c r="P111" s="356" t="n"/>
      <c r="Q111" s="356" t="n"/>
      <c r="R111" s="356" t="n"/>
      <c r="S111" s="356" t="n"/>
      <c r="T111" s="356" t="n"/>
      <c r="U111" s="356" t="n"/>
      <c r="V111" s="356" t="n"/>
      <c r="W111" s="356" t="n"/>
      <c r="X111" s="356" t="n"/>
      <c r="Y111" s="356" t="n"/>
    </row>
    <row r="112" ht="15" customHeight="1">
      <c r="C112" s="350" t="n"/>
      <c r="D112" s="350" t="n"/>
      <c r="E112" s="356" t="n"/>
      <c r="F112" s="356" t="n"/>
      <c r="G112" s="356" t="n"/>
      <c r="H112" s="356" t="n"/>
      <c r="I112" s="356" t="n"/>
      <c r="J112" s="356" t="n"/>
      <c r="K112" s="356" t="n"/>
      <c r="L112" s="356" t="n"/>
      <c r="M112" s="356" t="n"/>
      <c r="N112" s="356" t="n"/>
      <c r="O112" s="356" t="n"/>
      <c r="P112" s="356" t="n"/>
      <c r="Q112" s="356" t="n"/>
      <c r="R112" s="356" t="n"/>
      <c r="S112" s="356" t="n"/>
      <c r="T112" s="356" t="n"/>
      <c r="U112" s="356" t="n"/>
      <c r="V112" s="356" t="n"/>
      <c r="W112" s="356" t="n"/>
      <c r="X112" s="356" t="n"/>
      <c r="Y112" s="356" t="n"/>
    </row>
    <row r="113" ht="15" customHeight="1">
      <c r="C113" s="350" t="n"/>
      <c r="D113" s="350" t="n"/>
      <c r="E113" s="356" t="n"/>
      <c r="F113" s="356" t="n"/>
      <c r="G113" s="356" t="n"/>
      <c r="H113" s="356" t="n"/>
      <c r="I113" s="356" t="n"/>
      <c r="J113" s="356" t="n"/>
      <c r="K113" s="356" t="n"/>
      <c r="L113" s="356" t="n"/>
      <c r="M113" s="356" t="n"/>
      <c r="N113" s="356" t="n"/>
      <c r="O113" s="356" t="n"/>
      <c r="P113" s="356" t="n"/>
      <c r="Q113" s="356" t="n"/>
      <c r="R113" s="356" t="n"/>
      <c r="S113" s="356" t="n"/>
      <c r="T113" s="356" t="n"/>
      <c r="U113" s="356" t="n"/>
      <c r="V113" s="356" t="n"/>
      <c r="W113" s="356" t="n"/>
      <c r="X113" s="356" t="n"/>
      <c r="Y113" s="356" t="n"/>
    </row>
    <row r="114" ht="15" customHeight="1">
      <c r="C114" s="350" t="n"/>
      <c r="D114" s="350" t="n"/>
      <c r="E114" s="356" t="n"/>
      <c r="F114" s="356" t="n"/>
      <c r="G114" s="356" t="n"/>
      <c r="H114" s="356" t="n"/>
      <c r="I114" s="356" t="n"/>
      <c r="J114" s="356" t="n"/>
      <c r="K114" s="356" t="n"/>
      <c r="L114" s="356" t="n"/>
      <c r="M114" s="356" t="n"/>
      <c r="N114" s="356" t="n"/>
      <c r="O114" s="356" t="n"/>
      <c r="P114" s="356" t="n"/>
      <c r="Q114" s="356" t="n"/>
      <c r="R114" s="356" t="n"/>
      <c r="S114" s="356" t="n"/>
      <c r="T114" s="356" t="n"/>
      <c r="U114" s="356" t="n"/>
      <c r="V114" s="356" t="n"/>
      <c r="W114" s="356" t="n"/>
      <c r="X114" s="356" t="n"/>
      <c r="Y114" s="356" t="n"/>
    </row>
    <row r="115" ht="15" customHeight="1">
      <c r="C115" s="350" t="n"/>
      <c r="D115" s="350" t="n"/>
      <c r="E115" s="356" t="n"/>
      <c r="F115" s="356" t="n"/>
      <c r="G115" s="356" t="n"/>
      <c r="H115" s="356" t="n"/>
      <c r="I115" s="356" t="n"/>
      <c r="J115" s="356" t="n"/>
      <c r="K115" s="356" t="n"/>
      <c r="L115" s="356" t="n"/>
      <c r="M115" s="356" t="n"/>
      <c r="N115" s="356" t="n"/>
      <c r="O115" s="356" t="n"/>
      <c r="P115" s="356" t="n"/>
      <c r="Q115" s="356" t="n"/>
      <c r="R115" s="356" t="n"/>
      <c r="S115" s="356" t="n"/>
      <c r="T115" s="356" t="n"/>
      <c r="U115" s="356" t="n"/>
      <c r="V115" s="356" t="n"/>
      <c r="W115" s="356" t="n"/>
      <c r="X115" s="356" t="n"/>
      <c r="Y115" s="356" t="n"/>
    </row>
    <row r="116" ht="15" customHeight="1">
      <c r="C116" s="350" t="n"/>
      <c r="D116" s="350" t="n"/>
      <c r="E116" s="356" t="n"/>
      <c r="F116" s="356" t="n"/>
      <c r="G116" s="356" t="n"/>
      <c r="H116" s="356" t="n"/>
      <c r="I116" s="356" t="n"/>
      <c r="J116" s="356" t="n"/>
      <c r="K116" s="356" t="n"/>
      <c r="L116" s="356" t="n"/>
      <c r="M116" s="356" t="n"/>
      <c r="N116" s="356" t="n"/>
      <c r="O116" s="356" t="n"/>
      <c r="P116" s="356" t="n"/>
      <c r="Q116" s="356" t="n"/>
      <c r="R116" s="356" t="n"/>
      <c r="S116" s="356" t="n"/>
      <c r="T116" s="356" t="n"/>
      <c r="U116" s="356" t="n"/>
      <c r="V116" s="356" t="n"/>
      <c r="W116" s="356" t="n"/>
      <c r="X116" s="356" t="n"/>
      <c r="Y116" s="356" t="n"/>
    </row>
    <row r="117" ht="15" customHeight="1">
      <c r="C117" s="350" t="n"/>
      <c r="D117" s="350" t="n"/>
      <c r="E117" s="356" t="n"/>
      <c r="F117" s="356" t="n"/>
      <c r="G117" s="356" t="n"/>
      <c r="H117" s="356" t="n"/>
      <c r="I117" s="356" t="n"/>
      <c r="J117" s="356" t="n"/>
      <c r="K117" s="356" t="n"/>
      <c r="L117" s="356" t="n"/>
      <c r="M117" s="356" t="n"/>
      <c r="N117" s="356" t="n"/>
      <c r="O117" s="356" t="n"/>
      <c r="P117" s="356" t="n"/>
      <c r="Q117" s="356" t="n"/>
      <c r="R117" s="356" t="n"/>
      <c r="S117" s="356" t="n"/>
      <c r="T117" s="356" t="n"/>
      <c r="U117" s="356" t="n"/>
      <c r="V117" s="356" t="n"/>
      <c r="W117" s="356" t="n"/>
      <c r="X117" s="356" t="n"/>
      <c r="Y117" s="356" t="n"/>
    </row>
    <row r="118" ht="15" customHeight="1">
      <c r="C118" s="350" t="n"/>
      <c r="D118" s="350" t="n"/>
      <c r="E118" s="356" t="n"/>
      <c r="F118" s="356" t="n"/>
      <c r="G118" s="356" t="n"/>
      <c r="H118" s="356" t="n"/>
      <c r="I118" s="356" t="n"/>
      <c r="J118" s="356" t="n"/>
      <c r="K118" s="356" t="n"/>
      <c r="L118" s="356" t="n"/>
      <c r="M118" s="356" t="n"/>
      <c r="N118" s="356" t="n"/>
      <c r="O118" s="356" t="n"/>
      <c r="P118" s="356" t="n"/>
      <c r="Q118" s="356" t="n"/>
      <c r="R118" s="356" t="n"/>
      <c r="S118" s="356" t="n"/>
      <c r="T118" s="356" t="n"/>
      <c r="U118" s="356" t="n"/>
      <c r="V118" s="356" t="n"/>
      <c r="W118" s="356" t="n"/>
      <c r="X118" s="356" t="n"/>
      <c r="Y118" s="356" t="n"/>
    </row>
    <row r="119" ht="15" customHeight="1">
      <c r="C119" s="350" t="n"/>
      <c r="D119" s="350" t="n"/>
      <c r="E119" s="356" t="n"/>
      <c r="F119" s="356" t="n"/>
      <c r="G119" s="356" t="n"/>
      <c r="H119" s="356" t="n"/>
      <c r="I119" s="356" t="n"/>
      <c r="J119" s="356" t="n"/>
      <c r="K119" s="356" t="n"/>
      <c r="L119" s="356" t="n"/>
      <c r="M119" s="356" t="n"/>
      <c r="N119" s="356" t="n"/>
      <c r="O119" s="356" t="n"/>
      <c r="P119" s="356" t="n"/>
      <c r="Q119" s="356" t="n"/>
      <c r="R119" s="356" t="n"/>
      <c r="S119" s="356" t="n"/>
      <c r="T119" s="356" t="n"/>
      <c r="U119" s="356" t="n"/>
      <c r="V119" s="356" t="n"/>
      <c r="W119" s="356" t="n"/>
      <c r="X119" s="356" t="n"/>
      <c r="Y119" s="356" t="n"/>
    </row>
    <row r="120" ht="15" customHeight="1">
      <c r="C120" s="350" t="n"/>
      <c r="D120" s="350" t="n"/>
      <c r="E120" s="356" t="n"/>
      <c r="F120" s="356" t="n"/>
      <c r="G120" s="356" t="n"/>
      <c r="H120" s="356" t="n"/>
      <c r="I120" s="356" t="n"/>
      <c r="J120" s="356" t="n"/>
      <c r="K120" s="356" t="n"/>
      <c r="L120" s="356" t="n"/>
      <c r="M120" s="356" t="n"/>
      <c r="N120" s="356" t="n"/>
      <c r="O120" s="356" t="n"/>
      <c r="P120" s="356" t="n"/>
      <c r="Q120" s="356" t="n"/>
      <c r="R120" s="356" t="n"/>
      <c r="S120" s="356" t="n"/>
      <c r="T120" s="356" t="n"/>
      <c r="U120" s="356" t="n"/>
      <c r="V120" s="356" t="n"/>
      <c r="W120" s="356" t="n"/>
      <c r="X120" s="356" t="n"/>
      <c r="Y120" s="356" t="n"/>
    </row>
    <row r="121" ht="15" customHeight="1">
      <c r="C121" s="350" t="n"/>
      <c r="D121" s="350" t="n"/>
      <c r="E121" s="356" t="n"/>
      <c r="F121" s="356" t="n"/>
      <c r="G121" s="356" t="n"/>
      <c r="H121" s="356" t="n"/>
      <c r="I121" s="356" t="n"/>
      <c r="J121" s="356" t="n"/>
      <c r="K121" s="356" t="n"/>
      <c r="L121" s="356" t="n"/>
      <c r="M121" s="356" t="n"/>
      <c r="N121" s="356" t="n"/>
      <c r="O121" s="356" t="n"/>
      <c r="P121" s="356" t="n"/>
      <c r="Q121" s="356" t="n"/>
      <c r="R121" s="356" t="n"/>
      <c r="S121" s="356" t="n"/>
      <c r="T121" s="356" t="n"/>
      <c r="U121" s="356" t="n"/>
      <c r="V121" s="356" t="n"/>
      <c r="W121" s="356" t="n"/>
      <c r="X121" s="356" t="n"/>
      <c r="Y121" s="356" t="n"/>
    </row>
    <row r="122" ht="15" customHeight="1">
      <c r="C122" s="350" t="n"/>
      <c r="D122" s="350" t="n"/>
      <c r="E122" s="356" t="n"/>
      <c r="F122" s="356" t="n"/>
      <c r="G122" s="356" t="n"/>
      <c r="H122" s="356" t="n"/>
      <c r="I122" s="356" t="n"/>
      <c r="J122" s="356" t="n"/>
      <c r="K122" s="356" t="n"/>
      <c r="L122" s="356" t="n"/>
      <c r="M122" s="356" t="n"/>
      <c r="N122" s="356" t="n"/>
      <c r="O122" s="356" t="n"/>
      <c r="P122" s="356" t="n"/>
      <c r="Q122" s="356" t="n"/>
      <c r="R122" s="356" t="n"/>
      <c r="S122" s="356" t="n"/>
      <c r="T122" s="356" t="n"/>
      <c r="U122" s="356" t="n"/>
      <c r="V122" s="356" t="n"/>
      <c r="W122" s="356" t="n"/>
      <c r="X122" s="356" t="n"/>
      <c r="Y122" s="356" t="n"/>
    </row>
    <row r="123" ht="15" customHeight="1">
      <c r="C123" s="350" t="n"/>
      <c r="D123" s="350" t="n"/>
      <c r="E123" s="356" t="n"/>
      <c r="F123" s="356" t="n"/>
      <c r="G123" s="356" t="n"/>
      <c r="H123" s="356" t="n"/>
      <c r="I123" s="356" t="n"/>
      <c r="J123" s="356" t="n"/>
      <c r="K123" s="356" t="n"/>
      <c r="L123" s="356" t="n"/>
      <c r="M123" s="356" t="n"/>
      <c r="N123" s="356" t="n"/>
      <c r="O123" s="356" t="n"/>
      <c r="P123" s="356" t="n"/>
      <c r="Q123" s="356" t="n"/>
      <c r="R123" s="356" t="n"/>
      <c r="S123" s="356" t="n"/>
      <c r="T123" s="356" t="n"/>
      <c r="U123" s="356" t="n"/>
      <c r="V123" s="356" t="n"/>
      <c r="W123" s="356" t="n"/>
      <c r="X123" s="356" t="n"/>
      <c r="Y123" s="356" t="n"/>
    </row>
    <row r="124" ht="15" customHeight="1">
      <c r="C124" s="350" t="n"/>
      <c r="D124" s="350" t="n"/>
      <c r="E124" s="356" t="n"/>
      <c r="F124" s="356" t="n"/>
      <c r="G124" s="356" t="n"/>
      <c r="H124" s="356" t="n"/>
      <c r="I124" s="356" t="n"/>
      <c r="J124" s="356" t="n"/>
      <c r="K124" s="356" t="n"/>
      <c r="L124" s="356" t="n"/>
      <c r="M124" s="356" t="n"/>
      <c r="N124" s="356" t="n"/>
      <c r="O124" s="356" t="n"/>
      <c r="P124" s="356" t="n"/>
      <c r="Q124" s="356" t="n"/>
      <c r="R124" s="356" t="n"/>
      <c r="S124" s="356" t="n"/>
      <c r="T124" s="356" t="n"/>
      <c r="U124" s="356" t="n"/>
      <c r="V124" s="356" t="n"/>
      <c r="W124" s="356" t="n"/>
      <c r="X124" s="356" t="n"/>
      <c r="Y124" s="356" t="n"/>
    </row>
    <row r="125" ht="15" customHeight="1">
      <c r="C125" s="350" t="n"/>
      <c r="D125" s="350" t="n"/>
      <c r="E125" s="356" t="n"/>
      <c r="F125" s="356" t="n"/>
      <c r="G125" s="356" t="n"/>
      <c r="H125" s="356" t="n"/>
      <c r="I125" s="356" t="n"/>
      <c r="J125" s="356" t="n"/>
      <c r="K125" s="356" t="n"/>
      <c r="L125" s="356" t="n"/>
      <c r="M125" s="356" t="n"/>
      <c r="N125" s="356" t="n"/>
      <c r="O125" s="356" t="n"/>
      <c r="P125" s="356" t="n"/>
      <c r="Q125" s="356" t="n"/>
      <c r="R125" s="356" t="n"/>
      <c r="S125" s="356" t="n"/>
      <c r="T125" s="356" t="n"/>
      <c r="U125" s="356" t="n"/>
      <c r="V125" s="356" t="n"/>
      <c r="W125" s="356" t="n"/>
      <c r="X125" s="356" t="n"/>
      <c r="Y125" s="356" t="n"/>
    </row>
    <row r="126" ht="15" customHeight="1">
      <c r="C126" s="350" t="n"/>
      <c r="D126" s="350" t="n"/>
      <c r="E126" s="356" t="n"/>
      <c r="F126" s="356" t="n"/>
      <c r="G126" s="356" t="n"/>
      <c r="H126" s="356" t="n"/>
      <c r="I126" s="356" t="n"/>
      <c r="J126" s="356" t="n"/>
      <c r="K126" s="356" t="n"/>
      <c r="L126" s="356" t="n"/>
      <c r="M126" s="356" t="n"/>
      <c r="N126" s="356" t="n"/>
      <c r="O126" s="356" t="n"/>
      <c r="P126" s="356" t="n"/>
      <c r="Q126" s="356" t="n"/>
      <c r="R126" s="356" t="n"/>
      <c r="S126" s="356" t="n"/>
      <c r="T126" s="356" t="n"/>
      <c r="U126" s="356" t="n"/>
      <c r="V126" s="356" t="n"/>
      <c r="W126" s="356" t="n"/>
      <c r="X126" s="356" t="n"/>
      <c r="Y126" s="356" t="n"/>
    </row>
    <row r="127" ht="15" customHeight="1">
      <c r="C127" s="350" t="n"/>
      <c r="D127" s="350" t="n"/>
      <c r="E127" s="356" t="n"/>
      <c r="F127" s="356" t="n"/>
      <c r="G127" s="356" t="n"/>
      <c r="H127" s="356" t="n"/>
      <c r="I127" s="356" t="n"/>
      <c r="J127" s="356" t="n"/>
      <c r="K127" s="356" t="n"/>
      <c r="L127" s="356" t="n"/>
      <c r="M127" s="356" t="n"/>
      <c r="N127" s="356" t="n"/>
      <c r="O127" s="356" t="n"/>
      <c r="P127" s="356" t="n"/>
      <c r="Q127" s="356" t="n"/>
      <c r="R127" s="356" t="n"/>
      <c r="S127" s="356" t="n"/>
      <c r="T127" s="356" t="n"/>
      <c r="U127" s="356" t="n"/>
      <c r="V127" s="356" t="n"/>
      <c r="W127" s="356" t="n"/>
      <c r="X127" s="356" t="n"/>
      <c r="Y127" s="356" t="n"/>
    </row>
    <row r="128" ht="15" customHeight="1">
      <c r="C128" s="350" t="n"/>
      <c r="D128" s="350" t="n"/>
      <c r="E128" s="356" t="n"/>
      <c r="F128" s="356" t="n"/>
      <c r="G128" s="356" t="n"/>
      <c r="H128" s="356" t="n"/>
      <c r="I128" s="356" t="n"/>
      <c r="J128" s="356" t="n"/>
      <c r="K128" s="356" t="n"/>
      <c r="L128" s="356" t="n"/>
      <c r="M128" s="356" t="n"/>
      <c r="N128" s="356" t="n"/>
      <c r="O128" s="356" t="n"/>
      <c r="P128" s="356" t="n"/>
      <c r="Q128" s="356" t="n"/>
      <c r="R128" s="356" t="n"/>
      <c r="S128" s="356" t="n"/>
      <c r="T128" s="356" t="n"/>
      <c r="U128" s="356" t="n"/>
      <c r="V128" s="356" t="n"/>
      <c r="W128" s="356" t="n"/>
      <c r="X128" s="356" t="n"/>
      <c r="Y128" s="356" t="n"/>
    </row>
    <row r="129" ht="15" customHeight="1">
      <c r="C129" s="350" t="n"/>
      <c r="D129" s="350" t="n"/>
      <c r="E129" s="356" t="n"/>
      <c r="F129" s="356" t="n"/>
      <c r="G129" s="356" t="n"/>
      <c r="H129" s="356" t="n"/>
      <c r="I129" s="356" t="n"/>
      <c r="J129" s="356" t="n"/>
      <c r="K129" s="356" t="n"/>
      <c r="L129" s="356" t="n"/>
      <c r="M129" s="356" t="n"/>
      <c r="N129" s="356" t="n"/>
      <c r="O129" s="356" t="n"/>
      <c r="P129" s="356" t="n"/>
      <c r="Q129" s="356" t="n"/>
      <c r="R129" s="356" t="n"/>
      <c r="S129" s="356" t="n"/>
      <c r="T129" s="356" t="n"/>
      <c r="U129" s="356" t="n"/>
      <c r="V129" s="356" t="n"/>
      <c r="W129" s="356" t="n"/>
      <c r="X129" s="356" t="n"/>
      <c r="Y129" s="356" t="n"/>
    </row>
    <row r="130" ht="15" customHeight="1">
      <c r="C130" s="350" t="n"/>
      <c r="D130" s="350" t="n"/>
      <c r="E130" s="356" t="n"/>
      <c r="F130" s="356" t="n"/>
      <c r="G130" s="356" t="n"/>
      <c r="H130" s="356" t="n"/>
      <c r="I130" s="356" t="n"/>
      <c r="J130" s="356" t="n"/>
      <c r="K130" s="356" t="n"/>
      <c r="L130" s="356" t="n"/>
      <c r="M130" s="356" t="n"/>
      <c r="N130" s="356" t="n"/>
      <c r="O130" s="356" t="n"/>
      <c r="P130" s="356" t="n"/>
      <c r="Q130" s="356" t="n"/>
      <c r="R130" s="356" t="n"/>
      <c r="S130" s="356" t="n"/>
      <c r="T130" s="356" t="n"/>
      <c r="U130" s="356" t="n"/>
      <c r="V130" s="356" t="n"/>
      <c r="W130" s="356" t="n"/>
      <c r="X130" s="356" t="n"/>
      <c r="Y130" s="356" t="n"/>
    </row>
    <row r="131" ht="15" customHeight="1">
      <c r="C131" s="350" t="n"/>
      <c r="D131" s="350" t="n"/>
      <c r="E131" s="356" t="n"/>
      <c r="F131" s="356" t="n"/>
      <c r="G131" s="356" t="n"/>
      <c r="H131" s="356" t="n"/>
      <c r="I131" s="356" t="n"/>
      <c r="J131" s="356" t="n"/>
      <c r="K131" s="356" t="n"/>
      <c r="L131" s="356" t="n"/>
      <c r="M131" s="356" t="n"/>
      <c r="N131" s="356" t="n"/>
      <c r="O131" s="356" t="n"/>
      <c r="P131" s="356" t="n"/>
      <c r="Q131" s="356" t="n"/>
      <c r="R131" s="356" t="n"/>
      <c r="S131" s="356" t="n"/>
      <c r="T131" s="356" t="n"/>
      <c r="U131" s="356" t="n"/>
      <c r="V131" s="356" t="n"/>
      <c r="W131" s="356" t="n"/>
      <c r="X131" s="356" t="n"/>
      <c r="Y131" s="356" t="n"/>
    </row>
    <row r="132" ht="15" customHeight="1">
      <c r="C132" s="350" t="n"/>
      <c r="D132" s="350" t="n"/>
      <c r="E132" s="356" t="n"/>
      <c r="F132" s="356" t="n"/>
      <c r="G132" s="356" t="n"/>
      <c r="H132" s="356" t="n"/>
      <c r="I132" s="356" t="n"/>
      <c r="J132" s="356" t="n"/>
      <c r="K132" s="356" t="n"/>
      <c r="L132" s="356" t="n"/>
      <c r="M132" s="356" t="n"/>
      <c r="N132" s="356" t="n"/>
      <c r="O132" s="356" t="n"/>
      <c r="P132" s="356" t="n"/>
      <c r="Q132" s="356" t="n"/>
      <c r="R132" s="356" t="n"/>
      <c r="S132" s="356" t="n"/>
      <c r="T132" s="356" t="n"/>
      <c r="U132" s="356" t="n"/>
      <c r="V132" s="356" t="n"/>
      <c r="W132" s="356" t="n"/>
      <c r="X132" s="356" t="n"/>
      <c r="Y132" s="356" t="n"/>
    </row>
    <row r="133" ht="15" customHeight="1">
      <c r="C133" s="350" t="n"/>
      <c r="D133" s="350" t="n"/>
      <c r="E133" s="356" t="n"/>
      <c r="F133" s="356" t="n"/>
      <c r="G133" s="356" t="n"/>
      <c r="H133" s="356" t="n"/>
      <c r="I133" s="356" t="n"/>
      <c r="J133" s="356" t="n"/>
      <c r="K133" s="356" t="n"/>
      <c r="L133" s="356" t="n"/>
      <c r="M133" s="356" t="n"/>
      <c r="N133" s="356" t="n"/>
      <c r="O133" s="356" t="n"/>
      <c r="P133" s="356" t="n"/>
      <c r="Q133" s="356" t="n"/>
      <c r="R133" s="356" t="n"/>
      <c r="S133" s="356" t="n"/>
      <c r="T133" s="356" t="n"/>
      <c r="U133" s="356" t="n"/>
      <c r="V133" s="356" t="n"/>
      <c r="W133" s="356" t="n"/>
      <c r="X133" s="356" t="n"/>
      <c r="Y133" s="356" t="n"/>
    </row>
    <row r="134" ht="15" customHeight="1">
      <c r="C134" s="350" t="n"/>
      <c r="D134" s="350" t="n"/>
      <c r="E134" s="356" t="n"/>
      <c r="F134" s="356" t="n"/>
      <c r="G134" s="356" t="n"/>
      <c r="H134" s="356" t="n"/>
      <c r="I134" s="356" t="n"/>
      <c r="J134" s="356" t="n"/>
      <c r="K134" s="356" t="n"/>
      <c r="L134" s="356" t="n"/>
      <c r="M134" s="356" t="n"/>
      <c r="N134" s="356" t="n"/>
      <c r="O134" s="356" t="n"/>
      <c r="P134" s="356" t="n"/>
      <c r="Q134" s="356" t="n"/>
      <c r="R134" s="356" t="n"/>
      <c r="S134" s="356" t="n"/>
      <c r="T134" s="356" t="n"/>
      <c r="U134" s="356" t="n"/>
      <c r="V134" s="356" t="n"/>
      <c r="W134" s="356" t="n"/>
      <c r="X134" s="356" t="n"/>
      <c r="Y134" s="356" t="n"/>
    </row>
    <row r="135" ht="15" customHeight="1">
      <c r="C135" s="350" t="n"/>
      <c r="D135" s="350" t="n"/>
      <c r="E135" s="356" t="n"/>
      <c r="F135" s="356" t="n"/>
      <c r="G135" s="356" t="n"/>
      <c r="H135" s="356" t="n"/>
      <c r="I135" s="356" t="n"/>
      <c r="J135" s="356" t="n"/>
      <c r="K135" s="356" t="n"/>
      <c r="L135" s="356" t="n"/>
      <c r="M135" s="356" t="n"/>
      <c r="N135" s="356" t="n"/>
      <c r="O135" s="356" t="n"/>
      <c r="P135" s="356" t="n"/>
      <c r="Q135" s="356" t="n"/>
      <c r="R135" s="356" t="n"/>
      <c r="S135" s="356" t="n"/>
      <c r="T135" s="356" t="n"/>
      <c r="U135" s="356" t="n"/>
      <c r="V135" s="356" t="n"/>
      <c r="W135" s="356" t="n"/>
      <c r="X135" s="356" t="n"/>
      <c r="Y135" s="356" t="n"/>
    </row>
    <row r="136" ht="15" customHeight="1">
      <c r="C136" s="350" t="n"/>
      <c r="D136" s="350" t="n"/>
      <c r="E136" s="356" t="n"/>
      <c r="F136" s="356" t="n"/>
      <c r="G136" s="356" t="n"/>
      <c r="H136" s="356" t="n"/>
      <c r="I136" s="356" t="n"/>
      <c r="J136" s="356" t="n"/>
      <c r="K136" s="356" t="n"/>
      <c r="L136" s="356" t="n"/>
      <c r="M136" s="356" t="n"/>
      <c r="N136" s="356" t="n"/>
      <c r="O136" s="356" t="n"/>
      <c r="P136" s="356" t="n"/>
      <c r="Q136" s="356" t="n"/>
      <c r="R136" s="356" t="n"/>
      <c r="S136" s="356" t="n"/>
      <c r="T136" s="356" t="n"/>
      <c r="U136" s="356" t="n"/>
      <c r="V136" s="356" t="n"/>
      <c r="W136" s="356" t="n"/>
      <c r="X136" s="356" t="n"/>
      <c r="Y136" s="356" t="n"/>
    </row>
    <row r="137" ht="15" customHeight="1">
      <c r="C137" s="350" t="n"/>
      <c r="D137" s="350" t="n"/>
      <c r="E137" s="356" t="n"/>
      <c r="F137" s="356" t="n"/>
      <c r="G137" s="356" t="n"/>
      <c r="H137" s="356" t="n"/>
      <c r="I137" s="356" t="n"/>
      <c r="J137" s="356" t="n"/>
      <c r="K137" s="356" t="n"/>
      <c r="L137" s="356" t="n"/>
      <c r="M137" s="356" t="n"/>
      <c r="N137" s="356" t="n"/>
      <c r="O137" s="356" t="n"/>
      <c r="P137" s="356" t="n"/>
      <c r="Q137" s="356" t="n"/>
      <c r="R137" s="356" t="n"/>
      <c r="S137" s="356" t="n"/>
      <c r="T137" s="356" t="n"/>
      <c r="U137" s="356" t="n"/>
      <c r="V137" s="356" t="n"/>
      <c r="W137" s="356" t="n"/>
      <c r="X137" s="356" t="n"/>
      <c r="Y137" s="356" t="n"/>
    </row>
    <row r="138" ht="15" customHeight="1">
      <c r="C138" s="350" t="n"/>
      <c r="D138" s="350" t="n"/>
      <c r="E138" s="356" t="n"/>
      <c r="F138" s="356" t="n"/>
      <c r="G138" s="356" t="n"/>
      <c r="H138" s="356" t="n"/>
      <c r="I138" s="356" t="n"/>
      <c r="J138" s="356" t="n"/>
      <c r="K138" s="356" t="n"/>
      <c r="L138" s="356" t="n"/>
      <c r="M138" s="356" t="n"/>
      <c r="N138" s="356" t="n"/>
      <c r="O138" s="356" t="n"/>
      <c r="P138" s="356" t="n"/>
      <c r="Q138" s="356" t="n"/>
      <c r="R138" s="356" t="n"/>
      <c r="S138" s="356" t="n"/>
      <c r="T138" s="356" t="n"/>
      <c r="U138" s="356" t="n"/>
      <c r="V138" s="356" t="n"/>
      <c r="W138" s="356" t="n"/>
      <c r="X138" s="356" t="n"/>
      <c r="Y138" s="356" t="n"/>
    </row>
    <row r="139" ht="15" customHeight="1">
      <c r="C139" s="350" t="n"/>
      <c r="D139" s="350" t="n"/>
      <c r="E139" s="356" t="n"/>
      <c r="F139" s="356" t="n"/>
      <c r="G139" s="356" t="n"/>
      <c r="H139" s="356" t="n"/>
      <c r="I139" s="356" t="n"/>
      <c r="J139" s="356" t="n"/>
      <c r="K139" s="356" t="n"/>
      <c r="L139" s="356" t="n"/>
      <c r="M139" s="356" t="n"/>
      <c r="N139" s="356" t="n"/>
      <c r="O139" s="356" t="n"/>
      <c r="P139" s="356" t="n"/>
      <c r="Q139" s="356" t="n"/>
      <c r="R139" s="356" t="n"/>
      <c r="S139" s="356" t="n"/>
      <c r="T139" s="356" t="n"/>
      <c r="U139" s="356" t="n"/>
      <c r="V139" s="356" t="n"/>
      <c r="W139" s="356" t="n"/>
      <c r="X139" s="356" t="n"/>
      <c r="Y139" s="356" t="n"/>
    </row>
    <row r="140" ht="15" customHeight="1">
      <c r="C140" s="350" t="n"/>
      <c r="D140" s="350" t="n"/>
      <c r="E140" s="356" t="n"/>
      <c r="F140" s="356" t="n"/>
      <c r="G140" s="356" t="n"/>
      <c r="H140" s="356" t="n"/>
      <c r="I140" s="356" t="n"/>
      <c r="J140" s="356" t="n"/>
      <c r="K140" s="356" t="n"/>
      <c r="L140" s="356" t="n"/>
      <c r="M140" s="356" t="n"/>
      <c r="N140" s="356" t="n"/>
      <c r="O140" s="356" t="n"/>
      <c r="P140" s="356" t="n"/>
      <c r="Q140" s="356" t="n"/>
      <c r="R140" s="356" t="n"/>
      <c r="S140" s="356" t="n"/>
      <c r="T140" s="356" t="n"/>
      <c r="U140" s="356" t="n"/>
      <c r="V140" s="356" t="n"/>
      <c r="W140" s="356" t="n"/>
      <c r="X140" s="356" t="n"/>
      <c r="Y140" s="356" t="n"/>
    </row>
    <row r="141" ht="15" customHeight="1">
      <c r="C141" s="350" t="n"/>
      <c r="D141" s="350" t="n"/>
      <c r="E141" s="356" t="n"/>
      <c r="F141" s="356" t="n"/>
      <c r="G141" s="356" t="n"/>
      <c r="H141" s="356" t="n"/>
      <c r="I141" s="356" t="n"/>
      <c r="J141" s="356" t="n"/>
      <c r="K141" s="356" t="n"/>
      <c r="L141" s="356" t="n"/>
      <c r="M141" s="356" t="n"/>
      <c r="N141" s="356" t="n"/>
      <c r="O141" s="356" t="n"/>
      <c r="P141" s="356" t="n"/>
      <c r="Q141" s="356" t="n"/>
      <c r="R141" s="356" t="n"/>
      <c r="S141" s="356" t="n"/>
      <c r="T141" s="356" t="n"/>
      <c r="U141" s="356" t="n"/>
      <c r="V141" s="356" t="n"/>
      <c r="W141" s="356" t="n"/>
      <c r="X141" s="356" t="n"/>
      <c r="Y141" s="356" t="n"/>
    </row>
    <row r="142" ht="15" customHeight="1">
      <c r="C142" s="350" t="n"/>
      <c r="D142" s="350" t="n"/>
      <c r="E142" s="356" t="n"/>
      <c r="F142" s="356" t="n"/>
      <c r="G142" s="356" t="n"/>
      <c r="H142" s="356" t="n"/>
      <c r="I142" s="356" t="n"/>
      <c r="J142" s="356" t="n"/>
      <c r="K142" s="356" t="n"/>
      <c r="L142" s="356" t="n"/>
      <c r="M142" s="356" t="n"/>
      <c r="N142" s="356" t="n"/>
      <c r="O142" s="356" t="n"/>
      <c r="P142" s="356" t="n"/>
      <c r="Q142" s="356" t="n"/>
      <c r="R142" s="356" t="n"/>
      <c r="S142" s="356" t="n"/>
      <c r="T142" s="356" t="n"/>
      <c r="U142" s="356" t="n"/>
      <c r="V142" s="356" t="n"/>
      <c r="W142" s="356" t="n"/>
      <c r="X142" s="356" t="n"/>
      <c r="Y142" s="356" t="n"/>
    </row>
    <row r="143" ht="15" customHeight="1">
      <c r="C143" s="350" t="n"/>
      <c r="D143" s="350" t="n"/>
      <c r="E143" s="356" t="n"/>
      <c r="F143" s="356" t="n"/>
      <c r="G143" s="356" t="n"/>
      <c r="H143" s="356" t="n"/>
      <c r="I143" s="356" t="n"/>
      <c r="J143" s="356" t="n"/>
      <c r="K143" s="356" t="n"/>
      <c r="L143" s="356" t="n"/>
      <c r="M143" s="356" t="n"/>
      <c r="N143" s="356" t="n"/>
      <c r="O143" s="356" t="n"/>
      <c r="P143" s="356" t="n"/>
      <c r="Q143" s="356" t="n"/>
      <c r="R143" s="356" t="n"/>
      <c r="S143" s="356" t="n"/>
      <c r="T143" s="356" t="n"/>
      <c r="U143" s="356" t="n"/>
      <c r="V143" s="356" t="n"/>
      <c r="W143" s="356" t="n"/>
      <c r="X143" s="356" t="n"/>
      <c r="Y143" s="356" t="n"/>
    </row>
    <row r="144" ht="15" customHeight="1">
      <c r="C144" s="350" t="n"/>
      <c r="D144" s="350" t="n"/>
      <c r="E144" s="356" t="n"/>
      <c r="F144" s="356" t="n"/>
      <c r="G144" s="356" t="n"/>
      <c r="H144" s="356" t="n"/>
      <c r="I144" s="356" t="n"/>
      <c r="J144" s="356" t="n"/>
      <c r="K144" s="356" t="n"/>
      <c r="L144" s="356" t="n"/>
      <c r="M144" s="356" t="n"/>
      <c r="N144" s="356" t="n"/>
      <c r="O144" s="356" t="n"/>
      <c r="P144" s="356" t="n"/>
      <c r="Q144" s="356" t="n"/>
      <c r="R144" s="356" t="n"/>
      <c r="S144" s="356" t="n"/>
      <c r="T144" s="356" t="n"/>
      <c r="U144" s="356" t="n"/>
      <c r="V144" s="356" t="n"/>
      <c r="W144" s="356" t="n"/>
      <c r="X144" s="356" t="n"/>
      <c r="Y144" s="356" t="n"/>
    </row>
    <row r="145" ht="15" customHeight="1">
      <c r="C145" s="350" t="n"/>
      <c r="D145" s="350" t="n"/>
      <c r="E145" s="356" t="n"/>
      <c r="F145" s="356" t="n"/>
      <c r="G145" s="356" t="n"/>
      <c r="H145" s="356" t="n"/>
      <c r="I145" s="356" t="n"/>
      <c r="J145" s="356" t="n"/>
      <c r="K145" s="356" t="n"/>
      <c r="L145" s="356" t="n"/>
      <c r="M145" s="356" t="n"/>
      <c r="N145" s="356" t="n"/>
      <c r="O145" s="356" t="n"/>
      <c r="P145" s="356" t="n"/>
      <c r="Q145" s="356" t="n"/>
      <c r="R145" s="356" t="n"/>
      <c r="S145" s="356" t="n"/>
      <c r="T145" s="356" t="n"/>
      <c r="U145" s="356" t="n"/>
      <c r="V145" s="356" t="n"/>
      <c r="W145" s="356" t="n"/>
      <c r="X145" s="356" t="n"/>
      <c r="Y145" s="356" t="n"/>
    </row>
    <row r="146" ht="15" customHeight="1">
      <c r="C146" s="350" t="n"/>
      <c r="D146" s="350" t="n"/>
      <c r="E146" s="356" t="n"/>
      <c r="F146" s="356" t="n"/>
      <c r="G146" s="356" t="n"/>
      <c r="H146" s="356" t="n"/>
      <c r="I146" s="356" t="n"/>
      <c r="J146" s="356" t="n"/>
      <c r="K146" s="356" t="n"/>
      <c r="L146" s="356" t="n"/>
      <c r="M146" s="356" t="n"/>
      <c r="N146" s="356" t="n"/>
      <c r="O146" s="356" t="n"/>
      <c r="P146" s="356" t="n"/>
      <c r="Q146" s="356" t="n"/>
      <c r="R146" s="356" t="n"/>
      <c r="S146" s="356" t="n"/>
      <c r="T146" s="356" t="n"/>
      <c r="U146" s="356" t="n"/>
      <c r="V146" s="356" t="n"/>
      <c r="W146" s="356" t="n"/>
      <c r="X146" s="356" t="n"/>
      <c r="Y146" s="356" t="n"/>
    </row>
    <row r="147" ht="15" customHeight="1">
      <c r="C147" s="350" t="n"/>
      <c r="D147" s="350" t="n"/>
      <c r="E147" s="356" t="n"/>
      <c r="F147" s="356" t="n"/>
      <c r="G147" s="356" t="n"/>
      <c r="H147" s="356" t="n"/>
      <c r="I147" s="356" t="n"/>
      <c r="J147" s="356" t="n"/>
      <c r="K147" s="356" t="n"/>
      <c r="L147" s="356" t="n"/>
      <c r="M147" s="356" t="n"/>
      <c r="N147" s="356" t="n"/>
      <c r="O147" s="356" t="n"/>
      <c r="P147" s="356" t="n"/>
      <c r="Q147" s="356" t="n"/>
      <c r="R147" s="356" t="n"/>
      <c r="S147" s="356" t="n"/>
      <c r="T147" s="356" t="n"/>
      <c r="U147" s="356" t="n"/>
      <c r="V147" s="356" t="n"/>
      <c r="W147" s="356" t="n"/>
      <c r="X147" s="356" t="n"/>
      <c r="Y147" s="356" t="n"/>
    </row>
    <row r="148" ht="15" customHeight="1">
      <c r="C148" s="350" t="n"/>
      <c r="D148" s="350" t="n"/>
      <c r="E148" s="356" t="n"/>
      <c r="F148" s="356" t="n"/>
      <c r="G148" s="356" t="n"/>
      <c r="H148" s="356" t="n"/>
      <c r="I148" s="356" t="n"/>
      <c r="J148" s="356" t="n"/>
      <c r="K148" s="356" t="n"/>
      <c r="L148" s="356" t="n"/>
      <c r="M148" s="356" t="n"/>
      <c r="N148" s="356" t="n"/>
      <c r="O148" s="356" t="n"/>
      <c r="P148" s="356" t="n"/>
      <c r="Q148" s="356" t="n"/>
      <c r="R148" s="356" t="n"/>
      <c r="S148" s="356" t="n"/>
      <c r="T148" s="356" t="n"/>
      <c r="U148" s="356" t="n"/>
      <c r="V148" s="356" t="n"/>
      <c r="W148" s="356" t="n"/>
      <c r="X148" s="356" t="n"/>
      <c r="Y148" s="356" t="n"/>
    </row>
    <row r="149" ht="15" customHeight="1">
      <c r="C149" s="350" t="n"/>
      <c r="D149" s="350" t="n"/>
      <c r="E149" s="356" t="n"/>
      <c r="F149" s="356" t="n"/>
      <c r="G149" s="356" t="n"/>
      <c r="H149" s="356" t="n"/>
      <c r="I149" s="356" t="n"/>
      <c r="J149" s="356" t="n"/>
      <c r="K149" s="356" t="n"/>
      <c r="L149" s="356" t="n"/>
      <c r="M149" s="356" t="n"/>
      <c r="N149" s="356" t="n"/>
      <c r="O149" s="356" t="n"/>
      <c r="P149" s="356" t="n"/>
      <c r="Q149" s="356" t="n"/>
      <c r="R149" s="356" t="n"/>
      <c r="S149" s="356" t="n"/>
      <c r="T149" s="356" t="n"/>
      <c r="U149" s="356" t="n"/>
      <c r="V149" s="356" t="n"/>
      <c r="W149" s="356" t="n"/>
      <c r="X149" s="356" t="n"/>
      <c r="Y149" s="356" t="n"/>
    </row>
    <row r="150" ht="15" customHeight="1">
      <c r="C150" s="350" t="n"/>
      <c r="D150" s="350" t="n"/>
      <c r="E150" s="356" t="n"/>
      <c r="F150" s="356" t="n"/>
      <c r="G150" s="356" t="n"/>
      <c r="H150" s="356" t="n"/>
      <c r="I150" s="356" t="n"/>
      <c r="J150" s="356" t="n"/>
      <c r="K150" s="356" t="n"/>
      <c r="L150" s="356" t="n"/>
      <c r="M150" s="356" t="n"/>
      <c r="N150" s="356" t="n"/>
      <c r="O150" s="356" t="n"/>
      <c r="P150" s="356" t="n"/>
      <c r="Q150" s="356" t="n"/>
      <c r="R150" s="356" t="n"/>
      <c r="S150" s="356" t="n"/>
      <c r="T150" s="356" t="n"/>
      <c r="U150" s="356" t="n"/>
      <c r="V150" s="356" t="n"/>
      <c r="W150" s="356" t="n"/>
      <c r="X150" s="356" t="n"/>
      <c r="Y150" s="356" t="n"/>
    </row>
    <row r="151" ht="15" customHeight="1">
      <c r="C151" s="350" t="n"/>
      <c r="D151" s="350" t="n"/>
      <c r="E151" s="356" t="n"/>
      <c r="F151" s="356" t="n"/>
      <c r="G151" s="356" t="n"/>
      <c r="H151" s="356" t="n"/>
      <c r="I151" s="356" t="n"/>
      <c r="J151" s="356" t="n"/>
      <c r="K151" s="356" t="n"/>
      <c r="L151" s="356" t="n"/>
      <c r="M151" s="356" t="n"/>
      <c r="N151" s="356" t="n"/>
      <c r="O151" s="356" t="n"/>
      <c r="P151" s="356" t="n"/>
      <c r="Q151" s="356" t="n"/>
      <c r="R151" s="356" t="n"/>
      <c r="S151" s="356" t="n"/>
      <c r="T151" s="356" t="n"/>
      <c r="U151" s="356" t="n"/>
      <c r="V151" s="356" t="n"/>
      <c r="W151" s="356" t="n"/>
      <c r="X151" s="356" t="n"/>
      <c r="Y151" s="356" t="n"/>
    </row>
    <row r="152" ht="15" customHeight="1">
      <c r="C152" s="350" t="n"/>
      <c r="D152" s="350" t="n"/>
      <c r="E152" s="356" t="n"/>
      <c r="F152" s="356" t="n"/>
      <c r="G152" s="356" t="n"/>
      <c r="H152" s="356" t="n"/>
      <c r="I152" s="356" t="n"/>
      <c r="J152" s="356" t="n"/>
      <c r="K152" s="356" t="n"/>
      <c r="L152" s="356" t="n"/>
      <c r="M152" s="356" t="n"/>
      <c r="N152" s="356" t="n"/>
      <c r="O152" s="356" t="n"/>
      <c r="P152" s="356" t="n"/>
      <c r="Q152" s="356" t="n"/>
      <c r="R152" s="356" t="n"/>
      <c r="S152" s="356" t="n"/>
      <c r="T152" s="356" t="n"/>
      <c r="U152" s="356" t="n"/>
      <c r="V152" s="356" t="n"/>
      <c r="W152" s="356" t="n"/>
      <c r="X152" s="356" t="n"/>
      <c r="Y152" s="356" t="n"/>
    </row>
    <row r="153" ht="15" customHeight="1">
      <c r="C153" s="350" t="n"/>
      <c r="D153" s="350" t="n"/>
      <c r="E153" s="356" t="n"/>
      <c r="F153" s="356" t="n"/>
      <c r="G153" s="356" t="n"/>
      <c r="H153" s="356" t="n"/>
      <c r="I153" s="356" t="n"/>
      <c r="J153" s="356" t="n"/>
      <c r="K153" s="356" t="n"/>
      <c r="L153" s="356" t="n"/>
      <c r="M153" s="356" t="n"/>
      <c r="N153" s="356" t="n"/>
      <c r="O153" s="356" t="n"/>
      <c r="P153" s="356" t="n"/>
      <c r="Q153" s="356" t="n"/>
      <c r="R153" s="356" t="n"/>
      <c r="S153" s="356" t="n"/>
      <c r="T153" s="356" t="n"/>
      <c r="U153" s="356" t="n"/>
      <c r="V153" s="356" t="n"/>
      <c r="W153" s="356" t="n"/>
      <c r="X153" s="356" t="n"/>
      <c r="Y153" s="356" t="n"/>
    </row>
    <row r="154" ht="15" customHeight="1">
      <c r="C154" s="350" t="n"/>
      <c r="D154" s="350" t="n"/>
      <c r="E154" s="356" t="n"/>
      <c r="F154" s="356" t="n"/>
      <c r="G154" s="356" t="n"/>
      <c r="H154" s="356" t="n"/>
      <c r="I154" s="356" t="n"/>
      <c r="J154" s="356" t="n"/>
      <c r="K154" s="356" t="n"/>
      <c r="L154" s="356" t="n"/>
      <c r="M154" s="356" t="n"/>
      <c r="N154" s="356" t="n"/>
      <c r="O154" s="356" t="n"/>
      <c r="P154" s="356" t="n"/>
      <c r="Q154" s="356" t="n"/>
      <c r="R154" s="356" t="n"/>
      <c r="S154" s="356" t="n"/>
      <c r="T154" s="356" t="n"/>
      <c r="U154" s="356" t="n"/>
      <c r="V154" s="356" t="n"/>
      <c r="W154" s="356" t="n"/>
      <c r="X154" s="356" t="n"/>
      <c r="Y154" s="356" t="n"/>
    </row>
    <row r="155" ht="15" customHeight="1">
      <c r="C155" s="350" t="n"/>
      <c r="D155" s="350" t="n"/>
      <c r="E155" s="356" t="n"/>
      <c r="F155" s="356" t="n"/>
      <c r="G155" s="356" t="n"/>
      <c r="H155" s="356" t="n"/>
      <c r="I155" s="356" t="n"/>
      <c r="J155" s="356" t="n"/>
      <c r="K155" s="356" t="n"/>
      <c r="L155" s="356" t="n"/>
      <c r="M155" s="356" t="n"/>
      <c r="N155" s="356" t="n"/>
      <c r="O155" s="356" t="n"/>
      <c r="P155" s="356" t="n"/>
      <c r="Q155" s="356" t="n"/>
      <c r="R155" s="356" t="n"/>
      <c r="S155" s="356" t="n"/>
      <c r="T155" s="356" t="n"/>
      <c r="U155" s="356" t="n"/>
      <c r="V155" s="356" t="n"/>
      <c r="W155" s="356" t="n"/>
      <c r="X155" s="356" t="n"/>
      <c r="Y155" s="356" t="n"/>
    </row>
    <row r="156" ht="15" customHeight="1">
      <c r="C156" s="350" t="n"/>
      <c r="D156" s="350" t="n"/>
      <c r="E156" s="356" t="n"/>
      <c r="F156" s="356" t="n"/>
      <c r="G156" s="356" t="n"/>
      <c r="H156" s="356" t="n"/>
      <c r="I156" s="356" t="n"/>
      <c r="J156" s="356" t="n"/>
      <c r="K156" s="356" t="n"/>
      <c r="L156" s="356" t="n"/>
      <c r="M156" s="356" t="n"/>
      <c r="N156" s="356" t="n"/>
      <c r="O156" s="356" t="n"/>
      <c r="P156" s="356" t="n"/>
      <c r="Q156" s="356" t="n"/>
      <c r="R156" s="356" t="n"/>
      <c r="S156" s="356" t="n"/>
      <c r="T156" s="356" t="n"/>
      <c r="U156" s="356" t="n"/>
      <c r="V156" s="356" t="n"/>
      <c r="W156" s="356" t="n"/>
      <c r="X156" s="356" t="n"/>
      <c r="Y156" s="356" t="n"/>
    </row>
    <row r="157" ht="15" customHeight="1">
      <c r="C157" s="350" t="n"/>
      <c r="D157" s="350" t="n"/>
      <c r="E157" s="356" t="n"/>
      <c r="F157" s="356" t="n"/>
      <c r="G157" s="356" t="n"/>
      <c r="H157" s="356" t="n"/>
      <c r="I157" s="356" t="n"/>
      <c r="J157" s="356" t="n"/>
      <c r="K157" s="356" t="n"/>
      <c r="L157" s="356" t="n"/>
      <c r="M157" s="356" t="n"/>
      <c r="N157" s="356" t="n"/>
      <c r="O157" s="356" t="n"/>
      <c r="P157" s="356" t="n"/>
      <c r="Q157" s="356" t="n"/>
      <c r="R157" s="356" t="n"/>
      <c r="S157" s="356" t="n"/>
      <c r="T157" s="356" t="n"/>
      <c r="U157" s="356" t="n"/>
      <c r="V157" s="356" t="n"/>
      <c r="W157" s="356" t="n"/>
      <c r="X157" s="356" t="n"/>
      <c r="Y157" s="356" t="n"/>
    </row>
    <row r="158" ht="15" customHeight="1">
      <c r="C158" s="350" t="n"/>
      <c r="D158" s="350" t="n"/>
      <c r="E158" s="356" t="n"/>
      <c r="F158" s="356" t="n"/>
      <c r="G158" s="356" t="n"/>
      <c r="H158" s="356" t="n"/>
      <c r="I158" s="356" t="n"/>
      <c r="J158" s="356" t="n"/>
      <c r="K158" s="356" t="n"/>
      <c r="L158" s="356" t="n"/>
      <c r="M158" s="356" t="n"/>
      <c r="N158" s="356" t="n"/>
      <c r="O158" s="356" t="n"/>
      <c r="P158" s="356" t="n"/>
      <c r="Q158" s="356" t="n"/>
      <c r="R158" s="356" t="n"/>
      <c r="S158" s="356" t="n"/>
      <c r="T158" s="356" t="n"/>
      <c r="U158" s="356" t="n"/>
      <c r="V158" s="356" t="n"/>
      <c r="W158" s="356" t="n"/>
      <c r="X158" s="356" t="n"/>
      <c r="Y158" s="356" t="n"/>
    </row>
    <row r="159" ht="15" customHeight="1">
      <c r="C159" s="350" t="n"/>
      <c r="D159" s="350" t="n"/>
      <c r="E159" s="356" t="n"/>
      <c r="F159" s="356" t="n"/>
      <c r="G159" s="356" t="n"/>
      <c r="H159" s="356" t="n"/>
      <c r="I159" s="356" t="n"/>
      <c r="J159" s="356" t="n"/>
      <c r="K159" s="356" t="n"/>
      <c r="L159" s="356" t="n"/>
      <c r="M159" s="356" t="n"/>
      <c r="N159" s="356" t="n"/>
      <c r="O159" s="356" t="n"/>
      <c r="P159" s="356" t="n"/>
      <c r="Q159" s="356" t="n"/>
      <c r="R159" s="356" t="n"/>
      <c r="S159" s="356" t="n"/>
      <c r="T159" s="356" t="n"/>
      <c r="U159" s="356" t="n"/>
      <c r="V159" s="356" t="n"/>
      <c r="W159" s="356" t="n"/>
      <c r="X159" s="356" t="n"/>
      <c r="Y159" s="356" t="n"/>
    </row>
    <row r="160" ht="15" customHeight="1">
      <c r="C160" s="350" t="n"/>
      <c r="D160" s="350" t="n"/>
      <c r="E160" s="356" t="n"/>
      <c r="F160" s="356" t="n"/>
      <c r="G160" s="356" t="n"/>
      <c r="H160" s="356" t="n"/>
      <c r="I160" s="356" t="n"/>
      <c r="J160" s="356" t="n"/>
      <c r="K160" s="356" t="n"/>
      <c r="L160" s="356" t="n"/>
      <c r="M160" s="356" t="n"/>
      <c r="N160" s="356" t="n"/>
      <c r="O160" s="356" t="n"/>
      <c r="P160" s="356" t="n"/>
      <c r="Q160" s="356" t="n"/>
      <c r="R160" s="356" t="n"/>
      <c r="S160" s="356" t="n"/>
      <c r="T160" s="356" t="n"/>
      <c r="U160" s="356" t="n"/>
      <c r="V160" s="356" t="n"/>
      <c r="W160" s="356" t="n"/>
      <c r="X160" s="356" t="n"/>
      <c r="Y160" s="356" t="n"/>
    </row>
    <row r="161" ht="15" customHeight="1">
      <c r="C161" s="350" t="n"/>
      <c r="D161" s="350" t="n"/>
      <c r="E161" s="356" t="n"/>
      <c r="F161" s="356" t="n"/>
      <c r="G161" s="356" t="n"/>
      <c r="H161" s="356" t="n"/>
      <c r="I161" s="356" t="n"/>
      <c r="J161" s="356" t="n"/>
      <c r="K161" s="356" t="n"/>
      <c r="L161" s="356" t="n"/>
      <c r="M161" s="356" t="n"/>
      <c r="N161" s="356" t="n"/>
      <c r="O161" s="356" t="n"/>
      <c r="P161" s="356" t="n"/>
      <c r="Q161" s="356" t="n"/>
      <c r="R161" s="356" t="n"/>
      <c r="S161" s="356" t="n"/>
      <c r="T161" s="356" t="n"/>
      <c r="U161" s="356" t="n"/>
      <c r="V161" s="356" t="n"/>
      <c r="W161" s="356" t="n"/>
      <c r="X161" s="356" t="n"/>
      <c r="Y161" s="356" t="n"/>
    </row>
    <row r="162" ht="15" customHeight="1">
      <c r="C162" s="350" t="n"/>
      <c r="D162" s="350" t="n"/>
      <c r="E162" s="356" t="n"/>
      <c r="F162" s="356" t="n"/>
      <c r="G162" s="356" t="n"/>
      <c r="H162" s="356" t="n"/>
      <c r="I162" s="356" t="n"/>
      <c r="J162" s="356" t="n"/>
      <c r="K162" s="356" t="n"/>
      <c r="L162" s="356" t="n"/>
      <c r="M162" s="356" t="n"/>
      <c r="N162" s="356" t="n"/>
      <c r="O162" s="356" t="n"/>
      <c r="P162" s="356" t="n"/>
      <c r="Q162" s="356" t="n"/>
      <c r="R162" s="356" t="n"/>
      <c r="S162" s="356" t="n"/>
      <c r="T162" s="356" t="n"/>
      <c r="U162" s="356" t="n"/>
      <c r="V162" s="356" t="n"/>
      <c r="W162" s="356" t="n"/>
      <c r="X162" s="356" t="n"/>
      <c r="Y162" s="356" t="n"/>
    </row>
    <row r="163" ht="15" customHeight="1">
      <c r="C163" s="350" t="n"/>
      <c r="D163" s="350" t="n"/>
      <c r="E163" s="356" t="n"/>
      <c r="F163" s="356" t="n"/>
      <c r="G163" s="356" t="n"/>
      <c r="H163" s="356" t="n"/>
      <c r="I163" s="356" t="n"/>
      <c r="J163" s="356" t="n"/>
      <c r="K163" s="356" t="n"/>
      <c r="L163" s="356" t="n"/>
      <c r="M163" s="356" t="n"/>
      <c r="N163" s="356" t="n"/>
      <c r="O163" s="356" t="n"/>
      <c r="P163" s="356" t="n"/>
      <c r="Q163" s="356" t="n"/>
      <c r="R163" s="356" t="n"/>
      <c r="S163" s="356" t="n"/>
      <c r="T163" s="356" t="n"/>
      <c r="U163" s="356" t="n"/>
      <c r="V163" s="356" t="n"/>
      <c r="W163" s="356" t="n"/>
      <c r="X163" s="356" t="n"/>
      <c r="Y163" s="356" t="n"/>
    </row>
    <row r="164" ht="15" customHeight="1">
      <c r="C164" s="350" t="n"/>
      <c r="D164" s="350" t="n"/>
      <c r="E164" s="356" t="n"/>
      <c r="F164" s="356" t="n"/>
      <c r="G164" s="356" t="n"/>
      <c r="H164" s="356" t="n"/>
      <c r="I164" s="356" t="n"/>
      <c r="J164" s="356" t="n"/>
      <c r="K164" s="356" t="n"/>
      <c r="L164" s="356" t="n"/>
      <c r="M164" s="356" t="n"/>
      <c r="N164" s="356" t="n"/>
      <c r="O164" s="356" t="n"/>
      <c r="P164" s="356" t="n"/>
      <c r="Q164" s="356" t="n"/>
      <c r="R164" s="356" t="n"/>
      <c r="S164" s="356" t="n"/>
      <c r="T164" s="356" t="n"/>
      <c r="U164" s="356" t="n"/>
      <c r="V164" s="356" t="n"/>
      <c r="W164" s="356" t="n"/>
      <c r="X164" s="356" t="n"/>
      <c r="Y164" s="356" t="n"/>
    </row>
    <row r="165" ht="15" customHeight="1">
      <c r="C165" s="350" t="n"/>
      <c r="D165" s="350" t="n"/>
      <c r="E165" s="356" t="n"/>
      <c r="F165" s="356" t="n"/>
      <c r="G165" s="356" t="n"/>
      <c r="H165" s="356" t="n"/>
      <c r="I165" s="356" t="n"/>
      <c r="J165" s="356" t="n"/>
      <c r="K165" s="356" t="n"/>
      <c r="L165" s="356" t="n"/>
      <c r="M165" s="356" t="n"/>
      <c r="N165" s="356" t="n"/>
      <c r="O165" s="356" t="n"/>
      <c r="P165" s="356" t="n"/>
      <c r="Q165" s="356" t="n"/>
      <c r="R165" s="356" t="n"/>
      <c r="S165" s="356" t="n"/>
      <c r="T165" s="356" t="n"/>
      <c r="U165" s="356" t="n"/>
      <c r="V165" s="356" t="n"/>
      <c r="W165" s="356" t="n"/>
      <c r="X165" s="356" t="n"/>
      <c r="Y165" s="356" t="n"/>
    </row>
    <row r="166" ht="15" customHeight="1">
      <c r="C166" s="350" t="n"/>
      <c r="D166" s="350" t="n"/>
      <c r="E166" s="356" t="n"/>
      <c r="F166" s="356" t="n"/>
      <c r="G166" s="356" t="n"/>
      <c r="H166" s="356" t="n"/>
      <c r="I166" s="356" t="n"/>
      <c r="J166" s="356" t="n"/>
      <c r="K166" s="356" t="n"/>
      <c r="L166" s="356" t="n"/>
      <c r="M166" s="356" t="n"/>
      <c r="N166" s="356" t="n"/>
      <c r="O166" s="356" t="n"/>
      <c r="P166" s="356" t="n"/>
      <c r="Q166" s="356" t="n"/>
      <c r="R166" s="356" t="n"/>
      <c r="S166" s="356" t="n"/>
      <c r="T166" s="356" t="n"/>
      <c r="U166" s="356" t="n"/>
      <c r="V166" s="356" t="n"/>
      <c r="W166" s="356" t="n"/>
      <c r="X166" s="356" t="n"/>
      <c r="Y166" s="356" t="n"/>
    </row>
    <row r="167" ht="15" customHeight="1">
      <c r="C167" s="350" t="n"/>
      <c r="D167" s="350" t="n"/>
      <c r="E167" s="356" t="n"/>
      <c r="F167" s="356" t="n"/>
      <c r="G167" s="356" t="n"/>
      <c r="H167" s="356" t="n"/>
      <c r="I167" s="356" t="n"/>
      <c r="J167" s="356" t="n"/>
      <c r="K167" s="356" t="n"/>
      <c r="L167" s="356" t="n"/>
      <c r="M167" s="356" t="n"/>
      <c r="N167" s="356" t="n"/>
      <c r="O167" s="356" t="n"/>
      <c r="P167" s="356" t="n"/>
      <c r="Q167" s="356" t="n"/>
      <c r="R167" s="356" t="n"/>
      <c r="S167" s="356" t="n"/>
      <c r="T167" s="356" t="n"/>
      <c r="U167" s="356" t="n"/>
      <c r="V167" s="356" t="n"/>
      <c r="W167" s="356" t="n"/>
      <c r="X167" s="356" t="n"/>
      <c r="Y167" s="356" t="n"/>
    </row>
    <row r="168" ht="15" customHeight="1">
      <c r="C168" s="350" t="n"/>
      <c r="D168" s="350" t="n"/>
      <c r="E168" s="356" t="n"/>
      <c r="F168" s="356" t="n"/>
      <c r="G168" s="356" t="n"/>
      <c r="H168" s="356" t="n"/>
      <c r="I168" s="356" t="n"/>
      <c r="J168" s="356" t="n"/>
      <c r="K168" s="356" t="n"/>
      <c r="L168" s="356" t="n"/>
      <c r="M168" s="356" t="n"/>
      <c r="N168" s="356" t="n"/>
      <c r="O168" s="356" t="n"/>
      <c r="P168" s="356" t="n"/>
      <c r="Q168" s="356" t="n"/>
      <c r="R168" s="356" t="n"/>
      <c r="S168" s="356" t="n"/>
      <c r="T168" s="356" t="n"/>
      <c r="U168" s="356" t="n"/>
      <c r="V168" s="356" t="n"/>
      <c r="W168" s="356" t="n"/>
      <c r="X168" s="356" t="n"/>
      <c r="Y168" s="356" t="n"/>
    </row>
    <row r="169" ht="15" customHeight="1">
      <c r="C169" s="350" t="n"/>
      <c r="D169" s="350" t="n"/>
      <c r="E169" s="356" t="n"/>
      <c r="F169" s="356" t="n"/>
      <c r="G169" s="356" t="n"/>
      <c r="H169" s="356" t="n"/>
      <c r="I169" s="356" t="n"/>
      <c r="J169" s="356" t="n"/>
      <c r="K169" s="356" t="n"/>
      <c r="L169" s="356" t="n"/>
      <c r="M169" s="356" t="n"/>
      <c r="N169" s="356" t="n"/>
      <c r="O169" s="356" t="n"/>
      <c r="P169" s="356" t="n"/>
      <c r="Q169" s="356" t="n"/>
      <c r="R169" s="356" t="n"/>
      <c r="S169" s="356" t="n"/>
      <c r="T169" s="356" t="n"/>
      <c r="U169" s="356" t="n"/>
      <c r="V169" s="356" t="n"/>
      <c r="W169" s="356" t="n"/>
      <c r="X169" s="356" t="n"/>
      <c r="Y169" s="356" t="n"/>
    </row>
    <row r="170" ht="15" customHeight="1">
      <c r="C170" s="350" t="n"/>
      <c r="D170" s="350" t="n"/>
      <c r="E170" s="356" t="n"/>
      <c r="F170" s="356" t="n"/>
      <c r="G170" s="356" t="n"/>
      <c r="H170" s="356" t="n"/>
      <c r="I170" s="356" t="n"/>
      <c r="J170" s="356" t="n"/>
      <c r="K170" s="356" t="n"/>
      <c r="L170" s="356" t="n"/>
      <c r="M170" s="356" t="n"/>
      <c r="N170" s="356" t="n"/>
      <c r="O170" s="356" t="n"/>
      <c r="P170" s="356" t="n"/>
      <c r="Q170" s="356" t="n"/>
      <c r="R170" s="356" t="n"/>
      <c r="S170" s="356" t="n"/>
      <c r="T170" s="356" t="n"/>
      <c r="U170" s="356" t="n"/>
      <c r="V170" s="356" t="n"/>
      <c r="W170" s="356" t="n"/>
      <c r="X170" s="356" t="n"/>
      <c r="Y170" s="356" t="n"/>
    </row>
    <row r="171" ht="15" customHeight="1">
      <c r="C171" s="350" t="n"/>
      <c r="D171" s="350" t="n"/>
      <c r="E171" s="356" t="n"/>
      <c r="F171" s="356" t="n"/>
      <c r="G171" s="356" t="n"/>
      <c r="H171" s="356" t="n"/>
      <c r="I171" s="356" t="n"/>
      <c r="J171" s="356" t="n"/>
      <c r="K171" s="356" t="n"/>
      <c r="L171" s="356" t="n"/>
      <c r="M171" s="356" t="n"/>
      <c r="N171" s="356" t="n"/>
      <c r="O171" s="356" t="n"/>
      <c r="P171" s="356" t="n"/>
      <c r="Q171" s="356" t="n"/>
      <c r="R171" s="356" t="n"/>
      <c r="S171" s="356" t="n"/>
      <c r="T171" s="356" t="n"/>
      <c r="U171" s="356" t="n"/>
      <c r="V171" s="356" t="n"/>
      <c r="W171" s="356" t="n"/>
      <c r="X171" s="356" t="n"/>
      <c r="Y171" s="356" t="n"/>
    </row>
    <row r="172" ht="15" customHeight="1">
      <c r="C172" s="350" t="n"/>
      <c r="D172" s="350" t="n"/>
      <c r="E172" s="356" t="n"/>
      <c r="F172" s="356" t="n"/>
      <c r="G172" s="356" t="n"/>
      <c r="H172" s="356" t="n"/>
      <c r="I172" s="356" t="n"/>
      <c r="J172" s="356" t="n"/>
      <c r="K172" s="356" t="n"/>
      <c r="L172" s="356" t="n"/>
      <c r="M172" s="356" t="n"/>
      <c r="N172" s="356" t="n"/>
      <c r="O172" s="356" t="n"/>
      <c r="P172" s="356" t="n"/>
      <c r="Q172" s="356" t="n"/>
      <c r="R172" s="356" t="n"/>
      <c r="S172" s="356" t="n"/>
      <c r="T172" s="356" t="n"/>
      <c r="U172" s="356" t="n"/>
      <c r="V172" s="356" t="n"/>
      <c r="W172" s="356" t="n"/>
      <c r="X172" s="356" t="n"/>
      <c r="Y172" s="356" t="n"/>
    </row>
    <row r="173" ht="15" customHeight="1">
      <c r="C173" s="350" t="n"/>
      <c r="D173" s="350" t="n"/>
      <c r="E173" s="356" t="n"/>
      <c r="F173" s="356" t="n"/>
      <c r="G173" s="356" t="n"/>
      <c r="H173" s="356" t="n"/>
      <c r="I173" s="356" t="n"/>
      <c r="J173" s="356" t="n"/>
      <c r="K173" s="356" t="n"/>
      <c r="L173" s="356" t="n"/>
      <c r="M173" s="356" t="n"/>
      <c r="N173" s="356" t="n"/>
      <c r="O173" s="356" t="n"/>
      <c r="P173" s="356" t="n"/>
      <c r="Q173" s="356" t="n"/>
      <c r="R173" s="356" t="n"/>
      <c r="S173" s="356" t="n"/>
      <c r="T173" s="356" t="n"/>
      <c r="U173" s="356" t="n"/>
      <c r="V173" s="356" t="n"/>
      <c r="W173" s="356" t="n"/>
      <c r="X173" s="356" t="n"/>
      <c r="Y173" s="356" t="n"/>
    </row>
    <row r="174" ht="15" customHeight="1">
      <c r="C174" s="350" t="n"/>
      <c r="D174" s="350" t="n"/>
      <c r="E174" s="356" t="n"/>
      <c r="F174" s="356" t="n"/>
      <c r="G174" s="356" t="n"/>
      <c r="H174" s="356" t="n"/>
      <c r="I174" s="356" t="n"/>
      <c r="J174" s="356" t="n"/>
      <c r="K174" s="356" t="n"/>
      <c r="L174" s="356" t="n"/>
      <c r="M174" s="356" t="n"/>
      <c r="N174" s="356" t="n"/>
      <c r="O174" s="356" t="n"/>
      <c r="P174" s="356" t="n"/>
      <c r="Q174" s="356" t="n"/>
      <c r="R174" s="356" t="n"/>
      <c r="S174" s="356" t="n"/>
      <c r="T174" s="356" t="n"/>
      <c r="U174" s="356" t="n"/>
      <c r="V174" s="356" t="n"/>
      <c r="W174" s="356" t="n"/>
      <c r="X174" s="356" t="n"/>
      <c r="Y174" s="356" t="n"/>
    </row>
    <row r="175" ht="15" customHeight="1">
      <c r="C175" s="350" t="n"/>
      <c r="D175" s="350" t="n"/>
      <c r="E175" s="356" t="n"/>
      <c r="F175" s="356" t="n"/>
      <c r="G175" s="356" t="n"/>
      <c r="H175" s="356" t="n"/>
      <c r="I175" s="356" t="n"/>
      <c r="J175" s="356" t="n"/>
      <c r="K175" s="356" t="n"/>
      <c r="L175" s="356" t="n"/>
      <c r="M175" s="356" t="n"/>
      <c r="N175" s="356" t="n"/>
      <c r="O175" s="356" t="n"/>
      <c r="P175" s="356" t="n"/>
      <c r="Q175" s="356" t="n"/>
      <c r="R175" s="356" t="n"/>
      <c r="S175" s="356" t="n"/>
      <c r="T175" s="356" t="n"/>
      <c r="U175" s="356" t="n"/>
      <c r="V175" s="356" t="n"/>
      <c r="W175" s="356" t="n"/>
      <c r="X175" s="356" t="n"/>
      <c r="Y175" s="356" t="n"/>
    </row>
    <row r="176" ht="15" customHeight="1">
      <c r="C176" s="350" t="n"/>
      <c r="D176" s="350" t="n"/>
      <c r="E176" s="356" t="n"/>
      <c r="F176" s="356" t="n"/>
      <c r="G176" s="356" t="n"/>
      <c r="H176" s="356" t="n"/>
      <c r="I176" s="356" t="n"/>
      <c r="J176" s="356" t="n"/>
      <c r="K176" s="356" t="n"/>
      <c r="L176" s="356" t="n"/>
      <c r="M176" s="356" t="n"/>
      <c r="N176" s="356" t="n"/>
      <c r="O176" s="356" t="n"/>
      <c r="P176" s="356" t="n"/>
      <c r="Q176" s="356" t="n"/>
      <c r="R176" s="356" t="n"/>
      <c r="S176" s="356" t="n"/>
      <c r="T176" s="356" t="n"/>
      <c r="U176" s="356" t="n"/>
      <c r="V176" s="356" t="n"/>
      <c r="W176" s="356" t="n"/>
      <c r="X176" s="356" t="n"/>
      <c r="Y176" s="356" t="n"/>
    </row>
  </sheetData>
  <conditionalFormatting sqref="G2:G87">
    <cfRule type="expression" priority="115" dxfId="1">
      <formula>G2&gt;0</formula>
    </cfRule>
    <cfRule type="expression" priority="116" dxfId="0">
      <formula>G2&lt;0</formula>
    </cfRule>
  </conditionalFormatting>
  <conditionalFormatting sqref="J2:J87">
    <cfRule type="expression" priority="95" dxfId="1">
      <formula>J2&gt;0</formula>
    </cfRule>
    <cfRule type="expression" priority="96" dxfId="0">
      <formula>J2&lt;0</formula>
    </cfRule>
  </conditionalFormatting>
  <conditionalFormatting sqref="M2:M87">
    <cfRule type="expression" priority="77" dxfId="1">
      <formula>M2&gt;0</formula>
    </cfRule>
    <cfRule type="expression" priority="78" dxfId="0">
      <formula>M2&lt;0</formula>
    </cfRule>
  </conditionalFormatting>
  <conditionalFormatting sqref="P2:P87">
    <cfRule type="expression" priority="59" dxfId="1">
      <formula>P2&gt;0</formula>
    </cfRule>
    <cfRule type="expression" priority="60" dxfId="0">
      <formula>P2&lt;0</formula>
    </cfRule>
  </conditionalFormatting>
  <conditionalFormatting sqref="V2:V87">
    <cfRule type="expression" priority="19" dxfId="1">
      <formula>V2&gt;0</formula>
    </cfRule>
    <cfRule type="expression" priority="20" dxfId="0">
      <formula>V2&lt;0</formula>
    </cfRule>
  </conditionalFormatting>
  <conditionalFormatting sqref="Y2:Y87">
    <cfRule type="expression" priority="1" dxfId="1">
      <formula>Y2&gt;0</formula>
    </cfRule>
    <cfRule type="expression" priority="2" dxfId="0">
      <formula>Y2&lt;0</formula>
    </cfRule>
  </conditionalFormatting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34"/>
  <sheetViews>
    <sheetView topLeftCell="A67" zoomScale="90" zoomScaleNormal="90" workbookViewId="0">
      <selection activeCell="A118" sqref="A118"/>
    </sheetView>
  </sheetViews>
  <sheetFormatPr baseColWidth="8" defaultRowHeight="15"/>
  <cols>
    <col width="54.140625" bestFit="1" customWidth="1" min="1" max="1"/>
    <col width="25.42578125" bestFit="1" customWidth="1" min="2" max="2"/>
    <col width="26.85546875" bestFit="1" customWidth="1" min="3" max="3"/>
    <col width="13.7109375" bestFit="1" customWidth="1" min="4" max="4"/>
    <col width="25.42578125" bestFit="1" customWidth="1" min="5" max="5"/>
    <col width="3.140625" customWidth="1" min="21" max="21"/>
    <col width="26.42578125" customWidth="1" min="22" max="22"/>
    <col width="6.85546875" customWidth="1" min="23" max="23"/>
  </cols>
  <sheetData>
    <row r="1">
      <c r="A1" s="64" t="inlineStr">
        <is>
          <t>Rótulos de Linha</t>
        </is>
      </c>
      <c r="B1" t="inlineStr">
        <is>
          <t>Soma de VIAGENS 
PREVISTAS -SAB</t>
        </is>
      </c>
      <c r="C1" t="inlineStr">
        <is>
          <t>Soma de VIAGENS 
REALIZADAS -SAB</t>
        </is>
      </c>
      <c r="D1" t="inlineStr">
        <is>
          <t>Soma de 
DIFERENÇA -SAB</t>
        </is>
      </c>
    </row>
    <row r="2">
      <c r="A2" s="65" t="inlineStr">
        <is>
          <t>ANGOAUSTRAL</t>
        </is>
      </c>
      <c r="B2" s="101" t="n">
        <v>1022</v>
      </c>
      <c r="C2" s="101" t="n">
        <v>355</v>
      </c>
      <c r="D2" s="101" t="n">
        <v>-667</v>
      </c>
    </row>
    <row r="3">
      <c r="A3" s="65" t="inlineStr">
        <is>
          <t>ANGO-REAL</t>
        </is>
      </c>
      <c r="B3" s="101" t="n">
        <v>1478</v>
      </c>
      <c r="C3" s="101" t="n">
        <v>978</v>
      </c>
      <c r="D3" s="101" t="n">
        <v>-500</v>
      </c>
    </row>
    <row r="4">
      <c r="A4" s="65" t="inlineStr">
        <is>
          <t>CAMCON</t>
        </is>
      </c>
      <c r="B4" s="101" t="n">
        <v>172</v>
      </c>
      <c r="C4" s="101" t="n">
        <v>95</v>
      </c>
      <c r="D4" s="101" t="n">
        <v>-77</v>
      </c>
    </row>
    <row r="5">
      <c r="A5" s="65" t="inlineStr">
        <is>
          <t>CIDRÁLIA</t>
        </is>
      </c>
      <c r="B5" s="101" t="n">
        <v>465</v>
      </c>
      <c r="C5" s="101" t="n">
        <v>442</v>
      </c>
      <c r="D5" s="101" t="n">
        <v>-23</v>
      </c>
    </row>
    <row r="6">
      <c r="A6" s="65" t="inlineStr">
        <is>
          <t>IMPALA</t>
        </is>
      </c>
      <c r="B6" s="101" t="n">
        <v>130</v>
      </c>
      <c r="C6" s="101" t="n">
        <v>88</v>
      </c>
      <c r="D6" s="101" t="n">
        <v>-42</v>
      </c>
    </row>
    <row r="7">
      <c r="A7" s="65" t="inlineStr">
        <is>
          <t>MACON</t>
        </is>
      </c>
      <c r="B7" s="101" t="n">
        <v>820</v>
      </c>
      <c r="C7" s="101" t="n">
        <v>316</v>
      </c>
      <c r="D7" s="101" t="n">
        <v>-504</v>
      </c>
    </row>
    <row r="8">
      <c r="A8" s="65" t="inlineStr">
        <is>
          <t>ROSALINA EXPRESS</t>
        </is>
      </c>
      <c r="B8" s="101" t="n">
        <v>399</v>
      </c>
      <c r="C8" s="101" t="n">
        <v>231</v>
      </c>
      <c r="D8" s="101" t="n">
        <v>-168</v>
      </c>
    </row>
    <row r="9">
      <c r="A9" s="65" t="inlineStr">
        <is>
          <t>STRANG</t>
        </is>
      </c>
      <c r="B9" s="101" t="n">
        <v>90</v>
      </c>
      <c r="C9" s="101" t="n">
        <v>18</v>
      </c>
      <c r="D9" s="101" t="n">
        <v>-72</v>
      </c>
    </row>
    <row r="10">
      <c r="A10" s="65" t="inlineStr">
        <is>
          <t>TCUL</t>
        </is>
      </c>
      <c r="B10" s="101" t="n">
        <v>1516</v>
      </c>
      <c r="C10" s="101" t="n">
        <v>1133</v>
      </c>
      <c r="D10" s="101" t="n">
        <v>-383</v>
      </c>
    </row>
    <row r="11">
      <c r="A11" s="65" t="inlineStr">
        <is>
          <t>Total Geral</t>
        </is>
      </c>
      <c r="B11" s="101" t="n">
        <v>6092</v>
      </c>
      <c r="C11" s="101" t="n">
        <v>3656</v>
      </c>
      <c r="D11" s="101" t="n">
        <v>-2436</v>
      </c>
    </row>
    <row r="20">
      <c r="B20" s="357" t="inlineStr">
        <is>
          <t>VIAGENS PREVISTAS</t>
        </is>
      </c>
      <c r="C20" s="358" t="inlineStr">
        <is>
          <t>VIAGENS REALIZADAS</t>
        </is>
      </c>
      <c r="D20" s="359" t="inlineStr">
        <is>
          <t>DIFERENÇA</t>
        </is>
      </c>
      <c r="E20" t="inlineStr">
        <is>
          <t>Percentagem</t>
        </is>
      </c>
    </row>
    <row r="21" ht="15.75" customHeight="1" thickBot="1">
      <c r="A21">
        <f>A2</f>
        <v/>
      </c>
      <c r="B21">
        <f>B2</f>
        <v/>
      </c>
      <c r="C21" s="69">
        <f>C2</f>
        <v/>
      </c>
      <c r="D21" s="69">
        <f>C21-B21</f>
        <v/>
      </c>
      <c r="E21" s="100">
        <f>C21/B21</f>
        <v/>
      </c>
    </row>
    <row r="22" ht="16.5" customHeight="1" thickBot="1" thickTop="1">
      <c r="A22">
        <f>A3</f>
        <v/>
      </c>
      <c r="B22">
        <f>B3</f>
        <v/>
      </c>
      <c r="C22" s="69">
        <f>C3</f>
        <v/>
      </c>
      <c r="D22" s="69">
        <f>C22-B22</f>
        <v/>
      </c>
      <c r="E22" s="100">
        <f>C22/B22</f>
        <v/>
      </c>
      <c r="U22" s="87" t="n"/>
      <c r="V22" t="inlineStr">
        <is>
          <t>Viagens Previstas</t>
        </is>
      </c>
      <c r="W22">
        <f>B30</f>
        <v/>
      </c>
    </row>
    <row r="23" ht="16.5" customHeight="1" thickBot="1" thickTop="1">
      <c r="A23">
        <f>A4</f>
        <v/>
      </c>
      <c r="B23">
        <f>B4</f>
        <v/>
      </c>
      <c r="C23" s="69">
        <f>C4</f>
        <v/>
      </c>
      <c r="D23" s="69">
        <f>C23-B23</f>
        <v/>
      </c>
      <c r="E23" s="100">
        <f>C23/B23</f>
        <v/>
      </c>
      <c r="U23" s="84" t="n"/>
      <c r="V23" t="inlineStr">
        <is>
          <t>Viagens Realizadas</t>
        </is>
      </c>
      <c r="W23">
        <f>C30</f>
        <v/>
      </c>
    </row>
    <row r="24" ht="16.5" customHeight="1" thickBot="1" thickTop="1">
      <c r="A24">
        <f>A5</f>
        <v/>
      </c>
      <c r="B24">
        <f>B5</f>
        <v/>
      </c>
      <c r="C24" s="69">
        <f>C5</f>
        <v/>
      </c>
      <c r="D24" s="69">
        <f>C24-B24</f>
        <v/>
      </c>
      <c r="E24" s="100">
        <f>C24/B24</f>
        <v/>
      </c>
      <c r="U24" s="86" t="n"/>
      <c r="V24" t="inlineStr">
        <is>
          <t>Diferença</t>
        </is>
      </c>
      <c r="W24">
        <f>-D30</f>
        <v/>
      </c>
    </row>
    <row r="25" ht="15.75" customHeight="1" thickTop="1">
      <c r="A25">
        <f>A6</f>
        <v/>
      </c>
      <c r="B25">
        <f>B6</f>
        <v/>
      </c>
      <c r="C25" s="69">
        <f>C6</f>
        <v/>
      </c>
      <c r="D25" s="69">
        <f>C25-B25</f>
        <v/>
      </c>
      <c r="E25" s="100">
        <f>C25/B25</f>
        <v/>
      </c>
    </row>
    <row r="26">
      <c r="A26">
        <f>A7</f>
        <v/>
      </c>
      <c r="B26">
        <f>B7</f>
        <v/>
      </c>
      <c r="C26" s="69">
        <f>C7</f>
        <v/>
      </c>
      <c r="D26" s="69">
        <f>C26-B26</f>
        <v/>
      </c>
      <c r="E26" s="100">
        <f>C26/B26</f>
        <v/>
      </c>
    </row>
    <row r="27">
      <c r="A27">
        <f>A8</f>
        <v/>
      </c>
      <c r="B27">
        <f>B8</f>
        <v/>
      </c>
      <c r="C27" s="69">
        <f>C8</f>
        <v/>
      </c>
      <c r="D27" s="69">
        <f>C27-B27</f>
        <v/>
      </c>
      <c r="E27" s="100">
        <f>C27/B27</f>
        <v/>
      </c>
      <c r="W27" s="98">
        <f>W23/W22</f>
        <v/>
      </c>
    </row>
    <row r="28">
      <c r="A28">
        <f>A9</f>
        <v/>
      </c>
      <c r="B28" t="n">
        <v>90</v>
      </c>
      <c r="C28" s="69">
        <f>C9</f>
        <v/>
      </c>
      <c r="D28" s="69">
        <f>C28-B28</f>
        <v/>
      </c>
      <c r="E28" s="100">
        <f>C28/B28</f>
        <v/>
      </c>
    </row>
    <row r="29">
      <c r="A29">
        <f>A10</f>
        <v/>
      </c>
      <c r="B29">
        <f>B10</f>
        <v/>
      </c>
      <c r="C29" s="69">
        <f>C10</f>
        <v/>
      </c>
      <c r="D29" s="69">
        <f>C29-B29</f>
        <v/>
      </c>
      <c r="E29" s="100">
        <f>C29/B29</f>
        <v/>
      </c>
    </row>
    <row r="30">
      <c r="B30" s="78">
        <f>SUM(B21:B29)</f>
        <v/>
      </c>
      <c r="C30" s="78">
        <f>SUM(C21:C29)</f>
        <v/>
      </c>
      <c r="D30" s="78">
        <f>SUM(D21:D29)</f>
        <v/>
      </c>
      <c r="E30" s="100">
        <f>C30/B30</f>
        <v/>
      </c>
    </row>
    <row r="43">
      <c r="B43" s="463" t="inlineStr">
        <is>
          <t>VIAGENS PREVISTAS</t>
        </is>
      </c>
      <c r="C43" s="374" t="inlineStr">
        <is>
          <t>VIAGENS REALIZADAS</t>
        </is>
      </c>
      <c r="D43" s="375" t="inlineStr">
        <is>
          <t>DIFERENÇA</t>
        </is>
      </c>
    </row>
    <row r="45">
      <c r="A45" s="64" t="inlineStr">
        <is>
          <t>Rótulos de Linha</t>
        </is>
      </c>
      <c r="B45" t="inlineStr">
        <is>
          <t>VIAGENS PREVISTAS</t>
        </is>
      </c>
      <c r="C45" t="inlineStr">
        <is>
          <t>VIAGENS REALIZADAS</t>
        </is>
      </c>
      <c r="D45" t="inlineStr">
        <is>
          <t>DIFERENÇA</t>
        </is>
      </c>
    </row>
    <row r="46">
      <c r="A46" s="65" t="inlineStr">
        <is>
          <t>ANGOAUSTRAL</t>
        </is>
      </c>
      <c r="B46" s="101" t="n">
        <v>1022</v>
      </c>
      <c r="C46" s="101" t="n">
        <v>355</v>
      </c>
      <c r="D46" s="101" t="n">
        <v>-667</v>
      </c>
    </row>
    <row r="47">
      <c r="A47" s="240" t="inlineStr">
        <is>
          <t>008</t>
        </is>
      </c>
      <c r="B47" s="101" t="n">
        <v>80</v>
      </c>
      <c r="C47" s="101" t="n">
        <v>0</v>
      </c>
      <c r="D47" s="101" t="n">
        <v>-80</v>
      </c>
      <c r="E47" s="242">
        <f>IF(B47&lt;&gt;0,C47/B47,"")</f>
        <v/>
      </c>
    </row>
    <row r="48">
      <c r="A48" s="241" t="inlineStr">
        <is>
          <t>GAMEK X MUTAMBA</t>
        </is>
      </c>
      <c r="B48" s="101" t="n">
        <v>80</v>
      </c>
      <c r="C48" s="101" t="n">
        <v>0</v>
      </c>
      <c r="D48" s="101" t="n">
        <v>-80</v>
      </c>
    </row>
    <row r="49">
      <c r="A49" s="240" t="inlineStr">
        <is>
          <t>016</t>
        </is>
      </c>
      <c r="B49" s="101" t="n">
        <v>70</v>
      </c>
      <c r="C49" s="101" t="n">
        <v>1</v>
      </c>
      <c r="D49" s="101" t="n">
        <v>-69</v>
      </c>
      <c r="E49" s="242">
        <f>IF(B49&lt;&gt;0,C49/B49,"")</f>
        <v/>
      </c>
    </row>
    <row r="50">
      <c r="A50" s="241" t="inlineStr">
        <is>
          <t>GAMEK X SÃO PAULO</t>
        </is>
      </c>
      <c r="B50" s="101" t="n">
        <v>70</v>
      </c>
      <c r="C50" s="101" t="n">
        <v>1</v>
      </c>
      <c r="D50" s="101" t="n">
        <v>-69</v>
      </c>
    </row>
    <row r="51">
      <c r="A51" s="240" t="inlineStr">
        <is>
          <t>018A</t>
        </is>
      </c>
      <c r="B51" s="101" t="n">
        <v>164</v>
      </c>
      <c r="C51" s="101" t="n">
        <v>13</v>
      </c>
      <c r="D51" s="101" t="n">
        <v>-151</v>
      </c>
      <c r="E51" s="242">
        <f>IF(B51&lt;&gt;0,C51/B51,"")</f>
        <v/>
      </c>
    </row>
    <row r="52">
      <c r="A52" s="241" t="inlineStr">
        <is>
          <t>CACUACO X PORTO</t>
        </is>
      </c>
      <c r="B52" s="101" t="n">
        <v>164</v>
      </c>
      <c r="C52" s="101" t="n">
        <v>13</v>
      </c>
      <c r="D52" s="101" t="n">
        <v>-151</v>
      </c>
    </row>
    <row r="53">
      <c r="A53" s="240" t="inlineStr">
        <is>
          <t>019</t>
        </is>
      </c>
      <c r="B53" s="101" t="n">
        <v>216</v>
      </c>
      <c r="C53" s="101" t="n">
        <v>210</v>
      </c>
      <c r="D53" s="101" t="n">
        <v>-6</v>
      </c>
      <c r="E53" s="242">
        <f>IF(B53&lt;&gt;0,C53/B53,"")</f>
        <v/>
      </c>
    </row>
    <row r="54">
      <c r="A54" s="241" t="inlineStr">
        <is>
          <t>CACUACO X SÃO PAULO</t>
        </is>
      </c>
      <c r="B54" s="101" t="n">
        <v>216</v>
      </c>
      <c r="C54" s="101" t="n">
        <v>210</v>
      </c>
      <c r="D54" s="101" t="n">
        <v>-6</v>
      </c>
    </row>
    <row r="55">
      <c r="A55" s="240" t="inlineStr">
        <is>
          <t>028</t>
        </is>
      </c>
      <c r="B55" s="101" t="n">
        <v>12</v>
      </c>
      <c r="C55" s="101" t="n">
        <v>11</v>
      </c>
      <c r="D55" s="101" t="n">
        <v>-1</v>
      </c>
      <c r="E55" s="242">
        <f>IF(B55&lt;&gt;0,C55/B55,"")</f>
        <v/>
      </c>
    </row>
    <row r="56">
      <c r="A56" s="241" t="inlineStr">
        <is>
          <t>CACUACO X FUNDA</t>
        </is>
      </c>
      <c r="B56" s="101" t="n">
        <v>12</v>
      </c>
      <c r="C56" s="101" t="n">
        <v>11</v>
      </c>
      <c r="D56" s="101" t="n">
        <v>-1</v>
      </c>
    </row>
    <row r="57">
      <c r="A57" s="240" t="inlineStr">
        <is>
          <t>030</t>
        </is>
      </c>
      <c r="B57" s="101" t="n">
        <v>16</v>
      </c>
      <c r="C57" s="101" t="n">
        <v>0</v>
      </c>
      <c r="D57" s="101" t="n">
        <v>-16</v>
      </c>
      <c r="E57" s="242">
        <f>IF(B57&lt;&gt;0,C57/B57,"")</f>
        <v/>
      </c>
    </row>
    <row r="58">
      <c r="A58" s="241" t="inlineStr">
        <is>
          <t>CACUACO X PANGUILA</t>
        </is>
      </c>
      <c r="B58" s="101" t="n">
        <v>16</v>
      </c>
      <c r="C58" s="101" t="n">
        <v>0</v>
      </c>
      <c r="D58" s="101" t="n">
        <v>-16</v>
      </c>
    </row>
    <row r="59">
      <c r="A59" s="240" t="inlineStr">
        <is>
          <t>05103</t>
        </is>
      </c>
      <c r="B59" s="101" t="n">
        <v>100</v>
      </c>
      <c r="C59" s="101" t="n">
        <v>48</v>
      </c>
      <c r="D59" s="101" t="n">
        <v>-52</v>
      </c>
      <c r="E59" s="242">
        <f>IF(B59&lt;&gt;0,C59/B59,"")</f>
        <v/>
      </c>
    </row>
    <row r="60">
      <c r="A60" s="241" t="inlineStr">
        <is>
          <t>VILA DO GAMEK X PALANCA</t>
        </is>
      </c>
      <c r="B60" s="101" t="n">
        <v>100</v>
      </c>
      <c r="C60" s="101" t="n">
        <v>48</v>
      </c>
      <c r="D60" s="101" t="n">
        <v>-52</v>
      </c>
    </row>
    <row r="61">
      <c r="A61" s="240" t="inlineStr">
        <is>
          <t>054</t>
        </is>
      </c>
      <c r="B61" s="101" t="n">
        <v>84</v>
      </c>
      <c r="C61" s="101" t="n">
        <v>38</v>
      </c>
      <c r="D61" s="101" t="n">
        <v>-46</v>
      </c>
      <c r="E61" s="242">
        <f>IF(B61&lt;&gt;0,C61/B61,"")</f>
        <v/>
      </c>
    </row>
    <row r="62">
      <c r="A62" s="241" t="inlineStr">
        <is>
          <t>CACUACO X SEQUELE</t>
        </is>
      </c>
      <c r="B62" s="101" t="n">
        <v>84</v>
      </c>
      <c r="C62" s="101" t="n">
        <v>38</v>
      </c>
      <c r="D62" s="101" t="n">
        <v>-46</v>
      </c>
    </row>
    <row r="63">
      <c r="A63" s="240" t="inlineStr">
        <is>
          <t>05418</t>
        </is>
      </c>
      <c r="B63" s="101" t="n">
        <v>0</v>
      </c>
      <c r="C63" s="101" t="n">
        <v>0</v>
      </c>
      <c r="D63" s="101" t="n">
        <v>0</v>
      </c>
      <c r="E63" s="242">
        <f>IF(B63&lt;&gt;0,C63/B63,"")</f>
        <v/>
      </c>
    </row>
    <row r="64">
      <c r="A64" s="241" t="inlineStr">
        <is>
          <t>CACUACO X SEQUELE (EXPRESSO)</t>
        </is>
      </c>
      <c r="B64" s="101" t="n">
        <v>0</v>
      </c>
      <c r="C64" s="101" t="n">
        <v>0</v>
      </c>
      <c r="D64" s="101" t="n">
        <v>0</v>
      </c>
    </row>
    <row r="65">
      <c r="A65" s="240" t="inlineStr">
        <is>
          <t>05501</t>
        </is>
      </c>
      <c r="B65" s="101" t="n">
        <v>26</v>
      </c>
      <c r="C65" s="101" t="n">
        <v>15</v>
      </c>
      <c r="D65" s="101" t="n">
        <v>-11</v>
      </c>
      <c r="E65" s="242">
        <f>IF(B65&lt;&gt;0,C65/B65,"")</f>
        <v/>
      </c>
    </row>
    <row r="66">
      <c r="A66" s="241" t="inlineStr">
        <is>
          <t>CEMITÉRIO 14 (KIKOLO) X LARGO DAS ESCOLAS</t>
        </is>
      </c>
      <c r="B66" s="101" t="n">
        <v>26</v>
      </c>
      <c r="C66" s="101" t="n">
        <v>15</v>
      </c>
      <c r="D66" s="101" t="n">
        <v>-11</v>
      </c>
    </row>
    <row r="67">
      <c r="A67" s="240" t="inlineStr">
        <is>
          <t>05502</t>
        </is>
      </c>
      <c r="B67" s="101" t="n">
        <v>110</v>
      </c>
      <c r="C67" s="101" t="n">
        <v>0</v>
      </c>
      <c r="D67" s="101" t="n">
        <v>-110</v>
      </c>
      <c r="E67" s="242">
        <f>IF(B67&lt;&gt;0,C67/B67,"")</f>
        <v/>
      </c>
    </row>
    <row r="68">
      <c r="A68" s="241" t="inlineStr">
        <is>
          <t>ASA BRANCA X LARGO DAS ESCOLAS</t>
        </is>
      </c>
      <c r="B68" s="101" t="n">
        <v>110</v>
      </c>
      <c r="C68" s="101" t="n">
        <v>0</v>
      </c>
      <c r="D68" s="101" t="n">
        <v>-110</v>
      </c>
    </row>
    <row r="69">
      <c r="A69" s="240" t="inlineStr">
        <is>
          <t>05618</t>
        </is>
      </c>
      <c r="B69" s="101" t="n">
        <v>80</v>
      </c>
      <c r="C69" s="101" t="n">
        <v>19</v>
      </c>
      <c r="D69" s="101" t="n">
        <v>-61</v>
      </c>
      <c r="E69" s="242">
        <f>IF(B69&lt;&gt;0,C69/B69,"")</f>
        <v/>
      </c>
    </row>
    <row r="70">
      <c r="A70" s="241" t="inlineStr">
        <is>
          <t>CAPALANGA X HOSPITAL MILITAR</t>
        </is>
      </c>
      <c r="B70" s="101" t="n">
        <v>80</v>
      </c>
      <c r="C70" s="101" t="n">
        <v>19</v>
      </c>
      <c r="D70" s="101" t="n">
        <v>-61</v>
      </c>
    </row>
    <row r="71">
      <c r="A71" s="240" t="inlineStr">
        <is>
          <t>401</t>
        </is>
      </c>
      <c r="B71" s="101" t="n">
        <v>64</v>
      </c>
      <c r="C71" s="101" t="n">
        <v>0</v>
      </c>
      <c r="D71" s="101" t="n">
        <v>-64</v>
      </c>
      <c r="E71" s="242">
        <f>IF(B71&lt;&gt;0,C71/B71,"")</f>
        <v/>
      </c>
    </row>
    <row r="72">
      <c r="A72" s="241" t="inlineStr">
        <is>
          <t>CACUACO X PORTO (EXPRESSO)</t>
        </is>
      </c>
      <c r="B72" s="101" t="n">
        <v>64</v>
      </c>
      <c r="C72" s="101" t="n">
        <v>0</v>
      </c>
      <c r="D72" s="101" t="n">
        <v>-64</v>
      </c>
    </row>
    <row r="73">
      <c r="A73" s="65" t="inlineStr">
        <is>
          <t>Total Geral</t>
        </is>
      </c>
      <c r="B73" s="101" t="n">
        <v>1022</v>
      </c>
      <c r="C73" s="101" t="n">
        <v>355</v>
      </c>
      <c r="D73" s="101" t="n">
        <v>-667</v>
      </c>
      <c r="E73" s="242">
        <f>IF(B73&lt;&gt;0,C73/B73,"")</f>
        <v/>
      </c>
    </row>
    <row r="75">
      <c r="E75" s="242">
        <f>IF(B75&lt;&gt;0,C75/B75,"")</f>
        <v/>
      </c>
    </row>
    <row r="77">
      <c r="E77" s="242">
        <f>IF(B77&lt;&gt;0,C77/B77,"")</f>
        <v/>
      </c>
    </row>
    <row r="79">
      <c r="E79" s="242">
        <f>IF(B79&lt;&gt;0,C79/B79,"")</f>
        <v/>
      </c>
    </row>
    <row r="81">
      <c r="E81" s="242">
        <f>IF(B81&lt;&gt;0,C81/B81,"")</f>
        <v/>
      </c>
    </row>
    <row r="83">
      <c r="E83" s="242">
        <f>IF(B83&lt;&gt;0,C83/B83,"")</f>
        <v/>
      </c>
    </row>
    <row r="85">
      <c r="E85" s="242">
        <f>IF(B85&lt;&gt;0,C85/B85,"")</f>
        <v/>
      </c>
    </row>
    <row r="87">
      <c r="E87" s="100">
        <f>C87/B87</f>
        <v/>
      </c>
    </row>
    <row r="89">
      <c r="E89" s="100">
        <f>C89/B89</f>
        <v/>
      </c>
    </row>
    <row r="91">
      <c r="E91" s="100">
        <f>C91/B91</f>
        <v/>
      </c>
    </row>
    <row r="93">
      <c r="E93" s="100">
        <f>C93/B93</f>
        <v/>
      </c>
    </row>
    <row r="109" ht="28.15" customFormat="1" customHeight="1" s="439">
      <c r="A109" s="452" t="inlineStr">
        <is>
          <t>SEQ.</t>
        </is>
      </c>
      <c r="B109" s="453" t="inlineStr">
        <is>
          <t>LINHA</t>
        </is>
      </c>
      <c r="C109" s="454" t="inlineStr">
        <is>
          <t>DESCRIÇÃO</t>
        </is>
      </c>
      <c r="D109" s="453" t="inlineStr">
        <is>
          <t>VIAGENS REALIZADAS</t>
        </is>
      </c>
    </row>
    <row r="110">
      <c r="A110" s="455" t="n">
        <v>1</v>
      </c>
      <c r="B110" s="456">
        <f>A47</f>
        <v/>
      </c>
      <c r="C110" s="457">
        <f>A48</f>
        <v/>
      </c>
      <c r="D110" s="458">
        <f>E47</f>
        <v/>
      </c>
    </row>
    <row r="111">
      <c r="A111" s="459" t="n">
        <v>2</v>
      </c>
      <c r="B111" s="460">
        <f>A49</f>
        <v/>
      </c>
      <c r="C111" s="461">
        <f>A50</f>
        <v/>
      </c>
      <c r="D111" s="462">
        <f>E49</f>
        <v/>
      </c>
    </row>
    <row r="112">
      <c r="A112" s="455" t="n">
        <v>3</v>
      </c>
      <c r="B112" s="456">
        <f>A51</f>
        <v/>
      </c>
      <c r="C112" s="457">
        <f>A52</f>
        <v/>
      </c>
      <c r="D112" s="458">
        <f>E51</f>
        <v/>
      </c>
    </row>
    <row r="113">
      <c r="A113" s="459" t="n">
        <v>4</v>
      </c>
      <c r="B113" s="460">
        <f>A53</f>
        <v/>
      </c>
      <c r="C113" s="461">
        <f>A54</f>
        <v/>
      </c>
      <c r="D113" s="462">
        <f>E53</f>
        <v/>
      </c>
    </row>
    <row r="114">
      <c r="A114" s="455" t="n">
        <v>5</v>
      </c>
      <c r="B114" s="456">
        <f>A55</f>
        <v/>
      </c>
      <c r="C114" s="457">
        <f>A56</f>
        <v/>
      </c>
      <c r="D114" s="458">
        <f>E55</f>
        <v/>
      </c>
    </row>
    <row r="115">
      <c r="A115" s="459" t="n">
        <v>6</v>
      </c>
      <c r="B115" s="460">
        <f>A57</f>
        <v/>
      </c>
      <c r="C115" s="461">
        <f>A58</f>
        <v/>
      </c>
      <c r="D115" s="462">
        <f>E57</f>
        <v/>
      </c>
    </row>
    <row r="116">
      <c r="A116" s="455" t="n">
        <v>7</v>
      </c>
      <c r="B116" s="456">
        <f>A59</f>
        <v/>
      </c>
      <c r="C116" s="457">
        <f>A60</f>
        <v/>
      </c>
      <c r="D116" s="458">
        <f>E59</f>
        <v/>
      </c>
    </row>
    <row r="117">
      <c r="A117" s="459" t="n">
        <v>8</v>
      </c>
      <c r="B117" s="460">
        <f>A61</f>
        <v/>
      </c>
      <c r="C117" s="461">
        <f>A62</f>
        <v/>
      </c>
      <c r="D117" s="462">
        <f>E61</f>
        <v/>
      </c>
    </row>
    <row r="118">
      <c r="A118" s="455" t="n">
        <v>9</v>
      </c>
      <c r="B118" s="456">
        <f>A63</f>
        <v/>
      </c>
      <c r="C118" s="457">
        <f>A64</f>
        <v/>
      </c>
      <c r="D118" s="458" t="n">
        <v>0</v>
      </c>
    </row>
    <row r="119">
      <c r="A119" s="459" t="n">
        <v>10</v>
      </c>
      <c r="B119" s="460">
        <f>A65</f>
        <v/>
      </c>
      <c r="C119" s="461">
        <f>A66</f>
        <v/>
      </c>
      <c r="D119" s="462">
        <f>E61</f>
        <v/>
      </c>
    </row>
    <row r="120">
      <c r="A120" s="455" t="n">
        <v>11</v>
      </c>
      <c r="B120" s="456">
        <f>A67</f>
        <v/>
      </c>
      <c r="C120" s="457">
        <f>A68</f>
        <v/>
      </c>
      <c r="D120" s="458">
        <f>E67</f>
        <v/>
      </c>
    </row>
    <row r="121">
      <c r="A121" s="459" t="n">
        <v>12</v>
      </c>
      <c r="B121" s="460">
        <f>A69</f>
        <v/>
      </c>
      <c r="C121" s="461">
        <f>A70</f>
        <v/>
      </c>
      <c r="D121" s="462">
        <f>E69</f>
        <v/>
      </c>
    </row>
    <row r="122">
      <c r="A122" s="455" t="n">
        <v>13</v>
      </c>
      <c r="B122" s="456">
        <f>A71</f>
        <v/>
      </c>
      <c r="C122" s="457">
        <f>A72</f>
        <v/>
      </c>
      <c r="D122" s="458">
        <f>E71</f>
        <v/>
      </c>
    </row>
    <row r="123">
      <c r="A123" s="459" t="n">
        <v>14</v>
      </c>
      <c r="B123" s="460">
        <f>A73</f>
        <v/>
      </c>
      <c r="C123" s="461">
        <f>A74</f>
        <v/>
      </c>
      <c r="D123" s="462">
        <f>E73</f>
        <v/>
      </c>
    </row>
    <row r="124">
      <c r="A124" s="455" t="n">
        <v>15</v>
      </c>
      <c r="B124" s="456">
        <f>A75</f>
        <v/>
      </c>
      <c r="C124" s="457">
        <f>A76</f>
        <v/>
      </c>
      <c r="D124" s="458">
        <f>E75</f>
        <v/>
      </c>
    </row>
    <row r="125">
      <c r="A125" s="459" t="n">
        <v>16</v>
      </c>
      <c r="B125" s="460">
        <f>A77</f>
        <v/>
      </c>
      <c r="C125" s="461">
        <f>A78</f>
        <v/>
      </c>
      <c r="D125" s="462">
        <f>E77</f>
        <v/>
      </c>
    </row>
    <row r="126">
      <c r="A126" s="455" t="n">
        <v>17</v>
      </c>
      <c r="B126" s="456">
        <f>A79</f>
        <v/>
      </c>
      <c r="C126" s="457">
        <f>A80</f>
        <v/>
      </c>
      <c r="D126" s="458">
        <f>E79</f>
        <v/>
      </c>
    </row>
    <row r="127">
      <c r="A127" s="459" t="n">
        <v>18</v>
      </c>
      <c r="B127" s="460">
        <f>A81</f>
        <v/>
      </c>
      <c r="C127" s="461">
        <f>A82</f>
        <v/>
      </c>
      <c r="D127" s="462">
        <f>E81</f>
        <v/>
      </c>
    </row>
    <row r="128">
      <c r="A128" s="455" t="n">
        <v>19</v>
      </c>
      <c r="B128" s="456">
        <f>A83</f>
        <v/>
      </c>
      <c r="C128" s="457">
        <f>A84</f>
        <v/>
      </c>
      <c r="D128" s="458">
        <f>E83</f>
        <v/>
      </c>
    </row>
    <row r="129">
      <c r="A129" s="459" t="n">
        <v>20</v>
      </c>
      <c r="B129" s="460">
        <f>A85</f>
        <v/>
      </c>
      <c r="C129" s="461">
        <f>A86</f>
        <v/>
      </c>
      <c r="D129" s="462">
        <f>E85</f>
        <v/>
      </c>
    </row>
    <row r="130">
      <c r="A130" s="459" t="n"/>
      <c r="B130" s="460" t="n"/>
      <c r="C130" s="461" t="n"/>
      <c r="D130" s="462" t="n"/>
    </row>
    <row r="131">
      <c r="A131" s="455" t="n">
        <v>22</v>
      </c>
      <c r="B131" s="456">
        <f>A88</f>
        <v/>
      </c>
      <c r="C131" s="457">
        <f>A89</f>
        <v/>
      </c>
      <c r="D131" s="458">
        <f>E88</f>
        <v/>
      </c>
    </row>
    <row r="132">
      <c r="A132" s="459" t="n"/>
      <c r="B132" s="460" t="n"/>
      <c r="C132" s="461" t="n"/>
      <c r="D132" s="462" t="n"/>
    </row>
    <row r="133">
      <c r="A133" s="455" t="n">
        <v>23</v>
      </c>
      <c r="B133" s="456">
        <f>A90</f>
        <v/>
      </c>
      <c r="C133" s="457">
        <f>A91</f>
        <v/>
      </c>
      <c r="D133" s="458">
        <f>E90</f>
        <v/>
      </c>
    </row>
    <row r="134">
      <c r="A134" s="459" t="n"/>
      <c r="B134" s="460" t="n"/>
      <c r="C134" s="461" t="n"/>
      <c r="D134" s="462" t="n"/>
    </row>
  </sheetData>
  <pageMargins left="0.7" right="0.7" top="0.75" bottom="0.75" header="0.3" footer="0.3"/>
  <pageSetup orientation="portrait" paperSize="9"/>
  <drawing r:id="rId1"/>
</worksheet>
</file>

<file path=xl/worksheets/sheet8.xml><?xml version="1.0" encoding="utf-8"?>
<worksheet xmlns="http://schemas.openxmlformats.org/spreadsheetml/2006/main">
  <sheetPr>
    <tabColor theme="5"/>
    <outlinePr summaryBelow="1" summaryRight="1"/>
    <pageSetUpPr/>
  </sheetPr>
  <dimension ref="A1:P98"/>
  <sheetViews>
    <sheetView topLeftCell="E1" zoomScale="80" zoomScaleNormal="80" workbookViewId="0">
      <selection activeCell="K48" sqref="K48"/>
    </sheetView>
  </sheetViews>
  <sheetFormatPr baseColWidth="8" defaultColWidth="8.85546875" defaultRowHeight="15" customHeight="1"/>
  <cols>
    <col width="21.28515625" bestFit="1" customWidth="1" style="470" min="1" max="1"/>
    <col width="37.140625" bestFit="1" customWidth="1" style="25" min="2" max="2"/>
    <col width="38.7109375" bestFit="1" customWidth="1" style="25" min="3" max="3"/>
    <col width="26.5703125" bestFit="1" customWidth="1" style="25" min="4" max="4"/>
    <col width="14.85546875" customWidth="1" style="25" min="5" max="5"/>
    <col width="15.5703125" customWidth="1" style="470" min="6" max="6"/>
    <col width="11.42578125" customWidth="1" style="494" min="7" max="7"/>
    <col width="9.85546875" customWidth="1" style="494" min="8" max="8"/>
    <col width="14.5703125" customWidth="1" style="494" min="9" max="9"/>
    <col width="12.140625" customWidth="1" style="494" min="10" max="10"/>
    <col width="13.140625" customWidth="1" style="494" min="11" max="11"/>
    <col width="16" customWidth="1" style="494" min="12" max="12"/>
    <col width="13.85546875" customWidth="1" style="470" min="13" max="13"/>
    <col width="14.140625" customWidth="1" style="470" min="14" max="14"/>
    <col width="16.85546875" customWidth="1" style="470" min="15" max="15"/>
    <col width="12.140625" customWidth="1" style="470" min="16" max="16"/>
    <col width="8.85546875" customWidth="1" style="470" min="17" max="18"/>
    <col width="8.85546875" customWidth="1" style="470" min="19" max="16384"/>
  </cols>
  <sheetData>
    <row r="1">
      <c r="E1" s="115" t="n">
        <v>0.9</v>
      </c>
    </row>
    <row r="2" ht="15" customHeight="1">
      <c r="A2" s="391" t="inlineStr">
        <is>
          <t>Rótulos de Linha</t>
        </is>
      </c>
      <c r="B2" s="392" t="inlineStr">
        <is>
          <t>Soma de VIAGENS 
PREVISTAS -SAB</t>
        </is>
      </c>
      <c r="C2" s="392" t="inlineStr">
        <is>
          <t>Soma de VIAGENS 
REALIZADAS -SAB</t>
        </is>
      </c>
      <c r="D2" s="392" t="inlineStr">
        <is>
          <t>Soma de 
DIFERENÇA -SAB</t>
        </is>
      </c>
      <c r="E2" s="154" t="inlineStr">
        <is>
          <t>Viagens Contabilizadas</t>
        </is>
      </c>
      <c r="F2" s="206" t="inlineStr">
        <is>
          <t>OPERADORAS</t>
        </is>
      </c>
      <c r="G2" s="207" t="inlineStr">
        <is>
          <t>Nº VIAGENS CONTRATADAS</t>
        </is>
      </c>
      <c r="H2" s="207" t="inlineStr">
        <is>
          <t>VIAGENS REALIZADAS</t>
        </is>
      </c>
      <c r="I2" s="207" t="inlineStr">
        <is>
          <t>PERCENTAGEM DE INCUMPRIMENTO</t>
        </is>
      </c>
      <c r="J2" s="207" t="inlineStr">
        <is>
          <t>ARRECADAÇÃO 
À BORDO</t>
        </is>
      </c>
      <c r="K2" s="207" t="inlineStr">
        <is>
          <t>SUBSÍDIO A PREÇO</t>
        </is>
      </c>
      <c r="L2" s="207" t="inlineStr">
        <is>
          <t>TOTAL DE ARRECADAÇÃO</t>
        </is>
      </c>
      <c r="M2" s="207" t="inlineStr">
        <is>
          <t>PENALIZAÇÃO POR INCUMPRIMENTO</t>
        </is>
      </c>
      <c r="N2" s="278" t="inlineStr">
        <is>
          <t>TOTAL A RECEBER DEPOIS DA PENALIZAÇÃO</t>
        </is>
      </c>
      <c r="P2" s="207" t="inlineStr">
        <is>
          <t xml:space="preserve">TOTAL DE ARRECADAÇÃO </t>
        </is>
      </c>
    </row>
    <row r="3" ht="15" customHeight="1">
      <c r="A3" s="393" t="inlineStr">
        <is>
          <t>ANGOAUSTRAL</t>
        </is>
      </c>
      <c r="B3" s="464" t="n">
        <v>1022</v>
      </c>
      <c r="C3" s="464" t="n">
        <v>355</v>
      </c>
      <c r="D3" s="464" t="n">
        <v>-667</v>
      </c>
      <c r="E3" s="116">
        <f>SUM(E4:E16)</f>
        <v/>
      </c>
      <c r="F3" s="208" t="inlineStr">
        <is>
          <t>ANGOAUSTRAL</t>
        </is>
      </c>
      <c r="G3" s="209">
        <f>VLOOKUP(F3,$A$3:$C$97,2,0)</f>
        <v/>
      </c>
      <c r="H3" s="209">
        <f>VLOOKUP(F3,$A$3:$E$97,5,0)</f>
        <v/>
      </c>
      <c r="I3" s="210">
        <f>1-H3/G3</f>
        <v/>
      </c>
      <c r="J3" s="236">
        <f>VLOOKUP(F3,'...'!$B$8:$H$16,7,0)</f>
        <v/>
      </c>
      <c r="K3" s="236">
        <f>J3-M3</f>
        <v/>
      </c>
      <c r="L3" s="236">
        <f>J3*2</f>
        <v/>
      </c>
      <c r="M3" s="236">
        <f>J3*I3</f>
        <v/>
      </c>
      <c r="N3" s="279">
        <f>J3+K3</f>
        <v/>
      </c>
      <c r="P3" s="279">
        <f>M3*2</f>
        <v/>
      </c>
    </row>
    <row r="4">
      <c r="A4" s="394" t="inlineStr">
        <is>
          <t>008</t>
        </is>
      </c>
      <c r="B4" s="464" t="n">
        <v>80</v>
      </c>
      <c r="C4" s="464" t="n">
        <v>0</v>
      </c>
      <c r="D4" s="464" t="n">
        <v>-80</v>
      </c>
      <c r="E4" s="25">
        <f>IF(C4&gt;=B4*$E$1,B4,C4)</f>
        <v/>
      </c>
      <c r="F4" s="211" t="inlineStr">
        <is>
          <t>ANGO-REAL</t>
        </is>
      </c>
      <c r="G4" s="180">
        <f>VLOOKUP(F4,$A$3:$C$97,2,0)</f>
        <v/>
      </c>
      <c r="H4" s="180">
        <f>VLOOKUP(F4,$A$3:$E$97,5,0)</f>
        <v/>
      </c>
      <c r="I4" s="212">
        <f>1-H4/G4</f>
        <v/>
      </c>
      <c r="J4" s="237">
        <f>VLOOKUP(F4,'...'!$B$8:$H$16,7,0)</f>
        <v/>
      </c>
      <c r="K4" s="237">
        <f>J4-M4</f>
        <v/>
      </c>
      <c r="L4" s="237">
        <f>J4*2</f>
        <v/>
      </c>
      <c r="M4" s="237">
        <f>J4*I4</f>
        <v/>
      </c>
      <c r="N4" s="280">
        <f>J4+K4</f>
        <v/>
      </c>
      <c r="P4" s="280">
        <f>M4*2</f>
        <v/>
      </c>
    </row>
    <row r="5">
      <c r="A5" s="394" t="inlineStr">
        <is>
          <t>016</t>
        </is>
      </c>
      <c r="B5" s="464" t="n">
        <v>70</v>
      </c>
      <c r="C5" s="464" t="n">
        <v>1</v>
      </c>
      <c r="D5" s="464" t="n">
        <v>-69</v>
      </c>
      <c r="E5" s="25">
        <f>IF(C5&gt;=B5*$E$1,B5,C5)</f>
        <v/>
      </c>
      <c r="F5" s="208" t="inlineStr">
        <is>
          <t>CAMCON</t>
        </is>
      </c>
      <c r="G5" s="209">
        <f>VLOOKUP(F5,$A$3:$C$97,2,0)</f>
        <v/>
      </c>
      <c r="H5" s="209">
        <f>VLOOKUP(F5,$A$3:$E$97,5,0)</f>
        <v/>
      </c>
      <c r="I5" s="210">
        <f>1-H5/G5</f>
        <v/>
      </c>
      <c r="J5" s="236">
        <f>VLOOKUP(F5,'...'!$B$8:$H$16,7,0)</f>
        <v/>
      </c>
      <c r="K5" s="236">
        <f>J5-M5</f>
        <v/>
      </c>
      <c r="L5" s="236">
        <f>J5*2</f>
        <v/>
      </c>
      <c r="M5" s="236">
        <f>J5*I5</f>
        <v/>
      </c>
      <c r="N5" s="279">
        <f>J5+K5</f>
        <v/>
      </c>
      <c r="P5" s="279">
        <f>M5*2</f>
        <v/>
      </c>
    </row>
    <row r="6">
      <c r="A6" s="394" t="inlineStr">
        <is>
          <t>018A</t>
        </is>
      </c>
      <c r="B6" s="464" t="n">
        <v>164</v>
      </c>
      <c r="C6" s="464" t="n">
        <v>13</v>
      </c>
      <c r="D6" s="464" t="n">
        <v>-151</v>
      </c>
      <c r="E6" s="25">
        <f>IF(C6&gt;=B6*$E$1,B6,C6)</f>
        <v/>
      </c>
      <c r="F6" s="211" t="inlineStr">
        <is>
          <t>CIDRÁLIA</t>
        </is>
      </c>
      <c r="G6" s="180">
        <f>VLOOKUP(F6,$A$3:$C$97,2,0)</f>
        <v/>
      </c>
      <c r="H6" s="180">
        <f>VLOOKUP(F6,$A$3:$E$97,5,0)</f>
        <v/>
      </c>
      <c r="I6" s="212">
        <f>1-H6/G6</f>
        <v/>
      </c>
      <c r="J6" s="237">
        <f>VLOOKUP(F6,'...'!$B$8:$H$16,7,0)</f>
        <v/>
      </c>
      <c r="K6" s="237">
        <f>J6-M6</f>
        <v/>
      </c>
      <c r="L6" s="237">
        <f>J6*2</f>
        <v/>
      </c>
      <c r="M6" s="237">
        <f>J6*I6</f>
        <v/>
      </c>
      <c r="N6" s="280">
        <f>J6+K6</f>
        <v/>
      </c>
      <c r="P6" s="280">
        <f>M6*2</f>
        <v/>
      </c>
    </row>
    <row r="7">
      <c r="A7" s="394" t="inlineStr">
        <is>
          <t>019</t>
        </is>
      </c>
      <c r="B7" s="464" t="n">
        <v>216</v>
      </c>
      <c r="C7" s="464" t="n">
        <v>210</v>
      </c>
      <c r="D7" s="464" t="n">
        <v>-6</v>
      </c>
      <c r="E7" s="25">
        <f>IF(C7&gt;=B7*$E$1,B7,C7)</f>
        <v/>
      </c>
      <c r="F7" s="208" t="inlineStr">
        <is>
          <t>IMPALA</t>
        </is>
      </c>
      <c r="G7" s="209">
        <f>VLOOKUP(F7,$A$3:$C$97,2,0)</f>
        <v/>
      </c>
      <c r="H7" s="209">
        <f>VLOOKUP(F7,$A$3:$E$97,5,0)</f>
        <v/>
      </c>
      <c r="I7" s="210">
        <f>1-H7/G7</f>
        <v/>
      </c>
      <c r="J7" s="236">
        <f>VLOOKUP(F7,'...'!$B$8:$H$16,7,0)</f>
        <v/>
      </c>
      <c r="K7" s="236" t="n">
        <v>0</v>
      </c>
      <c r="L7" s="236">
        <f>J7</f>
        <v/>
      </c>
      <c r="M7" s="236" t="n">
        <v>0</v>
      </c>
      <c r="N7" s="279" t="n">
        <v>0</v>
      </c>
      <c r="P7" s="279">
        <f>M7*1</f>
        <v/>
      </c>
    </row>
    <row r="8">
      <c r="A8" s="394" t="inlineStr">
        <is>
          <t>028</t>
        </is>
      </c>
      <c r="B8" s="464" t="n">
        <v>12</v>
      </c>
      <c r="C8" s="464" t="n">
        <v>11</v>
      </c>
      <c r="D8" s="464" t="n">
        <v>-1</v>
      </c>
      <c r="E8" s="25">
        <f>IF(C8&gt;=B8*$E$1,B8,C8)</f>
        <v/>
      </c>
      <c r="F8" s="211" t="inlineStr">
        <is>
          <t>MACON</t>
        </is>
      </c>
      <c r="G8" s="180">
        <f>VLOOKUP(F8,$A$3:$C$97,2,0)</f>
        <v/>
      </c>
      <c r="H8" s="180">
        <f>VLOOKUP(F8,$A$3:$E$97,5,0)</f>
        <v/>
      </c>
      <c r="I8" s="212">
        <f>1-H8/G8</f>
        <v/>
      </c>
      <c r="J8" s="237">
        <f>VLOOKUP(F8,'...'!$B$8:$H$16,7,0)</f>
        <v/>
      </c>
      <c r="K8" s="237">
        <f>J8-M8</f>
        <v/>
      </c>
      <c r="L8" s="237">
        <f>J8*2</f>
        <v/>
      </c>
      <c r="M8" s="237">
        <f>J8*I8</f>
        <v/>
      </c>
      <c r="N8" s="280">
        <f>J8+K8</f>
        <v/>
      </c>
      <c r="P8" s="280">
        <f>M8*2</f>
        <v/>
      </c>
    </row>
    <row r="9">
      <c r="A9" s="394" t="inlineStr">
        <is>
          <t>030</t>
        </is>
      </c>
      <c r="B9" s="464" t="n">
        <v>16</v>
      </c>
      <c r="C9" s="464" t="n">
        <v>0</v>
      </c>
      <c r="D9" s="464" t="n">
        <v>-16</v>
      </c>
      <c r="E9" s="25">
        <f>IF(C9&gt;=B9*$E$1,B9,C9)</f>
        <v/>
      </c>
      <c r="F9" s="208" t="inlineStr">
        <is>
          <t>ROSALINA EXPRESS</t>
        </is>
      </c>
      <c r="G9" s="209">
        <f>VLOOKUP(F9,$A$3:$C$97,2,0)</f>
        <v/>
      </c>
      <c r="H9" s="209">
        <f>VLOOKUP(F9,$A$3:$E$97,5,0)</f>
        <v/>
      </c>
      <c r="I9" s="210">
        <f>1-H9/G9</f>
        <v/>
      </c>
      <c r="J9" s="236">
        <f>VLOOKUP(F9,'...'!$B$8:$H$16,7,0)</f>
        <v/>
      </c>
      <c r="K9" s="236">
        <f>J9-M9</f>
        <v/>
      </c>
      <c r="L9" s="236">
        <f>J9*2</f>
        <v/>
      </c>
      <c r="M9" s="236">
        <f>J9*I9</f>
        <v/>
      </c>
      <c r="N9" s="279">
        <f>J9+K9</f>
        <v/>
      </c>
      <c r="P9" s="279">
        <f>M9*2</f>
        <v/>
      </c>
    </row>
    <row r="10">
      <c r="A10" s="394" t="inlineStr">
        <is>
          <t>05103</t>
        </is>
      </c>
      <c r="B10" s="464" t="n">
        <v>100</v>
      </c>
      <c r="C10" s="464" t="n">
        <v>48</v>
      </c>
      <c r="D10" s="464" t="n">
        <v>-52</v>
      </c>
      <c r="E10" s="25">
        <f>IF(C10&gt;=B10*$E$1,B10,C10)</f>
        <v/>
      </c>
      <c r="F10" s="211" t="inlineStr">
        <is>
          <t>STRANG</t>
        </is>
      </c>
      <c r="G10" s="180">
        <f>VLOOKUP(F10,$A$3:$C$97,2,0)</f>
        <v/>
      </c>
      <c r="H10" s="180">
        <f>VLOOKUP(F10,$A$3:$E$97,5,0)</f>
        <v/>
      </c>
      <c r="I10" s="212">
        <f>1-H10/G10</f>
        <v/>
      </c>
      <c r="J10" s="237">
        <f>VLOOKUP(F10,'...'!$B$8:$H$16,7,0)</f>
        <v/>
      </c>
      <c r="K10" s="237" t="n">
        <v>0</v>
      </c>
      <c r="L10" s="237">
        <f>J10</f>
        <v/>
      </c>
      <c r="M10" s="237" t="n">
        <v>0</v>
      </c>
      <c r="N10" s="280" t="n">
        <v>0</v>
      </c>
      <c r="P10" s="280">
        <f>M10*1</f>
        <v/>
      </c>
    </row>
    <row r="11">
      <c r="A11" s="394" t="inlineStr">
        <is>
          <t>054</t>
        </is>
      </c>
      <c r="B11" s="464" t="n">
        <v>84</v>
      </c>
      <c r="C11" s="464" t="n">
        <v>38</v>
      </c>
      <c r="D11" s="464" t="n">
        <v>-46</v>
      </c>
      <c r="E11" s="25">
        <f>IF(C11&gt;=B11*$E$1,B11,C11)</f>
        <v/>
      </c>
      <c r="F11" s="208" t="inlineStr">
        <is>
          <t>TCUL</t>
        </is>
      </c>
      <c r="G11" s="209">
        <f>VLOOKUP(F11,$A$3:$C$97,2,0)</f>
        <v/>
      </c>
      <c r="H11" s="209">
        <f>VLOOKUP(F11,$A$3:$E$97,5,0)</f>
        <v/>
      </c>
      <c r="I11" s="210">
        <f>1-H11/G11</f>
        <v/>
      </c>
      <c r="J11" s="236">
        <f>VLOOKUP(F11,'...'!$B$8:$H$16,7,0)</f>
        <v/>
      </c>
      <c r="K11" s="236">
        <f>J11-M11</f>
        <v/>
      </c>
      <c r="L11" s="236">
        <f>J11*2</f>
        <v/>
      </c>
      <c r="M11" s="236">
        <f>J11*I11</f>
        <v/>
      </c>
      <c r="N11" s="279">
        <f>J11+K11</f>
        <v/>
      </c>
      <c r="P11" s="279">
        <f>M11*2</f>
        <v/>
      </c>
    </row>
    <row r="12">
      <c r="A12" s="394" t="inlineStr">
        <is>
          <t>05418</t>
        </is>
      </c>
      <c r="B12" s="464" t="n">
        <v>0</v>
      </c>
      <c r="C12" s="464" t="n">
        <v>0</v>
      </c>
      <c r="D12" s="464" t="n">
        <v>0</v>
      </c>
      <c r="E12" s="25">
        <f>IF(C12&gt;=B12*$E$1,B12,C12)</f>
        <v/>
      </c>
    </row>
    <row r="13">
      <c r="A13" s="394" t="inlineStr">
        <is>
          <t>05501</t>
        </is>
      </c>
      <c r="B13" s="464" t="n">
        <v>26</v>
      </c>
      <c r="C13" s="464" t="n">
        <v>15</v>
      </c>
      <c r="D13" s="464" t="n">
        <v>-11</v>
      </c>
      <c r="E13" s="25">
        <f>IF(C13&gt;=B13*$E$1,B13,C13)</f>
        <v/>
      </c>
    </row>
    <row r="14">
      <c r="A14" s="394" t="inlineStr">
        <is>
          <t>05502</t>
        </is>
      </c>
      <c r="B14" s="464" t="n">
        <v>110</v>
      </c>
      <c r="C14" s="464" t="n">
        <v>0</v>
      </c>
      <c r="D14" s="464" t="n">
        <v>-110</v>
      </c>
      <c r="E14" s="25">
        <f>IF(C14&gt;=B14*$E$1,B14,C14)</f>
        <v/>
      </c>
    </row>
    <row r="15" ht="15.75" customHeight="1">
      <c r="A15" s="394" t="inlineStr">
        <is>
          <t>05618</t>
        </is>
      </c>
      <c r="B15" s="464" t="n">
        <v>80</v>
      </c>
      <c r="C15" s="464" t="n">
        <v>19</v>
      </c>
      <c r="D15" s="464" t="n">
        <v>-61</v>
      </c>
      <c r="E15" s="25">
        <f>IF(C15&gt;=B15*$E$1,B15,C15)</f>
        <v/>
      </c>
      <c r="G15" s="493" t="inlineStr">
        <is>
          <t>Dados Sistema / Cálculo IGAPE</t>
        </is>
      </c>
    </row>
    <row r="16" ht="32.1" customHeight="1">
      <c r="A16" s="394" t="inlineStr">
        <is>
          <t>401</t>
        </is>
      </c>
      <c r="B16" s="464" t="n">
        <v>64</v>
      </c>
      <c r="C16" s="464" t="n">
        <v>0</v>
      </c>
      <c r="D16" s="464" t="n">
        <v>-64</v>
      </c>
      <c r="E16" s="25">
        <f>IF(C16&gt;=B16*$E$1,B16,C16)</f>
        <v/>
      </c>
      <c r="G16" s="214" t="inlineStr">
        <is>
          <t>Operadora</t>
        </is>
      </c>
      <c r="H16" s="215" t="inlineStr">
        <is>
          <t>K Percorrido</t>
        </is>
      </c>
      <c r="I16" s="215" t="inlineStr">
        <is>
          <t>IPK</t>
        </is>
      </c>
      <c r="J16" s="215" t="inlineStr">
        <is>
          <t>IPK Corrigido</t>
        </is>
      </c>
      <c r="K16" s="215" t="inlineStr">
        <is>
          <t xml:space="preserve">PTA Apurado </t>
        </is>
      </c>
      <c r="L16" s="215" t="inlineStr">
        <is>
          <t>Tarifa Real</t>
        </is>
      </c>
      <c r="M16" s="215" t="inlineStr">
        <is>
          <t>Tarifa Pública</t>
        </is>
      </c>
      <c r="N16" s="215" t="inlineStr">
        <is>
          <t>Tarifa do Subsídio</t>
        </is>
      </c>
      <c r="O16" s="215" t="inlineStr">
        <is>
          <t>Subsídio apurado</t>
        </is>
      </c>
    </row>
    <row r="17" ht="15" customHeight="1">
      <c r="A17" s="393" t="inlineStr">
        <is>
          <t>ANGO-REAL</t>
        </is>
      </c>
      <c r="B17" s="464" t="n">
        <v>1478</v>
      </c>
      <c r="C17" s="464" t="n">
        <v>978</v>
      </c>
      <c r="D17" s="464" t="n">
        <v>-500</v>
      </c>
      <c r="E17" s="123">
        <f>SUM(E18:E32)</f>
        <v/>
      </c>
      <c r="G17" s="495" t="n"/>
      <c r="I17" s="213" t="inlineStr">
        <is>
          <t>a</t>
        </is>
      </c>
      <c r="J17" s="213" t="inlineStr">
        <is>
          <t>i</t>
        </is>
      </c>
      <c r="K17" s="213" t="inlineStr">
        <is>
          <t>b</t>
        </is>
      </c>
      <c r="L17" s="213" t="inlineStr">
        <is>
          <t>c = a*b</t>
        </is>
      </c>
      <c r="M17" s="213" t="inlineStr">
        <is>
          <t>d</t>
        </is>
      </c>
      <c r="N17" s="213" t="inlineStr">
        <is>
          <t>e</t>
        </is>
      </c>
      <c r="O17" s="213" t="inlineStr">
        <is>
          <t>f = d-e</t>
        </is>
      </c>
    </row>
    <row r="18">
      <c r="A18" s="394" t="n">
        <v>612</v>
      </c>
      <c r="B18" s="464" t="n">
        <v>84</v>
      </c>
      <c r="C18" s="464" t="n">
        <v>92</v>
      </c>
      <c r="D18" s="464" t="n">
        <v>8</v>
      </c>
      <c r="E18" s="25">
        <f>IF(C18&gt;=B18*$E$1,B18,C18)</f>
        <v/>
      </c>
      <c r="G18" s="216" t="inlineStr">
        <is>
          <t>ANGOAUSTRAL</t>
        </is>
      </c>
      <c r="H18" s="217">
        <f>'...'!E8</f>
        <v/>
      </c>
      <c r="I18" s="217">
        <f>'...'!G8</f>
        <v/>
      </c>
      <c r="J18" s="218">
        <f>IF(I18&gt;4.19,4.19,I18)</f>
        <v/>
      </c>
      <c r="K18" s="217">
        <f>+H18*J18</f>
        <v/>
      </c>
      <c r="L18" s="217" t="n">
        <v>100</v>
      </c>
      <c r="M18" s="217" t="n">
        <v>50</v>
      </c>
      <c r="N18" s="217">
        <f>+L18-M18</f>
        <v/>
      </c>
      <c r="O18" s="219">
        <f>+K18*N18</f>
        <v/>
      </c>
    </row>
    <row r="19">
      <c r="A19" s="394" t="n">
        <v>616</v>
      </c>
      <c r="B19" s="464" t="n">
        <v>108</v>
      </c>
      <c r="C19" s="464" t="n">
        <v>71</v>
      </c>
      <c r="D19" s="464" t="n">
        <v>-37</v>
      </c>
      <c r="E19" s="25">
        <f>IF(C19&gt;=B19*$E$1,B19,C19)</f>
        <v/>
      </c>
      <c r="G19" s="220" t="inlineStr">
        <is>
          <t>ANGO-REAL</t>
        </is>
      </c>
      <c r="H19" s="221">
        <f>'...'!E9</f>
        <v/>
      </c>
      <c r="I19" s="221">
        <f>'...'!G9</f>
        <v/>
      </c>
      <c r="J19" s="222">
        <f>IF(I19&gt;4.19,4.19,I19)</f>
        <v/>
      </c>
      <c r="K19" s="221">
        <f>+H19*J19</f>
        <v/>
      </c>
      <c r="L19" s="221" t="n">
        <v>100</v>
      </c>
      <c r="M19" s="221" t="n">
        <v>50</v>
      </c>
      <c r="N19" s="221">
        <f>+L19-M19</f>
        <v/>
      </c>
      <c r="O19" s="223">
        <f>+K19*N19</f>
        <v/>
      </c>
    </row>
    <row r="20">
      <c r="A20" s="394" t="inlineStr">
        <is>
          <t>05201</t>
        </is>
      </c>
      <c r="B20" s="464" t="n">
        <v>40</v>
      </c>
      <c r="C20" s="464" t="n">
        <v>48</v>
      </c>
      <c r="D20" s="464" t="n">
        <v>8</v>
      </c>
      <c r="E20" s="25">
        <f>IF(C20&gt;=B20*$E$1,B20,C20)</f>
        <v/>
      </c>
      <c r="G20" s="216" t="inlineStr">
        <is>
          <t>CAMCON</t>
        </is>
      </c>
      <c r="H20" s="217">
        <f>'...'!E10</f>
        <v/>
      </c>
      <c r="I20" s="217">
        <f>'...'!G10</f>
        <v/>
      </c>
      <c r="J20" s="218">
        <f>IF(I20&gt;4.19,4.19,I20)</f>
        <v/>
      </c>
      <c r="K20" s="217">
        <f>+H20*J20</f>
        <v/>
      </c>
      <c r="L20" s="217" t="n">
        <v>100</v>
      </c>
      <c r="M20" s="217" t="n">
        <v>50</v>
      </c>
      <c r="N20" s="217">
        <f>+L20-M20</f>
        <v/>
      </c>
      <c r="O20" s="219">
        <f>+K20*N20</f>
        <v/>
      </c>
    </row>
    <row r="21">
      <c r="A21" s="394" t="inlineStr">
        <is>
          <t>05300</t>
        </is>
      </c>
      <c r="B21" s="464" t="n">
        <v>12</v>
      </c>
      <c r="C21" s="464" t="n">
        <v>0</v>
      </c>
      <c r="D21" s="464" t="n">
        <v>-12</v>
      </c>
      <c r="E21" s="25">
        <f>IF(C21&gt;=B21*$E$1,B21,C21)</f>
        <v/>
      </c>
      <c r="G21" s="220" t="inlineStr">
        <is>
          <t>CIDRÁLIA</t>
        </is>
      </c>
      <c r="H21" s="221">
        <f>'...'!E11</f>
        <v/>
      </c>
      <c r="I21" s="221">
        <f>'...'!G11</f>
        <v/>
      </c>
      <c r="J21" s="222">
        <f>IF(I21&gt;4.19,4.19,I21)</f>
        <v/>
      </c>
      <c r="K21" s="221">
        <f>+H21*J21</f>
        <v/>
      </c>
      <c r="L21" s="221" t="n">
        <v>100</v>
      </c>
      <c r="M21" s="221" t="n">
        <v>50</v>
      </c>
      <c r="N21" s="221">
        <f>+L21-M21</f>
        <v/>
      </c>
      <c r="O21" s="223">
        <f>+K21*N21</f>
        <v/>
      </c>
    </row>
    <row r="22" customFormat="1" s="110">
      <c r="A22" s="394" t="inlineStr">
        <is>
          <t>05503</t>
        </is>
      </c>
      <c r="B22" s="464" t="n">
        <v>90</v>
      </c>
      <c r="C22" s="464" t="n">
        <v>0</v>
      </c>
      <c r="D22" s="464" t="n">
        <v>-90</v>
      </c>
      <c r="E22" s="25">
        <f>IF(C22&gt;=B22*$E$1,B22,C22)</f>
        <v/>
      </c>
      <c r="F22" s="470" t="n"/>
      <c r="G22" s="216" t="inlineStr">
        <is>
          <t>IMPALA</t>
        </is>
      </c>
      <c r="H22" s="217">
        <f>'...'!E12</f>
        <v/>
      </c>
      <c r="I22" s="217">
        <f>'...'!G12</f>
        <v/>
      </c>
      <c r="J22" s="218">
        <f>IF(I22&gt;4.19,4.19,I22)</f>
        <v/>
      </c>
      <c r="K22" s="217" t="n">
        <v>0</v>
      </c>
      <c r="L22" s="217" t="n">
        <v>100</v>
      </c>
      <c r="M22" s="217" t="n">
        <v>50</v>
      </c>
      <c r="N22" s="217">
        <f>+L22-M22</f>
        <v/>
      </c>
      <c r="O22" s="219">
        <f>+K22*N22</f>
        <v/>
      </c>
    </row>
    <row r="23">
      <c r="A23" s="394" t="inlineStr">
        <is>
          <t>05606</t>
        </is>
      </c>
      <c r="B23" s="464" t="n">
        <v>70</v>
      </c>
      <c r="C23" s="464" t="n">
        <v>40</v>
      </c>
      <c r="D23" s="464" t="n">
        <v>-30</v>
      </c>
      <c r="E23" s="25">
        <f>IF(C23&gt;=B23*$E$1,B23,C23)</f>
        <v/>
      </c>
      <c r="G23" s="220" t="inlineStr">
        <is>
          <t>MACON</t>
        </is>
      </c>
      <c r="H23" s="221">
        <f>'...'!E13</f>
        <v/>
      </c>
      <c r="I23" s="221">
        <f>'...'!G13</f>
        <v/>
      </c>
      <c r="J23" s="222">
        <f>IF(I23&gt;4.19,4.19,I23)</f>
        <v/>
      </c>
      <c r="K23" s="221">
        <f>+H23*J23</f>
        <v/>
      </c>
      <c r="L23" s="221" t="n">
        <v>100</v>
      </c>
      <c r="M23" s="221" t="n">
        <v>50</v>
      </c>
      <c r="N23" s="221">
        <f>+L23-M23</f>
        <v/>
      </c>
      <c r="O23" s="223">
        <f>+K23*N23</f>
        <v/>
      </c>
    </row>
    <row r="24">
      <c r="A24" s="394" t="inlineStr">
        <is>
          <t>05700</t>
        </is>
      </c>
      <c r="B24" s="464" t="n">
        <v>48</v>
      </c>
      <c r="C24" s="464" t="n">
        <v>0</v>
      </c>
      <c r="D24" s="464" t="n">
        <v>-48</v>
      </c>
      <c r="E24" s="25">
        <f>IF(C24&gt;=B24*$E$1,B24,C24)</f>
        <v/>
      </c>
      <c r="G24" s="216" t="inlineStr">
        <is>
          <t>ROSALINA EXPRESS</t>
        </is>
      </c>
      <c r="H24" s="217">
        <f>'...'!E14</f>
        <v/>
      </c>
      <c r="I24" s="217">
        <f>'...'!G14</f>
        <v/>
      </c>
      <c r="J24" s="218">
        <f>IF(I24&gt;4.19,4.19,I24)</f>
        <v/>
      </c>
      <c r="K24" s="217">
        <f>+H24*J24</f>
        <v/>
      </c>
      <c r="L24" s="217" t="n">
        <v>100</v>
      </c>
      <c r="M24" s="217" t="n">
        <v>50</v>
      </c>
      <c r="N24" s="217">
        <f>+L24-M24</f>
        <v/>
      </c>
      <c r="O24" s="219">
        <f>+K24*N24</f>
        <v/>
      </c>
    </row>
    <row r="25">
      <c r="A25" s="394" t="inlineStr">
        <is>
          <t>05715</t>
        </is>
      </c>
      <c r="B25" s="464" t="n">
        <v>32</v>
      </c>
      <c r="C25" s="464" t="n">
        <v>0</v>
      </c>
      <c r="D25" s="464" t="n">
        <v>-32</v>
      </c>
      <c r="E25" s="25">
        <f>IF(C25&gt;=B25*$E$1,B25,C25)</f>
        <v/>
      </c>
      <c r="G25" s="220" t="inlineStr">
        <is>
          <t>STRANG</t>
        </is>
      </c>
      <c r="H25" s="221">
        <f>'...'!E15</f>
        <v/>
      </c>
      <c r="I25" s="221">
        <f>'...'!G15</f>
        <v/>
      </c>
      <c r="J25" s="222">
        <f>IF(I25&gt;4.19,4.19,I25)</f>
        <v/>
      </c>
      <c r="K25" s="221" t="n">
        <v>0</v>
      </c>
      <c r="L25" s="221" t="n">
        <v>100</v>
      </c>
      <c r="M25" s="221" t="n">
        <v>50</v>
      </c>
      <c r="N25" s="221">
        <f>+L25-M25</f>
        <v/>
      </c>
      <c r="O25" s="223">
        <f>+K25*N25</f>
        <v/>
      </c>
    </row>
    <row r="26">
      <c r="A26" s="394" t="inlineStr">
        <is>
          <t>05804</t>
        </is>
      </c>
      <c r="B26" s="464" t="n">
        <v>90</v>
      </c>
      <c r="C26" s="464" t="n">
        <v>13</v>
      </c>
      <c r="D26" s="464" t="n">
        <v>-77</v>
      </c>
      <c r="E26" s="25">
        <f>IF(C26&gt;=B26*$E$1,B26,C26)</f>
        <v/>
      </c>
      <c r="G26" s="216" t="inlineStr">
        <is>
          <t>TCUL</t>
        </is>
      </c>
      <c r="H26" s="217">
        <f>'...'!E16</f>
        <v/>
      </c>
      <c r="I26" s="217">
        <f>'...'!G16</f>
        <v/>
      </c>
      <c r="J26" s="218">
        <f>IF(I26&gt;4.19,4.19,I26)</f>
        <v/>
      </c>
      <c r="K26" s="217">
        <f>+H26*J26</f>
        <v/>
      </c>
      <c r="L26" s="217" t="n">
        <v>100</v>
      </c>
      <c r="M26" s="217" t="n">
        <v>50</v>
      </c>
      <c r="N26" s="217">
        <f>+L26-M26</f>
        <v/>
      </c>
      <c r="O26" s="219">
        <f>+K26*N26</f>
        <v/>
      </c>
    </row>
    <row r="27">
      <c r="A27" s="394" t="inlineStr">
        <is>
          <t>AR01</t>
        </is>
      </c>
      <c r="B27" s="464" t="n">
        <v>192</v>
      </c>
      <c r="C27" s="464" t="n">
        <v>236</v>
      </c>
      <c r="D27" s="464" t="n">
        <v>44</v>
      </c>
      <c r="E27" s="25">
        <f>IF(C27&gt;=B27*$E$1,B27,C27)</f>
        <v/>
      </c>
    </row>
    <row r="28">
      <c r="A28" s="394" t="inlineStr">
        <is>
          <t>AR02</t>
        </is>
      </c>
      <c r="B28" s="464" t="n">
        <v>180</v>
      </c>
      <c r="C28" s="464" t="n">
        <v>79</v>
      </c>
      <c r="D28" s="464" t="n">
        <v>-101</v>
      </c>
      <c r="E28" s="25">
        <f>IF(C28&gt;=B28*$E$1,B28,C28)</f>
        <v/>
      </c>
    </row>
    <row r="29">
      <c r="A29" s="394" t="inlineStr">
        <is>
          <t>AR03</t>
        </is>
      </c>
      <c r="B29" s="464" t="n">
        <v>120</v>
      </c>
      <c r="C29" s="464" t="n">
        <v>129</v>
      </c>
      <c r="D29" s="464" t="n">
        <v>9</v>
      </c>
      <c r="E29" s="25">
        <f>IF(C29&gt;=B29*$E$1,B29,C29)</f>
        <v/>
      </c>
    </row>
    <row r="30">
      <c r="A30" s="394" t="inlineStr">
        <is>
          <t>AR04</t>
        </is>
      </c>
      <c r="B30" s="464" t="n">
        <v>144</v>
      </c>
      <c r="C30" s="464" t="n">
        <v>158</v>
      </c>
      <c r="D30" s="464" t="n">
        <v>14</v>
      </c>
      <c r="E30" s="25">
        <f>IF(C30&gt;=B30*$E$1,B30,C30)</f>
        <v/>
      </c>
    </row>
    <row r="31">
      <c r="A31" s="394" t="inlineStr">
        <is>
          <t>AR05</t>
        </is>
      </c>
      <c r="B31" s="464" t="n">
        <v>220</v>
      </c>
      <c r="C31" s="464" t="n">
        <v>103</v>
      </c>
      <c r="D31" s="464" t="n">
        <v>-117</v>
      </c>
      <c r="E31" s="25">
        <f>IF(C31&gt;=B31*$E$1,B31,C31)</f>
        <v/>
      </c>
    </row>
    <row r="32">
      <c r="A32" s="394" t="inlineStr">
        <is>
          <t>AR07</t>
        </is>
      </c>
      <c r="B32" s="464" t="n">
        <v>48</v>
      </c>
      <c r="C32" s="464" t="n">
        <v>9</v>
      </c>
      <c r="D32" s="464" t="n">
        <v>-39</v>
      </c>
      <c r="E32" s="25">
        <f>IF(C32&gt;=B32*$E$1,B32,C32)</f>
        <v/>
      </c>
    </row>
    <row r="33">
      <c r="A33" s="393" t="inlineStr">
        <is>
          <t>CAMCON</t>
        </is>
      </c>
      <c r="B33" s="464" t="n">
        <v>172</v>
      </c>
      <c r="C33" s="464" t="n">
        <v>95</v>
      </c>
      <c r="D33" s="464" t="n">
        <v>-77</v>
      </c>
      <c r="E33" s="123">
        <f>SUM(E34:E37)</f>
        <v/>
      </c>
    </row>
    <row r="34">
      <c r="A34" s="394" t="inlineStr">
        <is>
          <t>CA01</t>
        </is>
      </c>
      <c r="B34" s="464" t="n">
        <v>48</v>
      </c>
      <c r="C34" s="464" t="n">
        <v>27</v>
      </c>
      <c r="D34" s="464" t="n">
        <v>-21</v>
      </c>
      <c r="E34" s="25">
        <f>IF(C34&gt;=B34*$E$1,B34,C34)</f>
        <v/>
      </c>
    </row>
    <row r="35">
      <c r="A35" s="394" t="inlineStr">
        <is>
          <t>CA02</t>
        </is>
      </c>
      <c r="B35" s="464" t="n">
        <v>28</v>
      </c>
      <c r="C35" s="464" t="n">
        <v>11</v>
      </c>
      <c r="D35" s="464" t="n">
        <v>-17</v>
      </c>
      <c r="E35" s="25">
        <f>IF(C35&gt;=B35*$E$1,B35,C35)</f>
        <v/>
      </c>
    </row>
    <row r="36">
      <c r="A36" s="394" t="inlineStr">
        <is>
          <t>CA03</t>
        </is>
      </c>
      <c r="B36" s="464" t="n">
        <v>48</v>
      </c>
      <c r="C36" s="464" t="n">
        <v>18</v>
      </c>
      <c r="D36" s="464" t="n">
        <v>-30</v>
      </c>
      <c r="E36" s="25">
        <f>IF(C36&gt;=B36*$E$1,B36,C36)</f>
        <v/>
      </c>
    </row>
    <row r="37">
      <c r="A37" s="394" t="inlineStr">
        <is>
          <t>CA04</t>
        </is>
      </c>
      <c r="B37" s="464" t="n">
        <v>48</v>
      </c>
      <c r="C37" s="464" t="n">
        <v>39</v>
      </c>
      <c r="D37" s="464" t="n">
        <v>-9</v>
      </c>
      <c r="E37" s="25">
        <f>IF(C37&gt;=B37*$E$1,B37,C37)</f>
        <v/>
      </c>
    </row>
    <row r="38">
      <c r="A38" s="393" t="inlineStr">
        <is>
          <t>CIDRÁLIA</t>
        </is>
      </c>
      <c r="B38" s="464" t="n">
        <v>465</v>
      </c>
      <c r="C38" s="464" t="n">
        <v>442</v>
      </c>
      <c r="D38" s="464" t="n">
        <v>-23</v>
      </c>
      <c r="E38" s="123">
        <f>SUM(E39:E47)</f>
        <v/>
      </c>
    </row>
    <row r="39">
      <c r="A39" s="394" t="inlineStr">
        <is>
          <t>05400</t>
        </is>
      </c>
      <c r="B39" s="464" t="n">
        <v>50</v>
      </c>
      <c r="C39" s="464" t="n">
        <v>68</v>
      </c>
      <c r="D39" s="464" t="n">
        <v>18</v>
      </c>
      <c r="E39" s="25">
        <f>IF(C39&gt;=B39*$E$1,B39,C39)</f>
        <v/>
      </c>
    </row>
    <row r="40">
      <c r="A40" s="394" t="inlineStr">
        <is>
          <t>05407</t>
        </is>
      </c>
      <c r="B40" s="464" t="n">
        <v>50</v>
      </c>
      <c r="C40" s="464" t="n">
        <v>10</v>
      </c>
      <c r="D40" s="464" t="n">
        <v>-40</v>
      </c>
      <c r="E40" s="25">
        <f>IF(C40&gt;=B40*$E$1,B40,C40)</f>
        <v/>
      </c>
    </row>
    <row r="41">
      <c r="A41" s="394" t="inlineStr">
        <is>
          <t>05419</t>
        </is>
      </c>
      <c r="B41" s="464" t="n">
        <v>45</v>
      </c>
      <c r="C41" s="464" t="n">
        <v>126</v>
      </c>
      <c r="D41" s="464" t="n">
        <v>81</v>
      </c>
      <c r="E41" s="25">
        <f>IF(C41&gt;=B41*$E$1,B41,C41)</f>
        <v/>
      </c>
    </row>
    <row r="42">
      <c r="A42" s="394" t="inlineStr">
        <is>
          <t>B07</t>
        </is>
      </c>
      <c r="B42" s="464" t="n">
        <v>44</v>
      </c>
      <c r="C42" s="464" t="n">
        <v>45</v>
      </c>
      <c r="D42" s="464" t="n">
        <v>1</v>
      </c>
      <c r="E42" s="25">
        <f>IF(C42&gt;=B42*$E$1,B42,C42)</f>
        <v/>
      </c>
    </row>
    <row r="43">
      <c r="A43" s="394" t="inlineStr">
        <is>
          <t>G06</t>
        </is>
      </c>
      <c r="B43" s="464" t="n">
        <v>84</v>
      </c>
      <c r="C43" s="464" t="n">
        <v>73</v>
      </c>
      <c r="D43" s="464" t="n">
        <v>-11</v>
      </c>
      <c r="E43" s="25">
        <f>IF(C43&gt;=B43*$E$1,B43,C43)</f>
        <v/>
      </c>
    </row>
    <row r="44">
      <c r="A44" s="394" t="inlineStr">
        <is>
          <t>G07</t>
        </is>
      </c>
      <c r="B44" s="464" t="n">
        <v>72</v>
      </c>
      <c r="C44" s="464" t="n">
        <v>33</v>
      </c>
      <c r="D44" s="464" t="n">
        <v>-39</v>
      </c>
      <c r="E44" s="25">
        <f>IF(C44&gt;=B44*$E$1,B44,C44)</f>
        <v/>
      </c>
    </row>
    <row r="45">
      <c r="A45" s="394" t="inlineStr">
        <is>
          <t>G08</t>
        </is>
      </c>
      <c r="B45" s="464" t="n">
        <v>0</v>
      </c>
      <c r="C45" s="464" t="n">
        <v>0</v>
      </c>
      <c r="D45" s="464" t="n">
        <v>0</v>
      </c>
      <c r="E45" s="25">
        <f>IF(C45&gt;=B45*$E$1,B45,C45)</f>
        <v/>
      </c>
    </row>
    <row r="46">
      <c r="A46" s="394" t="inlineStr">
        <is>
          <t>K05</t>
        </is>
      </c>
      <c r="B46" s="464" t="n">
        <v>36</v>
      </c>
      <c r="C46" s="464" t="n">
        <v>13</v>
      </c>
      <c r="D46" s="464" t="n">
        <v>-23</v>
      </c>
      <c r="E46" s="25">
        <f>IF(C46&gt;=B46*$E$1,B46,C46)</f>
        <v/>
      </c>
    </row>
    <row r="47">
      <c r="A47" s="394" t="inlineStr">
        <is>
          <t>Z05</t>
        </is>
      </c>
      <c r="B47" s="464" t="n">
        <v>84</v>
      </c>
      <c r="C47" s="464" t="n">
        <v>74</v>
      </c>
      <c r="D47" s="464" t="n">
        <v>-10</v>
      </c>
      <c r="E47" s="25">
        <f>IF(C47&gt;=B47*$E$1,B47,C47)</f>
        <v/>
      </c>
    </row>
    <row r="48">
      <c r="A48" s="393" t="inlineStr">
        <is>
          <t>IMPALA</t>
        </is>
      </c>
      <c r="B48" s="464" t="n">
        <v>130</v>
      </c>
      <c r="C48" s="464" t="n">
        <v>88</v>
      </c>
      <c r="D48" s="464" t="n">
        <v>-42</v>
      </c>
      <c r="E48" s="123">
        <f>SUM(E49:E50)</f>
        <v/>
      </c>
      <c r="K48" s="465">
        <f>SUM(K3:K11)</f>
        <v/>
      </c>
    </row>
    <row r="49">
      <c r="A49" s="394" t="inlineStr">
        <is>
          <t>I01</t>
        </is>
      </c>
      <c r="B49" s="464" t="n">
        <v>64</v>
      </c>
      <c r="C49" s="464" t="n">
        <v>46</v>
      </c>
      <c r="D49" s="464" t="n">
        <v>-18</v>
      </c>
      <c r="E49" s="25">
        <f>IF(C49&gt;=B49*$E$1,B49,C49)</f>
        <v/>
      </c>
    </row>
    <row r="50">
      <c r="A50" s="394" t="inlineStr">
        <is>
          <t>I02</t>
        </is>
      </c>
      <c r="B50" s="464" t="n">
        <v>66</v>
      </c>
      <c r="C50" s="464" t="n">
        <v>42</v>
      </c>
      <c r="D50" s="464" t="n">
        <v>-24</v>
      </c>
      <c r="E50" s="25">
        <f>IF(C50&gt;=B50*$E$1,B50,C50)</f>
        <v/>
      </c>
    </row>
    <row r="51">
      <c r="A51" s="393" t="inlineStr">
        <is>
          <t>MACON</t>
        </is>
      </c>
      <c r="B51" s="464" t="n">
        <v>820</v>
      </c>
      <c r="C51" s="464" t="n">
        <v>316</v>
      </c>
      <c r="D51" s="464" t="n">
        <v>-504</v>
      </c>
      <c r="E51" s="123">
        <f>SUM(E52:E62)</f>
        <v/>
      </c>
    </row>
    <row r="52">
      <c r="A52" s="394" t="n">
        <v>901</v>
      </c>
      <c r="B52" s="464" t="n">
        <v>48</v>
      </c>
      <c r="C52" s="464" t="n">
        <v>43</v>
      </c>
      <c r="D52" s="464" t="n">
        <v>-5</v>
      </c>
      <c r="E52" s="25">
        <f>IF(C52&gt;=B52*$E$1,B52,C52)</f>
        <v/>
      </c>
    </row>
    <row r="53">
      <c r="A53" s="394" t="inlineStr">
        <is>
          <t>05803</t>
        </is>
      </c>
      <c r="B53" s="464" t="n">
        <v>120</v>
      </c>
      <c r="C53" s="464" t="n">
        <v>0</v>
      </c>
      <c r="D53" s="464" t="n">
        <v>-120</v>
      </c>
      <c r="E53" s="25">
        <f>IF(C53&gt;=B53*$E$1,B53,C53)</f>
        <v/>
      </c>
    </row>
    <row r="54">
      <c r="A54" s="394" t="inlineStr">
        <is>
          <t>05900</t>
        </is>
      </c>
      <c r="B54" s="464" t="n">
        <v>120</v>
      </c>
      <c r="C54" s="464" t="n">
        <v>0</v>
      </c>
      <c r="D54" s="464" t="n">
        <v>-120</v>
      </c>
      <c r="E54" s="25">
        <f>IF(C54&gt;=B54*$E$1,B54,C54)</f>
        <v/>
      </c>
    </row>
    <row r="55">
      <c r="A55" s="394" t="inlineStr">
        <is>
          <t>107</t>
        </is>
      </c>
      <c r="B55" s="464" t="n">
        <v>48</v>
      </c>
      <c r="C55" s="464" t="n">
        <v>40</v>
      </c>
      <c r="D55" s="464" t="n">
        <v>-8</v>
      </c>
      <c r="E55" s="25">
        <f>IF(C55&gt;=B55*$E$1,B55,C55)</f>
        <v/>
      </c>
    </row>
    <row r="56">
      <c r="A56" s="394" t="inlineStr">
        <is>
          <t>906</t>
        </is>
      </c>
      <c r="B56" s="464" t="n">
        <v>20</v>
      </c>
      <c r="C56" s="464" t="n">
        <v>29</v>
      </c>
      <c r="D56" s="464" t="n">
        <v>9</v>
      </c>
      <c r="E56" s="25">
        <f>IF(C56&gt;=B56*$E$1,B56,C56)</f>
        <v/>
      </c>
    </row>
    <row r="57">
      <c r="A57" s="394" t="inlineStr">
        <is>
          <t>C09B</t>
        </is>
      </c>
      <c r="B57" s="464" t="n">
        <v>0</v>
      </c>
      <c r="C57" s="464" t="n">
        <v>0</v>
      </c>
      <c r="D57" s="464" t="n">
        <v>0</v>
      </c>
      <c r="E57" s="25">
        <f>IF(C57&gt;=B57*$E$1,B57,C57)</f>
        <v/>
      </c>
    </row>
    <row r="58">
      <c r="A58" s="394" t="inlineStr">
        <is>
          <t>MB17</t>
        </is>
      </c>
      <c r="B58" s="464" t="n">
        <v>72</v>
      </c>
      <c r="C58" s="464" t="n">
        <v>18</v>
      </c>
      <c r="D58" s="464" t="n">
        <v>-54</v>
      </c>
      <c r="E58" s="25">
        <f>IF(C58&gt;=B58*$E$1,B58,C58)</f>
        <v/>
      </c>
    </row>
    <row r="59">
      <c r="A59" s="394" t="inlineStr">
        <is>
          <t>MB18</t>
        </is>
      </c>
      <c r="B59" s="464" t="n">
        <v>36</v>
      </c>
      <c r="C59" s="464" t="n">
        <v>29</v>
      </c>
      <c r="D59" s="464" t="n">
        <v>-7</v>
      </c>
      <c r="E59" s="25">
        <f>IF(C59&gt;=B59*$E$1,B59,C59)</f>
        <v/>
      </c>
    </row>
    <row r="60">
      <c r="A60" s="394" t="inlineStr">
        <is>
          <t>MC07</t>
        </is>
      </c>
      <c r="B60" s="464" t="n">
        <v>36</v>
      </c>
      <c r="C60" s="464" t="n">
        <v>0</v>
      </c>
      <c r="D60" s="464" t="n">
        <v>-36</v>
      </c>
      <c r="E60" s="25">
        <f>IF(C60&gt;=B60*$E$1,B60,C60)</f>
        <v/>
      </c>
    </row>
    <row r="61">
      <c r="A61" s="394" t="inlineStr">
        <is>
          <t>MC09</t>
        </is>
      </c>
      <c r="B61" s="464" t="n">
        <v>160</v>
      </c>
      <c r="C61" s="464" t="n">
        <v>70</v>
      </c>
      <c r="D61" s="464" t="n">
        <v>-90</v>
      </c>
      <c r="E61" s="25">
        <f>IF(C61&gt;=B61*$E$1,B61,C61)</f>
        <v/>
      </c>
    </row>
    <row r="62">
      <c r="A62" s="394" t="inlineStr">
        <is>
          <t>MM02</t>
        </is>
      </c>
      <c r="B62" s="464" t="n">
        <v>160</v>
      </c>
      <c r="C62" s="464" t="n">
        <v>87</v>
      </c>
      <c r="D62" s="464" t="n">
        <v>-73</v>
      </c>
      <c r="E62" s="25">
        <f>IF(C62&gt;=B62*$E$1,B62,C62)</f>
        <v/>
      </c>
    </row>
    <row r="63">
      <c r="A63" s="393" t="inlineStr">
        <is>
          <t>ROSALINA EXPRESS</t>
        </is>
      </c>
      <c r="B63" s="464" t="n">
        <v>399</v>
      </c>
      <c r="C63" s="464" t="n">
        <v>231</v>
      </c>
      <c r="D63" s="464" t="n">
        <v>-168</v>
      </c>
      <c r="E63" s="123">
        <f>SUM(E64:E70)</f>
        <v/>
      </c>
    </row>
    <row r="64">
      <c r="A64" s="394" t="inlineStr">
        <is>
          <t>612</t>
        </is>
      </c>
      <c r="B64" s="464" t="n">
        <v>60</v>
      </c>
      <c r="C64" s="464" t="n">
        <v>0</v>
      </c>
      <c r="D64" s="464" t="n">
        <v>-60</v>
      </c>
      <c r="E64" s="25">
        <f>IF(C64&gt;=B64*$E$1,B64,C64)</f>
        <v/>
      </c>
    </row>
    <row r="65">
      <c r="A65" s="394" t="inlineStr">
        <is>
          <t>616</t>
        </is>
      </c>
      <c r="B65" s="464" t="n">
        <v>60</v>
      </c>
      <c r="C65" s="464" t="n">
        <v>29</v>
      </c>
      <c r="D65" s="464" t="n">
        <v>-31</v>
      </c>
      <c r="E65" s="25">
        <f>IF(C65&gt;=B65*$E$1,B65,C65)</f>
        <v/>
      </c>
    </row>
    <row r="66">
      <c r="A66" s="394" t="inlineStr">
        <is>
          <t>R01</t>
        </is>
      </c>
      <c r="B66" s="464" t="n">
        <v>85</v>
      </c>
      <c r="C66" s="464" t="n">
        <v>45</v>
      </c>
      <c r="D66" s="464" t="n">
        <v>-40</v>
      </c>
      <c r="E66" s="25">
        <f>IF(C66&gt;=B66*$E$1,B66,C66)</f>
        <v/>
      </c>
    </row>
    <row r="67">
      <c r="A67" s="394" t="inlineStr">
        <is>
          <t>R02</t>
        </is>
      </c>
      <c r="B67" s="464" t="n">
        <v>84</v>
      </c>
      <c r="C67" s="464" t="n">
        <v>69</v>
      </c>
      <c r="D67" s="464" t="n">
        <v>-15</v>
      </c>
      <c r="E67" s="25">
        <f>IF(C67&gt;=B67*$E$1,B67,C67)</f>
        <v/>
      </c>
    </row>
    <row r="68">
      <c r="A68" s="394" t="inlineStr">
        <is>
          <t>R03</t>
        </is>
      </c>
      <c r="B68" s="464" t="n">
        <v>100</v>
      </c>
      <c r="C68" s="464" t="n">
        <v>87</v>
      </c>
      <c r="D68" s="464" t="n">
        <v>-13</v>
      </c>
      <c r="E68" s="25">
        <f>IF(C68&gt;=B68*$E$1,B68,C68)</f>
        <v/>
      </c>
    </row>
    <row r="69">
      <c r="A69" s="394" t="inlineStr">
        <is>
          <t>R04A</t>
        </is>
      </c>
      <c r="B69" s="464" t="n">
        <v>10</v>
      </c>
      <c r="C69" s="464" t="n">
        <v>1</v>
      </c>
      <c r="D69" s="464" t="n">
        <v>-9</v>
      </c>
      <c r="E69" s="25">
        <f>IF(C69&gt;=B69*$E$1,B69,C69)</f>
        <v/>
      </c>
    </row>
    <row r="70">
      <c r="A70" s="394" t="inlineStr">
        <is>
          <t>R04B</t>
        </is>
      </c>
      <c r="B70" s="464" t="n">
        <v>0</v>
      </c>
      <c r="C70" s="464" t="n">
        <v>0</v>
      </c>
      <c r="D70" s="464" t="n">
        <v>0</v>
      </c>
      <c r="E70" s="25">
        <f>IF(C70&gt;=B70*$E$1,B70,C70)</f>
        <v/>
      </c>
    </row>
    <row r="71">
      <c r="A71" s="393" t="inlineStr">
        <is>
          <t>STRANG</t>
        </is>
      </c>
      <c r="B71" s="464" t="n">
        <v>90</v>
      </c>
      <c r="C71" s="464" t="n">
        <v>18</v>
      </c>
      <c r="D71" s="464" t="n">
        <v>-72</v>
      </c>
      <c r="E71" s="123">
        <f>SUM(E72:E76)</f>
        <v/>
      </c>
    </row>
    <row r="72">
      <c r="A72" s="394" t="inlineStr">
        <is>
          <t>S01</t>
        </is>
      </c>
      <c r="B72" s="464" t="n">
        <v>24</v>
      </c>
      <c r="C72" s="464" t="n">
        <v>7</v>
      </c>
      <c r="D72" s="464" t="n">
        <v>-17</v>
      </c>
      <c r="E72" s="25">
        <f>IF(C72&gt;=B72*$E$1,B72,C72)</f>
        <v/>
      </c>
    </row>
    <row r="73">
      <c r="A73" s="394" t="inlineStr">
        <is>
          <t>S02</t>
        </is>
      </c>
      <c r="B73" s="464" t="n">
        <v>10</v>
      </c>
      <c r="C73" s="464" t="n">
        <v>0</v>
      </c>
      <c r="D73" s="464" t="n">
        <v>-10</v>
      </c>
      <c r="E73" s="25">
        <f>IF(C73&gt;=B73*$E$1,B73,C73)</f>
        <v/>
      </c>
    </row>
    <row r="74">
      <c r="A74" s="394" t="inlineStr">
        <is>
          <t>S03A</t>
        </is>
      </c>
      <c r="B74" s="464" t="n">
        <v>36</v>
      </c>
      <c r="C74" s="464" t="n">
        <v>11</v>
      </c>
      <c r="D74" s="464" t="n">
        <v>-25</v>
      </c>
      <c r="E74" s="25">
        <f>IF(C74&gt;=B74*$E$1,B74,C74)</f>
        <v/>
      </c>
    </row>
    <row r="75">
      <c r="A75" s="394" t="inlineStr">
        <is>
          <t>S03B</t>
        </is>
      </c>
      <c r="B75" s="464" t="n">
        <v>10</v>
      </c>
      <c r="C75" s="464" t="n">
        <v>0</v>
      </c>
      <c r="D75" s="464" t="n">
        <v>-10</v>
      </c>
      <c r="E75" s="25">
        <f>IF(C75&gt;=B75*$E$1,B75,C75)</f>
        <v/>
      </c>
    </row>
    <row r="76">
      <c r="A76" s="394" t="inlineStr">
        <is>
          <t>S04</t>
        </is>
      </c>
      <c r="B76" s="464" t="n">
        <v>10</v>
      </c>
      <c r="C76" s="464" t="n">
        <v>0</v>
      </c>
      <c r="D76" s="464" t="n">
        <v>-10</v>
      </c>
      <c r="E76" s="25">
        <f>IF(C76&gt;=B76*$E$1,B76,C76)</f>
        <v/>
      </c>
    </row>
    <row r="77">
      <c r="A77" s="393" t="inlineStr">
        <is>
          <t>TCUL</t>
        </is>
      </c>
      <c r="B77" s="464" t="n">
        <v>1516</v>
      </c>
      <c r="C77" s="464" t="n">
        <v>1133</v>
      </c>
      <c r="D77" s="464" t="n">
        <v>-383</v>
      </c>
      <c r="E77" s="123">
        <f>SUM(E78:E97)</f>
        <v/>
      </c>
    </row>
    <row r="78">
      <c r="A78" s="394" t="n">
        <v>608</v>
      </c>
      <c r="B78" s="464" t="n">
        <v>204</v>
      </c>
      <c r="C78" s="464" t="n">
        <v>109</v>
      </c>
      <c r="D78" s="464" t="n">
        <v>-95</v>
      </c>
      <c r="E78" s="25">
        <f>IF(C78&gt;=B78*$E$1,B78,C78)</f>
        <v/>
      </c>
    </row>
    <row r="79">
      <c r="A79" s="394" t="inlineStr">
        <is>
          <t>A03</t>
        </is>
      </c>
      <c r="B79" s="464" t="n">
        <v>48</v>
      </c>
      <c r="C79" s="464" t="n">
        <v>25</v>
      </c>
      <c r="D79" s="464" t="n">
        <v>-23</v>
      </c>
      <c r="E79" s="25">
        <f>IF(C79&gt;=B79*$E$1,B79,C79)</f>
        <v/>
      </c>
    </row>
    <row r="80">
      <c r="A80" s="394" t="inlineStr">
        <is>
          <t>B03</t>
        </is>
      </c>
      <c r="B80" s="464" t="n">
        <v>40</v>
      </c>
      <c r="C80" s="464" t="n">
        <v>13</v>
      </c>
      <c r="D80" s="464" t="n">
        <v>-27</v>
      </c>
      <c r="E80" s="25">
        <f>IF(C80&gt;=B80*$E$1,B80,C80)</f>
        <v/>
      </c>
    </row>
    <row r="81">
      <c r="A81" s="394" t="inlineStr">
        <is>
          <t>B16</t>
        </is>
      </c>
      <c r="B81" s="464" t="n">
        <v>0</v>
      </c>
      <c r="C81" s="464" t="n">
        <v>0</v>
      </c>
      <c r="D81" s="464" t="n">
        <v>0</v>
      </c>
      <c r="E81" s="25">
        <f>IF(C81&gt;=B81*$E$1,B81,C81)</f>
        <v/>
      </c>
    </row>
    <row r="82">
      <c r="A82" s="394" t="inlineStr">
        <is>
          <t>B17</t>
        </is>
      </c>
      <c r="B82" s="464" t="n">
        <v>0</v>
      </c>
      <c r="C82" s="464" t="n">
        <v>0</v>
      </c>
      <c r="D82" s="464" t="n">
        <v>0</v>
      </c>
      <c r="E82" s="25">
        <f>IF(C82&gt;=B82*$E$1,B82,C82)</f>
        <v/>
      </c>
    </row>
    <row r="83">
      <c r="A83" s="394" t="inlineStr">
        <is>
          <t>C11</t>
        </is>
      </c>
      <c r="B83" s="464" t="n">
        <v>0</v>
      </c>
      <c r="C83" s="464" t="n">
        <v>0</v>
      </c>
      <c r="D83" s="464" t="n">
        <v>0</v>
      </c>
      <c r="E83" s="25">
        <f>IF(C83&gt;=B83*$E$1,B83,C83)</f>
        <v/>
      </c>
    </row>
    <row r="84">
      <c r="A84" s="394" t="inlineStr">
        <is>
          <t>B11A</t>
        </is>
      </c>
      <c r="B84" s="464" t="n">
        <v>80</v>
      </c>
      <c r="C84" s="464" t="n"/>
      <c r="D84" s="464" t="n">
        <v>-80</v>
      </c>
      <c r="E84" s="25">
        <f>IF(C84&gt;=B84*$E$1,B84,C84)</f>
        <v/>
      </c>
    </row>
    <row r="85">
      <c r="A85" s="394" t="inlineStr">
        <is>
          <t>C04</t>
        </is>
      </c>
      <c r="B85" s="464" t="n">
        <v>64</v>
      </c>
      <c r="C85" s="464" t="n">
        <v>70</v>
      </c>
      <c r="D85" s="464" t="n">
        <v>6</v>
      </c>
      <c r="E85" s="25">
        <f>IF(C85&gt;=B85*$E$1,B85,C85)</f>
        <v/>
      </c>
    </row>
    <row r="86">
      <c r="A86" s="394" t="inlineStr">
        <is>
          <t>C05A</t>
        </is>
      </c>
      <c r="B86" s="464" t="n">
        <v>64</v>
      </c>
      <c r="C86" s="464" t="n">
        <v>20</v>
      </c>
      <c r="D86" s="464" t="n">
        <v>-44</v>
      </c>
      <c r="E86" s="25">
        <f>IF(C86&gt;=B86*$E$1,B86,C86)</f>
        <v/>
      </c>
    </row>
    <row r="87">
      <c r="A87" s="394" t="inlineStr">
        <is>
          <t>C07</t>
        </is>
      </c>
      <c r="B87" s="464" t="n">
        <v>64</v>
      </c>
      <c r="C87" s="464" t="n">
        <v>26</v>
      </c>
      <c r="D87" s="464" t="n">
        <v>-38</v>
      </c>
      <c r="E87" s="25">
        <f>IF(C87&gt;=B87*$E$1,B87,C87)</f>
        <v/>
      </c>
    </row>
    <row r="88">
      <c r="A88" s="394" t="inlineStr">
        <is>
          <t>C09</t>
        </is>
      </c>
      <c r="B88" s="464" t="n">
        <v>64</v>
      </c>
      <c r="C88" s="464" t="n">
        <v>63</v>
      </c>
      <c r="D88" s="464" t="n">
        <v>-1</v>
      </c>
      <c r="E88" s="25">
        <f>IF(C88&gt;=B88*$E$1,B88,C88)</f>
        <v/>
      </c>
    </row>
    <row r="89">
      <c r="A89" s="394" t="inlineStr">
        <is>
          <t>C09A</t>
        </is>
      </c>
      <c r="B89" s="464" t="n">
        <v>40</v>
      </c>
      <c r="C89" s="464" t="n">
        <v>86</v>
      </c>
      <c r="D89" s="464" t="n">
        <v>46</v>
      </c>
      <c r="E89" s="25">
        <f>IF(C89&gt;=B89*$E$1,B89,C89)</f>
        <v/>
      </c>
    </row>
    <row r="90">
      <c r="A90" s="394" t="inlineStr">
        <is>
          <t>C11B</t>
        </is>
      </c>
      <c r="B90" s="464" t="n">
        <v>24</v>
      </c>
      <c r="C90" s="464" t="n">
        <v>0</v>
      </c>
      <c r="D90" s="464" t="n">
        <v>-24</v>
      </c>
      <c r="E90" s="25">
        <f>IF(C90&gt;=B90*$E$1,B90,C90)</f>
        <v/>
      </c>
    </row>
    <row r="91">
      <c r="A91" s="394" t="inlineStr">
        <is>
          <t>C17</t>
        </is>
      </c>
      <c r="B91" s="464" t="n">
        <v>512</v>
      </c>
      <c r="C91" s="464" t="n">
        <v>645</v>
      </c>
      <c r="D91" s="464" t="n">
        <v>133</v>
      </c>
      <c r="E91" s="25">
        <f>IF(C91&gt;=B91*$E$1,B91,C91)</f>
        <v/>
      </c>
    </row>
    <row r="92">
      <c r="A92" s="394" t="inlineStr">
        <is>
          <t>E10</t>
        </is>
      </c>
      <c r="B92" s="464" t="n">
        <v>32</v>
      </c>
      <c r="C92" s="464" t="n">
        <v>6</v>
      </c>
      <c r="D92" s="464" t="n">
        <v>-26</v>
      </c>
      <c r="E92" s="25">
        <f>IF(C92&gt;=B92*$E$1,B92,C92)</f>
        <v/>
      </c>
    </row>
    <row r="93">
      <c r="A93" s="394" t="inlineStr">
        <is>
          <t>E12B</t>
        </is>
      </c>
      <c r="B93" s="464" t="n">
        <v>32</v>
      </c>
      <c r="C93" s="464" t="n">
        <v>0</v>
      </c>
      <c r="D93" s="464" t="n">
        <v>-32</v>
      </c>
      <c r="E93" s="25">
        <f>IF(C93&gt;=B93*$E$1,B93,C93)</f>
        <v/>
      </c>
    </row>
    <row r="94">
      <c r="A94" s="394" t="inlineStr">
        <is>
          <t>E14</t>
        </is>
      </c>
      <c r="B94" s="464" t="n">
        <v>64</v>
      </c>
      <c r="C94" s="464" t="n">
        <v>0</v>
      </c>
      <c r="D94" s="464" t="n">
        <v>-64</v>
      </c>
      <c r="E94" s="25">
        <f>IF(C94&gt;=B94*$E$1,B94,C94)</f>
        <v/>
      </c>
    </row>
    <row r="95">
      <c r="A95" s="394" t="inlineStr">
        <is>
          <t>E16A</t>
        </is>
      </c>
      <c r="B95" s="464" t="n">
        <v>64</v>
      </c>
      <c r="C95" s="464" t="n">
        <v>4</v>
      </c>
      <c r="D95" s="464" t="n">
        <v>-60</v>
      </c>
      <c r="E95" s="25">
        <f>IF(C95&gt;=B95*$E$1,B95,C95)</f>
        <v/>
      </c>
    </row>
    <row r="96">
      <c r="A96" s="394" t="inlineStr">
        <is>
          <t>E6B</t>
        </is>
      </c>
      <c r="B96" s="464" t="n">
        <v>64</v>
      </c>
      <c r="C96" s="464" t="n">
        <v>24</v>
      </c>
      <c r="D96" s="464" t="n">
        <v>-40</v>
      </c>
      <c r="E96" s="25">
        <f>IF(C96&gt;=B96*$E$1,B96,C96)</f>
        <v/>
      </c>
    </row>
    <row r="97">
      <c r="A97" s="394" t="inlineStr">
        <is>
          <t>621</t>
        </is>
      </c>
      <c r="B97" s="464" t="n">
        <v>56</v>
      </c>
      <c r="C97" s="464" t="n">
        <v>42</v>
      </c>
      <c r="D97" s="464" t="n">
        <v>-14</v>
      </c>
      <c r="E97" s="25">
        <f>IF(C97&gt;=B97*$E$1,B97,C97)</f>
        <v/>
      </c>
    </row>
    <row r="98">
      <c r="A98" s="393" t="inlineStr">
        <is>
          <t>Total Geral</t>
        </is>
      </c>
      <c r="B98" s="464" t="n">
        <v>6092</v>
      </c>
      <c r="C98" s="464" t="n">
        <v>3656</v>
      </c>
      <c r="D98" s="464" t="n">
        <v>-2436</v>
      </c>
    </row>
  </sheetData>
  <mergeCells count="2">
    <mergeCell ref="G15:O15"/>
    <mergeCell ref="G17:H17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theme="8"/>
    <outlinePr summaryBelow="1" summaryRight="1"/>
    <pageSetUpPr/>
  </sheetPr>
  <dimension ref="A1:Y27"/>
  <sheetViews>
    <sheetView zoomScale="70" zoomScaleNormal="7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W12" sqref="W12:W17"/>
    </sheetView>
  </sheetViews>
  <sheetFormatPr baseColWidth="8" defaultRowHeight="15"/>
  <cols>
    <col width="6.5703125" bestFit="1" customWidth="1" min="1" max="1"/>
    <col width="19.140625" bestFit="1" customWidth="1" min="2" max="2"/>
    <col width="52.42578125" bestFit="1" customWidth="1" min="3" max="3"/>
    <col width="28.5703125" bestFit="1" customWidth="1" min="4" max="4"/>
    <col width="21.42578125" bestFit="1" customWidth="1" min="5" max="5"/>
    <col width="22.5703125" bestFit="1" customWidth="1" min="6" max="7"/>
    <col width="16.140625" bestFit="1" customWidth="1" min="8" max="8"/>
    <col width="17.85546875" bestFit="1" customWidth="1" min="9" max="9"/>
    <col width="18" bestFit="1" customWidth="1" min="10" max="10"/>
    <col width="16.140625" bestFit="1" customWidth="1" min="11" max="11"/>
    <col width="17.85546875" bestFit="1" customWidth="1" min="12" max="12"/>
    <col width="18" bestFit="1" customWidth="1" min="13" max="13"/>
    <col width="16.140625" bestFit="1" customWidth="1" min="14" max="14"/>
    <col width="18" bestFit="1" customWidth="1" min="16" max="16"/>
    <col width="16.42578125" customWidth="1" min="17" max="17"/>
    <col width="17.5703125" bestFit="1" customWidth="1" min="18" max="18"/>
    <col width="18" bestFit="1" customWidth="1" min="19" max="19"/>
    <col width="19.140625" bestFit="1" customWidth="1" min="20" max="20"/>
    <col width="20.5703125" bestFit="1" customWidth="1" min="21" max="21"/>
    <col width="21" bestFit="1" customWidth="1" min="22" max="22"/>
    <col width="20.5703125" bestFit="1" customWidth="1" min="23" max="23"/>
    <col width="21.85546875" bestFit="1" customWidth="1" min="24" max="24"/>
    <col width="22.140625" bestFit="1" customWidth="1" min="25" max="25"/>
  </cols>
  <sheetData>
    <row r="1">
      <c r="A1" s="496" t="inlineStr">
        <is>
          <t>LINHAS X EMPRESA OPERADORA</t>
        </is>
      </c>
      <c r="B1" s="497" t="n"/>
      <c r="C1" s="497" t="n"/>
      <c r="D1" s="498" t="n"/>
      <c r="E1" s="502" t="inlineStr">
        <is>
          <t>NÚMERO DE AUTOCARROS POR DIA</t>
        </is>
      </c>
      <c r="F1" s="497" t="n"/>
      <c r="G1" s="497" t="n"/>
      <c r="H1" s="497" t="n"/>
      <c r="I1" s="497" t="n"/>
      <c r="J1" s="497" t="n"/>
      <c r="K1" s="497" t="n"/>
      <c r="L1" s="497" t="n"/>
      <c r="M1" s="497" t="n"/>
      <c r="N1" s="497" t="n"/>
      <c r="O1" s="497" t="n"/>
      <c r="P1" s="497" t="n"/>
      <c r="Q1" s="497" t="n"/>
      <c r="R1" s="497" t="n"/>
      <c r="S1" s="497" t="n"/>
      <c r="T1" s="497" t="n"/>
      <c r="U1" s="497" t="n"/>
      <c r="V1" s="497" t="n"/>
      <c r="W1" s="497" t="n"/>
      <c r="X1" s="497" t="n"/>
      <c r="Y1" s="498" t="n"/>
    </row>
    <row r="2" ht="15.75" customHeight="1" thickBot="1">
      <c r="A2" s="499" t="n"/>
      <c r="B2" s="500" t="n"/>
      <c r="C2" s="500" t="n"/>
      <c r="D2" s="501" t="n"/>
      <c r="E2" s="499" t="n"/>
      <c r="F2" s="500" t="n"/>
      <c r="G2" s="500" t="n"/>
      <c r="H2" s="500" t="n"/>
      <c r="I2" s="500" t="n"/>
      <c r="J2" s="500" t="n"/>
      <c r="K2" s="500" t="n"/>
      <c r="L2" s="500" t="n"/>
      <c r="M2" s="500" t="n"/>
      <c r="N2" s="500" t="n"/>
      <c r="O2" s="500" t="n"/>
      <c r="P2" s="500" t="n"/>
      <c r="Q2" s="500" t="n"/>
      <c r="R2" s="500" t="n"/>
      <c r="S2" s="500" t="n"/>
      <c r="T2" s="500" t="n"/>
      <c r="U2" s="500" t="n"/>
      <c r="V2" s="500" t="n"/>
      <c r="W2" s="500" t="n"/>
      <c r="X2" s="500" t="n"/>
      <c r="Y2" s="501" t="n"/>
    </row>
    <row r="3" ht="38.25" customHeight="1" thickBot="1">
      <c r="A3" s="63" t="inlineStr">
        <is>
          <t>SEQ.</t>
        </is>
      </c>
      <c r="B3" s="63" t="inlineStr">
        <is>
          <t>CÓDIGO LINHA</t>
        </is>
      </c>
      <c r="C3" s="63" t="inlineStr">
        <is>
          <t>NOME LINHA</t>
        </is>
      </c>
      <c r="D3" s="68" t="inlineStr">
        <is>
          <t>EMPRESA OPERADORA</t>
        </is>
      </c>
      <c r="E3" s="60" t="inlineStr">
        <is>
          <t>2ª PREVISTO</t>
        </is>
      </c>
      <c r="F3" s="61" t="inlineStr">
        <is>
          <t>2ª REALIZADA</t>
        </is>
      </c>
      <c r="G3" s="62" t="inlineStr">
        <is>
          <t>2ª DIFERENÇA</t>
        </is>
      </c>
      <c r="H3" s="60" t="inlineStr">
        <is>
          <t>3ª PREVISTO</t>
        </is>
      </c>
      <c r="I3" s="61" t="inlineStr">
        <is>
          <t>3ª REALIZADA</t>
        </is>
      </c>
      <c r="J3" s="62" t="inlineStr">
        <is>
          <t>3ª DIFERENÇA</t>
        </is>
      </c>
      <c r="K3" s="60" t="inlineStr">
        <is>
          <t>4ª PREVISTO</t>
        </is>
      </c>
      <c r="L3" s="61" t="inlineStr">
        <is>
          <t>4ª REALIZADA</t>
        </is>
      </c>
      <c r="M3" s="62" t="inlineStr">
        <is>
          <t>4ª DIFERENÇA</t>
        </is>
      </c>
      <c r="N3" s="60" t="inlineStr">
        <is>
          <t>5ª PREVISTO</t>
        </is>
      </c>
      <c r="O3" s="61" t="inlineStr">
        <is>
          <t>5ª REALIZADA</t>
        </is>
      </c>
      <c r="P3" s="62" t="inlineStr">
        <is>
          <t>5ª DIFERENÇA</t>
        </is>
      </c>
      <c r="Q3" s="60" t="inlineStr">
        <is>
          <t>6ª PREVISTO</t>
        </is>
      </c>
      <c r="R3" s="61" t="inlineStr">
        <is>
          <t>6ª REALIZADA</t>
        </is>
      </c>
      <c r="S3" s="62" t="inlineStr">
        <is>
          <t>6ª DIFERENÇA</t>
        </is>
      </c>
      <c r="T3" s="60" t="inlineStr">
        <is>
          <t>Sabª PREVISTO</t>
        </is>
      </c>
      <c r="U3" s="61" t="inlineStr">
        <is>
          <t>Sabª REALIZADA</t>
        </is>
      </c>
      <c r="V3" s="62" t="inlineStr">
        <is>
          <t>Sabª DIFERENÇA</t>
        </is>
      </c>
      <c r="W3" s="60" t="inlineStr">
        <is>
          <t>Domª PREVISTO</t>
        </is>
      </c>
      <c r="X3" s="61" t="inlineStr">
        <is>
          <t>Domª REALIZADA</t>
        </is>
      </c>
      <c r="Y3" s="62" t="inlineStr">
        <is>
          <t>Domª DIFERENÇA</t>
        </is>
      </c>
    </row>
    <row r="4" ht="15.75" customHeight="1">
      <c r="A4" s="53" t="n">
        <v>1</v>
      </c>
      <c r="B4" s="47" t="n">
        <v>16001</v>
      </c>
      <c r="C4" s="39" t="inlineStr">
        <is>
          <t>ESTÁDIO TUNDAVALA X ESTATUA DA LIBERDADE</t>
        </is>
      </c>
      <c r="D4" s="3" t="inlineStr">
        <is>
          <t>COOPERATIVA</t>
        </is>
      </c>
      <c r="E4" s="4" t="n">
        <v>2</v>
      </c>
      <c r="F4" s="5" t="n">
        <v>0</v>
      </c>
      <c r="G4" s="6">
        <f>F4-E4</f>
        <v/>
      </c>
      <c r="H4" s="4" t="n">
        <v>2</v>
      </c>
      <c r="I4" s="5" t="n"/>
      <c r="J4" s="6">
        <f>I4-H4</f>
        <v/>
      </c>
      <c r="K4" s="4" t="n">
        <v>2</v>
      </c>
      <c r="L4" s="5" t="n"/>
      <c r="M4" s="6">
        <f>L4-K4</f>
        <v/>
      </c>
      <c r="N4" s="4" t="n">
        <v>2</v>
      </c>
      <c r="O4" s="5" t="n"/>
      <c r="P4" s="6">
        <f>O4-N4</f>
        <v/>
      </c>
      <c r="Q4" s="4" t="n">
        <v>2</v>
      </c>
      <c r="R4" s="5" t="n"/>
      <c r="S4" s="6">
        <f>R4-Q4</f>
        <v/>
      </c>
      <c r="T4" s="4" t="n">
        <v>2</v>
      </c>
      <c r="U4" s="5" t="n"/>
      <c r="V4" s="6">
        <f>U4-T4</f>
        <v/>
      </c>
      <c r="W4" s="5" t="n">
        <v>2</v>
      </c>
      <c r="X4" s="5" t="n">
        <v>0</v>
      </c>
      <c r="Y4" s="6">
        <f>X4-W4</f>
        <v/>
      </c>
    </row>
    <row r="5" ht="15.75" customHeight="1">
      <c r="A5" s="54" t="n">
        <v>2</v>
      </c>
      <c r="B5" s="48" t="n">
        <v>16002</v>
      </c>
      <c r="C5" s="40" t="inlineStr">
        <is>
          <t>ESTATUA DA LIBERDADE X MUTUNDO</t>
        </is>
      </c>
      <c r="D5" s="28" t="inlineStr">
        <is>
          <t>COOPERATIVA</t>
        </is>
      </c>
      <c r="E5" s="29" t="n">
        <v>2</v>
      </c>
      <c r="F5" s="30" t="n">
        <v>0</v>
      </c>
      <c r="G5" s="31">
        <f>F5-E5</f>
        <v/>
      </c>
      <c r="H5" s="29" t="n">
        <v>2</v>
      </c>
      <c r="I5" s="30" t="n"/>
      <c r="J5" s="31">
        <f>I5-H5</f>
        <v/>
      </c>
      <c r="K5" s="29" t="n">
        <v>2</v>
      </c>
      <c r="L5" s="30" t="n"/>
      <c r="M5" s="31">
        <f>L5-K5</f>
        <v/>
      </c>
      <c r="N5" s="29" t="n">
        <v>2</v>
      </c>
      <c r="O5" s="30" t="n"/>
      <c r="P5" s="31">
        <f>O5-N5</f>
        <v/>
      </c>
      <c r="Q5" s="29" t="n">
        <v>2</v>
      </c>
      <c r="R5" s="30" t="n"/>
      <c r="S5" s="31">
        <f>R5-Q5</f>
        <v/>
      </c>
      <c r="T5" s="29" t="n">
        <v>2</v>
      </c>
      <c r="U5" s="30" t="n"/>
      <c r="V5" s="31">
        <f>U5-T5</f>
        <v/>
      </c>
      <c r="W5" s="30" t="n">
        <v>2</v>
      </c>
      <c r="X5" s="30" t="n">
        <v>0</v>
      </c>
      <c r="Y5" s="31">
        <f>X5-W5</f>
        <v/>
      </c>
    </row>
    <row r="6" ht="16.5" customHeight="1" thickBot="1">
      <c r="A6" s="56" t="n">
        <v>3</v>
      </c>
      <c r="B6" s="38" t="n">
        <v>16003</v>
      </c>
      <c r="C6" s="41" t="inlineStr">
        <is>
          <t>ESTATUA DA LIBERDADE X CENTRALIDADE DA QUILEMBA</t>
        </is>
      </c>
      <c r="D6" s="3" t="inlineStr">
        <is>
          <t>COOPERATIVA</t>
        </is>
      </c>
      <c r="E6" s="7" t="n">
        <v>2</v>
      </c>
      <c r="F6" s="8" t="n">
        <v>0</v>
      </c>
      <c r="G6" s="9">
        <f>F6-E6</f>
        <v/>
      </c>
      <c r="H6" s="7" t="n">
        <v>2</v>
      </c>
      <c r="I6" s="8" t="n"/>
      <c r="J6" s="9">
        <f>I6-H6</f>
        <v/>
      </c>
      <c r="K6" s="7" t="n">
        <v>2</v>
      </c>
      <c r="L6" s="8" t="n"/>
      <c r="M6" s="9">
        <f>L6-K6</f>
        <v/>
      </c>
      <c r="N6" s="7" t="n">
        <v>2</v>
      </c>
      <c r="O6" s="8" t="n"/>
      <c r="P6" s="9">
        <f>O6-N6</f>
        <v/>
      </c>
      <c r="Q6" s="7" t="n">
        <v>2</v>
      </c>
      <c r="R6" s="8" t="n"/>
      <c r="S6" s="9">
        <f>R6-Q6</f>
        <v/>
      </c>
      <c r="T6" s="7" t="n">
        <v>2</v>
      </c>
      <c r="U6" s="8" t="n"/>
      <c r="V6" s="9">
        <f>U6-T6</f>
        <v/>
      </c>
      <c r="W6" s="8" t="n">
        <v>2</v>
      </c>
      <c r="X6" s="8" t="n">
        <v>0</v>
      </c>
      <c r="Y6" s="9">
        <f>X6-W6</f>
        <v/>
      </c>
    </row>
    <row r="7" ht="15.75" customHeight="1">
      <c r="A7" s="57" t="n">
        <v>4</v>
      </c>
      <c r="B7" s="49" t="n">
        <v>16001</v>
      </c>
      <c r="C7" s="42" t="inlineStr">
        <is>
          <t>ESTÁDIO TUNDAVALA X ESTATUA DA LIBERDADE</t>
        </is>
      </c>
      <c r="D7" s="197" t="inlineStr">
        <is>
          <t>JOBITA</t>
        </is>
      </c>
      <c r="E7" s="11" t="n">
        <v>1</v>
      </c>
      <c r="F7" s="12" t="n">
        <v>0</v>
      </c>
      <c r="G7" s="13">
        <f>F7-E7</f>
        <v/>
      </c>
      <c r="H7" s="11" t="n">
        <v>0</v>
      </c>
      <c r="I7" s="12" t="n"/>
      <c r="J7" s="13">
        <f>I7-H7</f>
        <v/>
      </c>
      <c r="K7" s="11" t="n">
        <v>0</v>
      </c>
      <c r="L7" s="12" t="n"/>
      <c r="M7" s="13">
        <f>L7-K7</f>
        <v/>
      </c>
      <c r="N7" s="11" t="n">
        <v>0</v>
      </c>
      <c r="O7" s="12" t="n"/>
      <c r="P7" s="13">
        <f>O7-N7</f>
        <v/>
      </c>
      <c r="Q7" s="11" t="n">
        <v>0</v>
      </c>
      <c r="R7" s="12" t="n"/>
      <c r="S7" s="13">
        <f>R7-Q7</f>
        <v/>
      </c>
      <c r="T7" s="11" t="n">
        <v>0</v>
      </c>
      <c r="U7" s="12" t="n"/>
      <c r="V7" s="13">
        <f>U7-T7</f>
        <v/>
      </c>
      <c r="W7" s="12" t="n">
        <v>0</v>
      </c>
      <c r="X7" s="12" t="n">
        <v>0</v>
      </c>
      <c r="Y7" s="13">
        <f>X7-W7</f>
        <v/>
      </c>
    </row>
    <row r="8" ht="15.75" customHeight="1">
      <c r="A8" s="54" t="n">
        <v>5</v>
      </c>
      <c r="B8" s="48" t="n">
        <v>16002</v>
      </c>
      <c r="C8" s="40" t="inlineStr">
        <is>
          <t>ESTATUA DA LIBERDADE X MUTUNDO</t>
        </is>
      </c>
      <c r="D8" s="198" t="inlineStr">
        <is>
          <t>JOBITA</t>
        </is>
      </c>
      <c r="E8" s="29" t="n">
        <v>2</v>
      </c>
      <c r="F8" s="30" t="n">
        <v>0</v>
      </c>
      <c r="G8" s="31">
        <f>F8-E8</f>
        <v/>
      </c>
      <c r="H8" s="29" t="n">
        <v>2</v>
      </c>
      <c r="I8" s="30" t="n"/>
      <c r="J8" s="31">
        <f>I8-H8</f>
        <v/>
      </c>
      <c r="K8" s="29" t="n">
        <v>2</v>
      </c>
      <c r="L8" s="30" t="n"/>
      <c r="M8" s="31">
        <f>L8-K8</f>
        <v/>
      </c>
      <c r="N8" s="29" t="n">
        <v>2</v>
      </c>
      <c r="O8" s="30" t="n"/>
      <c r="P8" s="31">
        <f>O8-N8</f>
        <v/>
      </c>
      <c r="Q8" s="29" t="n">
        <v>2</v>
      </c>
      <c r="R8" s="30" t="n"/>
      <c r="S8" s="31">
        <f>R8-Q8</f>
        <v/>
      </c>
      <c r="T8" s="29" t="n">
        <v>2</v>
      </c>
      <c r="U8" s="30" t="n"/>
      <c r="V8" s="31">
        <f>U8-T8</f>
        <v/>
      </c>
      <c r="W8" s="30" t="n">
        <v>2</v>
      </c>
      <c r="X8" s="30" t="n">
        <v>0</v>
      </c>
      <c r="Y8" s="31">
        <f>X8-W8</f>
        <v/>
      </c>
    </row>
    <row r="9" ht="15.75" customHeight="1">
      <c r="A9" s="57" t="n">
        <v>6</v>
      </c>
      <c r="B9" s="50" t="n">
        <v>16003</v>
      </c>
      <c r="C9" s="43" t="inlineStr">
        <is>
          <t>ESTATUA DA LIBERDADE X CENTRALIDADE DA QUILEMBA</t>
        </is>
      </c>
      <c r="D9" s="199" t="inlineStr">
        <is>
          <t>JOBITA</t>
        </is>
      </c>
      <c r="E9" s="15" t="n">
        <v>2</v>
      </c>
      <c r="F9" s="16" t="n">
        <v>2</v>
      </c>
      <c r="G9" s="17">
        <f>F9-E9</f>
        <v/>
      </c>
      <c r="H9" s="15" t="n">
        <v>2</v>
      </c>
      <c r="I9" s="16" t="n"/>
      <c r="J9" s="17">
        <f>I9-H9</f>
        <v/>
      </c>
      <c r="K9" s="15" t="n">
        <v>2</v>
      </c>
      <c r="L9" s="16" t="n"/>
      <c r="M9" s="17">
        <f>L9-K9</f>
        <v/>
      </c>
      <c r="N9" s="15" t="n">
        <v>2</v>
      </c>
      <c r="O9" s="16" t="n"/>
      <c r="P9" s="17">
        <f>O9-N9</f>
        <v/>
      </c>
      <c r="Q9" s="15" t="n">
        <v>2</v>
      </c>
      <c r="R9" s="16" t="n"/>
      <c r="S9" s="17">
        <f>R9-Q9</f>
        <v/>
      </c>
      <c r="T9" s="15" t="n">
        <v>2</v>
      </c>
      <c r="U9" s="16" t="n"/>
      <c r="V9" s="17">
        <f>U9-T9</f>
        <v/>
      </c>
      <c r="W9" s="16" t="n">
        <v>2</v>
      </c>
      <c r="X9" s="16" t="n">
        <v>2</v>
      </c>
      <c r="Y9" s="17">
        <f>X9-W9</f>
        <v/>
      </c>
    </row>
    <row r="10" ht="15.75" customHeight="1">
      <c r="A10" s="54" t="n">
        <v>7</v>
      </c>
      <c r="B10" s="48" t="n">
        <v>16004</v>
      </c>
      <c r="C10" s="40" t="inlineStr">
        <is>
          <t>TCHIOCO / VERDINHA X MUTUNDO</t>
        </is>
      </c>
      <c r="D10" s="198" t="inlineStr">
        <is>
          <t>JOBITA</t>
        </is>
      </c>
      <c r="E10" s="29" t="n">
        <v>2</v>
      </c>
      <c r="F10" s="30" t="n">
        <v>0</v>
      </c>
      <c r="G10" s="31">
        <f>F10-E10</f>
        <v/>
      </c>
      <c r="H10" s="29" t="n">
        <v>2</v>
      </c>
      <c r="I10" s="30" t="n"/>
      <c r="J10" s="31">
        <f>I10-H10</f>
        <v/>
      </c>
      <c r="K10" s="29" t="n">
        <v>2</v>
      </c>
      <c r="L10" s="30" t="n"/>
      <c r="M10" s="31">
        <f>L10-K10</f>
        <v/>
      </c>
      <c r="N10" s="29" t="n">
        <v>2</v>
      </c>
      <c r="O10" s="30" t="n"/>
      <c r="P10" s="31">
        <f>O10-N10</f>
        <v/>
      </c>
      <c r="Q10" s="29" t="n">
        <v>2</v>
      </c>
      <c r="R10" s="30" t="n"/>
      <c r="S10" s="31">
        <f>R10-Q10</f>
        <v/>
      </c>
      <c r="T10" s="29" t="n">
        <v>2</v>
      </c>
      <c r="U10" s="30" t="n"/>
      <c r="V10" s="31">
        <f>U10-T10</f>
        <v/>
      </c>
      <c r="W10" s="30" t="n">
        <v>0</v>
      </c>
      <c r="X10" s="30" t="n">
        <v>0</v>
      </c>
      <c r="Y10" s="31">
        <f>X10-W10</f>
        <v/>
      </c>
    </row>
    <row r="11" ht="15.75" customHeight="1">
      <c r="A11" s="58" t="n">
        <v>8</v>
      </c>
      <c r="B11" s="67" t="n">
        <v>16007</v>
      </c>
      <c r="C11" s="229" t="inlineStr">
        <is>
          <t>TCHIOCO X MUTUNDO (VIA EYWA)</t>
        </is>
      </c>
      <c r="D11" s="230" t="inlineStr">
        <is>
          <t>JOBITA</t>
        </is>
      </c>
      <c r="E11" s="19" t="n">
        <v>2</v>
      </c>
      <c r="F11" s="19" t="n">
        <v>0</v>
      </c>
      <c r="G11" s="20">
        <f>F11-E11</f>
        <v/>
      </c>
      <c r="H11" s="18" t="n">
        <v>3</v>
      </c>
      <c r="I11" s="19" t="n"/>
      <c r="J11" s="20">
        <f>I11-H11</f>
        <v/>
      </c>
      <c r="K11" s="18" t="n">
        <v>3</v>
      </c>
      <c r="L11" s="19" t="n"/>
      <c r="M11" s="20">
        <f>L11-K11</f>
        <v/>
      </c>
      <c r="N11" s="18" t="n">
        <v>3</v>
      </c>
      <c r="O11" s="19" t="n"/>
      <c r="P11" s="20">
        <f>O11-N11</f>
        <v/>
      </c>
      <c r="Q11" s="18" t="n">
        <v>3</v>
      </c>
      <c r="R11" s="19" t="n"/>
      <c r="S11" s="20">
        <f>R11-Q11</f>
        <v/>
      </c>
      <c r="T11" s="18" t="n">
        <v>3</v>
      </c>
      <c r="U11" s="19" t="n"/>
      <c r="V11" s="20">
        <f>U11-T11</f>
        <v/>
      </c>
      <c r="W11" s="19" t="n">
        <v>0</v>
      </c>
      <c r="X11" s="19" t="n">
        <v>0</v>
      </c>
      <c r="Y11" s="20">
        <f>X11-W11</f>
        <v/>
      </c>
    </row>
    <row r="12" ht="15.75" customHeight="1">
      <c r="A12" s="55" t="n">
        <v>9</v>
      </c>
      <c r="B12" s="38" t="n">
        <v>16001</v>
      </c>
      <c r="C12" s="41" t="inlineStr">
        <is>
          <t>ESTÁDIO TUNDAVALA X ESTATUA DA LIBERDADE</t>
        </is>
      </c>
      <c r="D12" s="200" t="inlineStr">
        <is>
          <t>PAUFIL</t>
        </is>
      </c>
      <c r="E12" s="7" t="n">
        <v>0</v>
      </c>
      <c r="F12" s="8" t="n">
        <v>0</v>
      </c>
      <c r="G12" s="9">
        <f>F12-E12</f>
        <v/>
      </c>
      <c r="H12" s="7" t="n">
        <v>1</v>
      </c>
      <c r="I12" s="8" t="n"/>
      <c r="J12" s="9">
        <f>I12-H12</f>
        <v/>
      </c>
      <c r="K12" s="7" t="n">
        <v>1</v>
      </c>
      <c r="L12" s="8" t="n"/>
      <c r="M12" s="9">
        <f>L12-K12</f>
        <v/>
      </c>
      <c r="N12" s="7" t="n">
        <v>1</v>
      </c>
      <c r="O12" s="8" t="n"/>
      <c r="P12" s="9">
        <f>O12-N12</f>
        <v/>
      </c>
      <c r="Q12" s="7" t="n">
        <v>1</v>
      </c>
      <c r="R12" s="8" t="n"/>
      <c r="S12" s="9">
        <f>R12-Q12</f>
        <v/>
      </c>
      <c r="T12" s="7" t="n">
        <v>1</v>
      </c>
      <c r="U12" s="8" t="n"/>
      <c r="V12" s="9">
        <f>U12-T12</f>
        <v/>
      </c>
      <c r="W12" s="8" t="n">
        <v>0</v>
      </c>
      <c r="X12" s="8" t="n">
        <v>0</v>
      </c>
      <c r="Y12" s="9">
        <f>X12-W12</f>
        <v/>
      </c>
    </row>
    <row r="13" ht="15.75" customHeight="1">
      <c r="A13" s="54" t="n">
        <v>10</v>
      </c>
      <c r="B13" s="48" t="n">
        <v>16002</v>
      </c>
      <c r="C13" s="40" t="inlineStr">
        <is>
          <t>ESTATUA DA LIBERDADE X MUTUNDO</t>
        </is>
      </c>
      <c r="D13" s="198" t="inlineStr">
        <is>
          <t>PAUFIL</t>
        </is>
      </c>
      <c r="E13" s="29" t="n">
        <v>0</v>
      </c>
      <c r="F13" s="30" t="n">
        <v>0</v>
      </c>
      <c r="G13" s="31">
        <f>F13-E13</f>
        <v/>
      </c>
      <c r="H13" s="29" t="n">
        <v>2</v>
      </c>
      <c r="I13" s="30" t="n"/>
      <c r="J13" s="31">
        <f>I13-H13</f>
        <v/>
      </c>
      <c r="K13" s="29" t="n">
        <v>2</v>
      </c>
      <c r="L13" s="30" t="n"/>
      <c r="M13" s="31">
        <f>L13-K13</f>
        <v/>
      </c>
      <c r="N13" s="29" t="n">
        <v>2</v>
      </c>
      <c r="O13" s="30" t="n"/>
      <c r="P13" s="31">
        <f>O13-N13</f>
        <v/>
      </c>
      <c r="Q13" s="29" t="n">
        <v>2</v>
      </c>
      <c r="R13" s="30" t="n"/>
      <c r="S13" s="31">
        <f>R13-Q13</f>
        <v/>
      </c>
      <c r="T13" s="29" t="n">
        <v>2</v>
      </c>
      <c r="U13" s="30" t="n"/>
      <c r="V13" s="31">
        <f>U13-T13</f>
        <v/>
      </c>
      <c r="W13" s="30" t="n">
        <v>2</v>
      </c>
      <c r="X13" s="30" t="n">
        <v>0</v>
      </c>
      <c r="Y13" s="31">
        <f>X13-W13</f>
        <v/>
      </c>
    </row>
    <row r="14" ht="15.75" customHeight="1">
      <c r="A14" s="55" t="n">
        <v>11</v>
      </c>
      <c r="B14" s="38" t="n">
        <v>16003</v>
      </c>
      <c r="C14" s="41" t="inlineStr">
        <is>
          <t>ESTATUA DA LIBERDADE X CENTRALIDADE DA QUILEMBA</t>
        </is>
      </c>
      <c r="D14" s="200" t="inlineStr">
        <is>
          <t>PAUFIL</t>
        </is>
      </c>
      <c r="E14" s="7" t="n">
        <v>2</v>
      </c>
      <c r="F14" s="8" t="n">
        <v>0</v>
      </c>
      <c r="G14" s="9">
        <f>F14-E14</f>
        <v/>
      </c>
      <c r="H14" s="7" t="n">
        <v>2</v>
      </c>
      <c r="I14" s="8" t="n"/>
      <c r="J14" s="9">
        <f>I14-H14</f>
        <v/>
      </c>
      <c r="K14" s="7" t="n">
        <v>2</v>
      </c>
      <c r="L14" s="8" t="n"/>
      <c r="M14" s="9">
        <f>L14-K14</f>
        <v/>
      </c>
      <c r="N14" s="7" t="n">
        <v>2</v>
      </c>
      <c r="O14" s="8" t="n"/>
      <c r="P14" s="9">
        <f>O14-N14</f>
        <v/>
      </c>
      <c r="Q14" s="7" t="n">
        <v>2</v>
      </c>
      <c r="R14" s="8" t="n"/>
      <c r="S14" s="9">
        <f>R14-Q14</f>
        <v/>
      </c>
      <c r="T14" s="7" t="n">
        <v>2</v>
      </c>
      <c r="U14" s="8" t="n"/>
      <c r="V14" s="9">
        <f>U14-T14</f>
        <v/>
      </c>
      <c r="W14" s="8" t="n">
        <v>2</v>
      </c>
      <c r="X14" s="8" t="n">
        <v>0</v>
      </c>
      <c r="Y14" s="9">
        <f>X14-W14</f>
        <v/>
      </c>
    </row>
    <row r="15" ht="15.75" customHeight="1">
      <c r="A15" s="54" t="n">
        <v>12</v>
      </c>
      <c r="B15" s="48" t="n">
        <v>16004</v>
      </c>
      <c r="C15" s="40" t="inlineStr">
        <is>
          <t>TCHIOCO / VERDINHA X MUTUNDO</t>
        </is>
      </c>
      <c r="D15" s="198" t="inlineStr">
        <is>
          <t>PAUFIL</t>
        </is>
      </c>
      <c r="E15" s="29" t="n">
        <v>0</v>
      </c>
      <c r="F15" s="30" t="n">
        <v>0</v>
      </c>
      <c r="G15" s="31">
        <f>F15-E15</f>
        <v/>
      </c>
      <c r="H15" s="29" t="n">
        <v>1</v>
      </c>
      <c r="I15" s="30" t="n"/>
      <c r="J15" s="31">
        <f>I15-H15</f>
        <v/>
      </c>
      <c r="K15" s="29" t="n">
        <v>1</v>
      </c>
      <c r="L15" s="30" t="n"/>
      <c r="M15" s="31">
        <f>L15-K15</f>
        <v/>
      </c>
      <c r="N15" s="29" t="n">
        <v>1</v>
      </c>
      <c r="O15" s="30" t="n"/>
      <c r="P15" s="31">
        <f>O15-N15</f>
        <v/>
      </c>
      <c r="Q15" s="29" t="n">
        <v>1</v>
      </c>
      <c r="R15" s="30" t="n"/>
      <c r="S15" s="31">
        <f>R15-Q15</f>
        <v/>
      </c>
      <c r="T15" s="29" t="n">
        <v>1</v>
      </c>
      <c r="U15" s="30" t="n"/>
      <c r="V15" s="31">
        <f>U15-T15</f>
        <v/>
      </c>
      <c r="W15" s="30" t="n">
        <v>0</v>
      </c>
      <c r="X15" s="30" t="n">
        <v>0</v>
      </c>
      <c r="Y15" s="31">
        <f>X15-W15</f>
        <v/>
      </c>
    </row>
    <row r="16" ht="15.75" customHeight="1">
      <c r="A16" s="55" t="n">
        <v>13</v>
      </c>
      <c r="B16" s="38" t="n">
        <v>16006</v>
      </c>
      <c r="C16" s="41" t="inlineStr">
        <is>
          <t>PRAÇA NOVA X MUTUNDO</t>
        </is>
      </c>
      <c r="D16" s="200" t="inlineStr">
        <is>
          <t>PAUFIL</t>
        </is>
      </c>
      <c r="E16" s="7" t="n">
        <v>0</v>
      </c>
      <c r="F16" s="8" t="n">
        <v>0</v>
      </c>
      <c r="G16" s="9">
        <f>F16-E16</f>
        <v/>
      </c>
      <c r="H16" s="7" t="n">
        <v>1</v>
      </c>
      <c r="I16" s="8" t="n"/>
      <c r="J16" s="9">
        <f>I16-H16</f>
        <v/>
      </c>
      <c r="K16" s="7" t="n">
        <v>1</v>
      </c>
      <c r="L16" s="8" t="n"/>
      <c r="M16" s="9">
        <f>L16-K16</f>
        <v/>
      </c>
      <c r="N16" s="7" t="n">
        <v>1</v>
      </c>
      <c r="O16" s="8" t="n"/>
      <c r="P16" s="9">
        <f>O16-N16</f>
        <v/>
      </c>
      <c r="Q16" s="7" t="n">
        <v>1</v>
      </c>
      <c r="R16" s="8" t="n"/>
      <c r="S16" s="9">
        <f>R16-Q16</f>
        <v/>
      </c>
      <c r="T16" s="7" t="n">
        <v>1</v>
      </c>
      <c r="U16" s="8" t="n"/>
      <c r="V16" s="9">
        <f>U16-T16</f>
        <v/>
      </c>
      <c r="W16" s="8" t="n">
        <v>0</v>
      </c>
      <c r="X16" s="8" t="n">
        <v>0</v>
      </c>
      <c r="Y16" s="9">
        <f>X16-W16</f>
        <v/>
      </c>
    </row>
    <row r="17" ht="16.5" customHeight="1" thickBot="1">
      <c r="A17" s="54" t="n">
        <v>14</v>
      </c>
      <c r="B17" s="48" t="n">
        <v>16007</v>
      </c>
      <c r="C17" s="40" t="inlineStr">
        <is>
          <t>TCHIOCO X MUTUNDO (VIA EYWA)</t>
        </is>
      </c>
      <c r="D17" s="198" t="inlineStr">
        <is>
          <t>PAUFIL</t>
        </is>
      </c>
      <c r="E17" s="33" t="n">
        <v>0</v>
      </c>
      <c r="F17" s="34" t="n">
        <v>0</v>
      </c>
      <c r="G17" s="35">
        <f>F17-E17</f>
        <v/>
      </c>
      <c r="H17" s="33" t="n">
        <v>3</v>
      </c>
      <c r="I17" s="34" t="n"/>
      <c r="J17" s="35">
        <f>I17-H17</f>
        <v/>
      </c>
      <c r="K17" s="33" t="n">
        <v>3</v>
      </c>
      <c r="L17" s="34" t="n"/>
      <c r="M17" s="35">
        <f>L17-K17</f>
        <v/>
      </c>
      <c r="N17" s="33" t="n">
        <v>3</v>
      </c>
      <c r="O17" s="34" t="n"/>
      <c r="P17" s="35">
        <f>O17-N17</f>
        <v/>
      </c>
      <c r="Q17" s="33" t="n">
        <v>3</v>
      </c>
      <c r="R17" s="34" t="n"/>
      <c r="S17" s="35">
        <f>R17-Q17</f>
        <v/>
      </c>
      <c r="T17" s="33" t="n">
        <v>3</v>
      </c>
      <c r="U17" s="34" t="n"/>
      <c r="V17" s="35">
        <f>U17-T17</f>
        <v/>
      </c>
      <c r="W17" s="34" t="n">
        <v>0</v>
      </c>
      <c r="X17" s="34" t="n">
        <v>0</v>
      </c>
      <c r="Y17" s="35">
        <f>X17-W17</f>
        <v/>
      </c>
    </row>
    <row r="18" ht="15.75" customHeight="1">
      <c r="A18" s="57" t="n">
        <v>15</v>
      </c>
      <c r="B18" s="49" t="n">
        <v>16003</v>
      </c>
      <c r="C18" s="42" t="inlineStr">
        <is>
          <t>ESTATUA DA LIBERDADE X CENTRALIDADE DA QUILEMBA</t>
        </is>
      </c>
      <c r="D18" s="10" t="inlineStr">
        <is>
          <t>ROSALINA LUBANGO</t>
        </is>
      </c>
      <c r="E18" s="15" t="n">
        <v>2</v>
      </c>
      <c r="F18" s="16" t="n">
        <v>2</v>
      </c>
      <c r="G18" s="17">
        <f>F18-E18</f>
        <v/>
      </c>
      <c r="H18" s="15" t="n">
        <v>2</v>
      </c>
      <c r="I18" s="16" t="n"/>
      <c r="J18" s="17">
        <f>I18-H18</f>
        <v/>
      </c>
      <c r="K18" s="15" t="n">
        <v>2</v>
      </c>
      <c r="L18" s="16" t="n"/>
      <c r="M18" s="17">
        <f>L18-K18</f>
        <v/>
      </c>
      <c r="N18" s="15" t="n">
        <v>2</v>
      </c>
      <c r="O18" s="16" t="n"/>
      <c r="P18" s="17">
        <f>O18-N18</f>
        <v/>
      </c>
      <c r="Q18" s="15" t="n">
        <v>2</v>
      </c>
      <c r="R18" s="16" t="n"/>
      <c r="S18" s="17">
        <f>R18-Q18</f>
        <v/>
      </c>
      <c r="T18" s="15" t="n">
        <v>2</v>
      </c>
      <c r="U18" s="16" t="n"/>
      <c r="V18" s="17">
        <f>U18-T18</f>
        <v/>
      </c>
      <c r="W18" s="16" t="n">
        <v>0</v>
      </c>
      <c r="X18" s="16" t="n">
        <v>2</v>
      </c>
      <c r="Y18" s="17">
        <f>X18-W18</f>
        <v/>
      </c>
    </row>
    <row r="19" ht="15.75" customHeight="1">
      <c r="A19" s="54" t="n">
        <v>16</v>
      </c>
      <c r="B19" s="48" t="n">
        <v>16007</v>
      </c>
      <c r="C19" s="40" t="inlineStr">
        <is>
          <t>TCHIOCO X MUTUNDO (VIA EYWA)</t>
        </is>
      </c>
      <c r="D19" s="28" t="inlineStr">
        <is>
          <t>ROSALINA LUBANGO</t>
        </is>
      </c>
      <c r="E19" s="29" t="n">
        <v>1</v>
      </c>
      <c r="F19" s="30" t="n">
        <v>0</v>
      </c>
      <c r="G19" s="31">
        <f>F19-E19</f>
        <v/>
      </c>
      <c r="H19" s="29" t="n">
        <v>1</v>
      </c>
      <c r="I19" s="30" t="n"/>
      <c r="J19" s="31">
        <f>I19-H19</f>
        <v/>
      </c>
      <c r="K19" s="29" t="n">
        <v>1</v>
      </c>
      <c r="L19" s="30" t="n"/>
      <c r="M19" s="31">
        <f>L19-K19</f>
        <v/>
      </c>
      <c r="N19" s="29" t="n">
        <v>1</v>
      </c>
      <c r="O19" s="30" t="n"/>
      <c r="P19" s="31">
        <f>O19-N19</f>
        <v/>
      </c>
      <c r="Q19" s="29" t="n">
        <v>1</v>
      </c>
      <c r="R19" s="30" t="n"/>
      <c r="S19" s="31">
        <f>R19-Q19</f>
        <v/>
      </c>
      <c r="T19" s="29" t="n">
        <v>1</v>
      </c>
      <c r="U19" s="30" t="n"/>
      <c r="V19" s="31">
        <f>U19-T19</f>
        <v/>
      </c>
      <c r="W19" s="30" t="n">
        <v>0</v>
      </c>
      <c r="X19" s="30" t="n">
        <v>0</v>
      </c>
      <c r="Y19" s="31">
        <f>X19-W19</f>
        <v/>
      </c>
    </row>
    <row r="20" ht="15.75" customHeight="1">
      <c r="A20" s="57" t="n">
        <v>17</v>
      </c>
      <c r="B20" s="50" t="n">
        <v>16008</v>
      </c>
      <c r="C20" s="43" t="inlineStr">
        <is>
          <t>LUBANGO X HUMPATA</t>
        </is>
      </c>
      <c r="D20" s="14" t="inlineStr">
        <is>
          <t>ROSALINA LUBANGO</t>
        </is>
      </c>
      <c r="E20" s="15" t="n">
        <v>4</v>
      </c>
      <c r="F20" s="16" t="n">
        <v>0</v>
      </c>
      <c r="G20" s="17">
        <f>F20-E20</f>
        <v/>
      </c>
      <c r="H20" s="15" t="n">
        <v>4</v>
      </c>
      <c r="I20" s="16" t="n"/>
      <c r="J20" s="17">
        <f>I20-H20</f>
        <v/>
      </c>
      <c r="K20" s="15" t="n">
        <v>4</v>
      </c>
      <c r="L20" s="16" t="n"/>
      <c r="M20" s="17">
        <f>L20-K20</f>
        <v/>
      </c>
      <c r="N20" s="15" t="n">
        <v>4</v>
      </c>
      <c r="O20" s="16" t="n"/>
      <c r="P20" s="17">
        <f>O20-N20</f>
        <v/>
      </c>
      <c r="Q20" s="15" t="n">
        <v>4</v>
      </c>
      <c r="R20" s="16" t="n"/>
      <c r="S20" s="17">
        <f>R20-Q20</f>
        <v/>
      </c>
      <c r="T20" s="15" t="n">
        <v>4</v>
      </c>
      <c r="U20" s="16" t="n"/>
      <c r="V20" s="17">
        <f>U20-T20</f>
        <v/>
      </c>
      <c r="W20" s="16" t="n">
        <v>0</v>
      </c>
      <c r="X20" s="16" t="n">
        <v>0</v>
      </c>
      <c r="Y20" s="17">
        <f>X20-W20</f>
        <v/>
      </c>
    </row>
    <row r="21" ht="16.5" customHeight="1" thickBot="1">
      <c r="A21" s="59" t="n">
        <v>18</v>
      </c>
      <c r="B21" s="51" t="inlineStr">
        <is>
          <t>16002</t>
        </is>
      </c>
      <c r="C21" s="45" t="inlineStr">
        <is>
          <t>ESTATUA DA LIBERDADE X MUTUNDO</t>
        </is>
      </c>
      <c r="D21" s="32" t="inlineStr">
        <is>
          <t>ROSALINA LUBANGO</t>
        </is>
      </c>
      <c r="E21" s="33" t="n">
        <v>0</v>
      </c>
      <c r="F21" s="34" t="n">
        <v>0</v>
      </c>
      <c r="G21" s="35">
        <f>F21-E21</f>
        <v/>
      </c>
      <c r="H21" s="33" t="n">
        <v>0</v>
      </c>
      <c r="I21" s="34" t="n"/>
      <c r="J21" s="35">
        <f>I21-H21</f>
        <v/>
      </c>
      <c r="K21" s="33" t="n">
        <v>0</v>
      </c>
      <c r="L21" s="34" t="n"/>
      <c r="M21" s="35">
        <f>L21-K21</f>
        <v/>
      </c>
      <c r="N21" s="33" t="n">
        <v>0</v>
      </c>
      <c r="O21" s="34" t="n"/>
      <c r="P21" s="35">
        <f>O21-N21</f>
        <v/>
      </c>
      <c r="Q21" s="33" t="n">
        <v>0</v>
      </c>
      <c r="R21" s="34" t="n"/>
      <c r="S21" s="35">
        <f>R21-Q21</f>
        <v/>
      </c>
      <c r="T21" s="33" t="n">
        <v>0</v>
      </c>
      <c r="U21" s="34" t="n"/>
      <c r="V21" s="35">
        <f>U21-T21</f>
        <v/>
      </c>
      <c r="W21" s="34" t="n">
        <v>0</v>
      </c>
      <c r="X21" s="34" t="n">
        <v>0</v>
      </c>
      <c r="Y21" s="35">
        <f>X21-W21</f>
        <v/>
      </c>
    </row>
    <row r="22" ht="15.75" customHeight="1">
      <c r="A22" s="54" t="n">
        <v>19</v>
      </c>
      <c r="B22" s="48" t="n">
        <v>16003</v>
      </c>
      <c r="C22" s="40" t="inlineStr">
        <is>
          <t>ESTATUA DA LIBERDADE X CENTRALIDADE DA QUILEMBA</t>
        </is>
      </c>
      <c r="D22" s="28" t="inlineStr">
        <is>
          <t>SOTRANS</t>
        </is>
      </c>
      <c r="E22" s="29" t="n">
        <v>2</v>
      </c>
      <c r="F22" s="30" t="n">
        <v>1</v>
      </c>
      <c r="G22" s="31">
        <f>F22-E22</f>
        <v/>
      </c>
      <c r="H22" s="29" t="n">
        <v>2</v>
      </c>
      <c r="I22" s="30" t="n"/>
      <c r="J22" s="31">
        <f>I22-H22</f>
        <v/>
      </c>
      <c r="K22" s="29" t="n">
        <v>2</v>
      </c>
      <c r="L22" s="30" t="n"/>
      <c r="M22" s="31">
        <f>L22-K22</f>
        <v/>
      </c>
      <c r="N22" s="29" t="n">
        <v>2</v>
      </c>
      <c r="O22" s="30" t="n"/>
      <c r="P22" s="31">
        <f>O22-N22</f>
        <v/>
      </c>
      <c r="Q22" s="29" t="n">
        <v>2</v>
      </c>
      <c r="R22" s="30" t="n"/>
      <c r="S22" s="31">
        <f>R22-Q22</f>
        <v/>
      </c>
      <c r="T22" s="29" t="n">
        <v>2</v>
      </c>
      <c r="U22" s="30" t="n"/>
      <c r="V22" s="31">
        <f>U22-T22</f>
        <v/>
      </c>
      <c r="W22" s="30" t="n">
        <v>0</v>
      </c>
      <c r="X22" s="30" t="n">
        <v>1</v>
      </c>
      <c r="Y22" s="31">
        <f>X22-W22</f>
        <v/>
      </c>
    </row>
    <row r="23" ht="15.75" customHeight="1">
      <c r="A23" s="54" t="n">
        <v>20</v>
      </c>
      <c r="B23" s="48" t="inlineStr">
        <is>
          <t>16002</t>
        </is>
      </c>
      <c r="C23" s="40" t="inlineStr">
        <is>
          <t>ESTATUA DA LIBERDADE X MUTUNDO</t>
        </is>
      </c>
      <c r="D23" s="28" t="inlineStr">
        <is>
          <t>SOTRANS</t>
        </is>
      </c>
      <c r="E23" s="29" t="n">
        <v>0</v>
      </c>
      <c r="F23" s="30" t="n">
        <v>0</v>
      </c>
      <c r="G23" s="31">
        <f>F23-E23</f>
        <v/>
      </c>
      <c r="H23" s="29" t="n">
        <v>0</v>
      </c>
      <c r="I23" s="30" t="n"/>
      <c r="J23" s="31">
        <f>I23-H23</f>
        <v/>
      </c>
      <c r="K23" s="29" t="n">
        <v>0</v>
      </c>
      <c r="L23" s="30" t="n"/>
      <c r="M23" s="31">
        <f>L23-K23</f>
        <v/>
      </c>
      <c r="N23" s="29" t="n">
        <v>0</v>
      </c>
      <c r="O23" s="30" t="n"/>
      <c r="P23" s="31">
        <f>O23-N23</f>
        <v/>
      </c>
      <c r="Q23" s="29" t="n">
        <v>0</v>
      </c>
      <c r="R23" s="30" t="n"/>
      <c r="S23" s="31">
        <f>R23-Q23</f>
        <v/>
      </c>
      <c r="T23" s="29" t="n">
        <v>0</v>
      </c>
      <c r="U23" s="30" t="n"/>
      <c r="V23" s="31">
        <f>U23-T23</f>
        <v/>
      </c>
      <c r="W23" s="30" t="n">
        <v>0</v>
      </c>
      <c r="X23" s="30" t="n">
        <v>0</v>
      </c>
      <c r="Y23" s="31">
        <f>X23-W23</f>
        <v/>
      </c>
    </row>
    <row r="24" ht="15.75" customHeight="1">
      <c r="A24" s="55" t="n">
        <v>21</v>
      </c>
      <c r="B24" s="38" t="n">
        <v>16007</v>
      </c>
      <c r="C24" s="41" t="inlineStr">
        <is>
          <t>TCHIOCO X MUTUNDO (VIA EYWA)</t>
        </is>
      </c>
      <c r="D24" s="3" t="inlineStr">
        <is>
          <t>SOTRANS</t>
        </is>
      </c>
      <c r="E24" s="7" t="n">
        <v>2</v>
      </c>
      <c r="F24" s="8" t="n">
        <v>1</v>
      </c>
      <c r="G24" s="9">
        <f>F24-E24</f>
        <v/>
      </c>
      <c r="H24" s="7" t="n">
        <v>2</v>
      </c>
      <c r="I24" s="8" t="n"/>
      <c r="J24" s="9">
        <f>I24-H24</f>
        <v/>
      </c>
      <c r="K24" s="7" t="n">
        <v>2</v>
      </c>
      <c r="L24" s="8" t="n"/>
      <c r="M24" s="9">
        <f>L24-K24</f>
        <v/>
      </c>
      <c r="N24" s="7" t="n">
        <v>2</v>
      </c>
      <c r="O24" s="8" t="n"/>
      <c r="P24" s="9">
        <f>O24-N24</f>
        <v/>
      </c>
      <c r="Q24" s="7" t="n">
        <v>2</v>
      </c>
      <c r="R24" s="8" t="n"/>
      <c r="S24" s="9">
        <f>R24-Q24</f>
        <v/>
      </c>
      <c r="T24" s="7" t="n">
        <v>2</v>
      </c>
      <c r="U24" s="8" t="n"/>
      <c r="V24" s="9">
        <f>U24-T24</f>
        <v/>
      </c>
      <c r="W24" s="8" t="n">
        <v>0</v>
      </c>
      <c r="X24" s="8" t="n">
        <v>1</v>
      </c>
      <c r="Y24" s="9">
        <f>X24-W24</f>
        <v/>
      </c>
    </row>
    <row r="25" ht="15.75" customHeight="1">
      <c r="A25" s="55" t="n">
        <v>22</v>
      </c>
      <c r="B25" s="38" t="inlineStr">
        <is>
          <t>16004</t>
        </is>
      </c>
      <c r="C25" s="41" t="inlineStr">
        <is>
          <t>TCHIOCO / VERDINHA X MUTUNDO</t>
        </is>
      </c>
      <c r="D25" s="3" t="inlineStr">
        <is>
          <t>SOTRANS</t>
        </is>
      </c>
      <c r="E25" s="7" t="n">
        <v>0</v>
      </c>
      <c r="F25" s="8" t="n">
        <v>0</v>
      </c>
      <c r="G25" s="9">
        <f>F25-E25</f>
        <v/>
      </c>
      <c r="H25" s="7" t="n">
        <v>0</v>
      </c>
      <c r="I25" s="8" t="n"/>
      <c r="J25" s="9">
        <f>I25-H25</f>
        <v/>
      </c>
      <c r="K25" s="7" t="n">
        <v>0</v>
      </c>
      <c r="L25" s="8" t="n"/>
      <c r="M25" s="9">
        <f>L25-K25</f>
        <v/>
      </c>
      <c r="N25" s="7" t="n">
        <v>0</v>
      </c>
      <c r="O25" s="8" t="n"/>
      <c r="P25" s="9">
        <f>O25-N25</f>
        <v/>
      </c>
      <c r="Q25" s="7" t="n">
        <v>0</v>
      </c>
      <c r="R25" s="8" t="n"/>
      <c r="S25" s="9">
        <f>R25-Q25</f>
        <v/>
      </c>
      <c r="T25" s="7" t="n">
        <v>0</v>
      </c>
      <c r="U25" s="8" t="n"/>
      <c r="V25" s="9">
        <f>U25-T25</f>
        <v/>
      </c>
      <c r="W25" s="8" t="n">
        <v>0</v>
      </c>
      <c r="X25" s="8" t="n">
        <v>0</v>
      </c>
      <c r="Y25" s="9">
        <f>X25-W25</f>
        <v/>
      </c>
    </row>
    <row r="26" ht="15.75" customHeight="1">
      <c r="A26" s="54" t="n">
        <v>23</v>
      </c>
      <c r="B26" s="48" t="n">
        <v>16009</v>
      </c>
      <c r="C26" s="40" t="inlineStr">
        <is>
          <t>LUBANGO X CHIBIA</t>
        </is>
      </c>
      <c r="D26" s="28" t="inlineStr">
        <is>
          <t>SOTRANS</t>
        </is>
      </c>
      <c r="E26" s="29" t="n">
        <v>2</v>
      </c>
      <c r="F26" s="30" t="n">
        <v>0</v>
      </c>
      <c r="G26" s="31">
        <f>F26-E26</f>
        <v/>
      </c>
      <c r="H26" s="29" t="n">
        <v>2</v>
      </c>
      <c r="I26" s="30" t="n"/>
      <c r="J26" s="31">
        <f>I26-H26</f>
        <v/>
      </c>
      <c r="K26" s="29" t="n">
        <v>2</v>
      </c>
      <c r="L26" s="30" t="n"/>
      <c r="M26" s="31">
        <f>L26-K26</f>
        <v/>
      </c>
      <c r="N26" s="29" t="n">
        <v>2</v>
      </c>
      <c r="O26" s="30" t="n"/>
      <c r="P26" s="31">
        <f>O26-N26</f>
        <v/>
      </c>
      <c r="Q26" s="29" t="n">
        <v>2</v>
      </c>
      <c r="R26" s="30" t="n"/>
      <c r="S26" s="31">
        <f>R26-Q26</f>
        <v/>
      </c>
      <c r="T26" s="29" t="n">
        <v>2</v>
      </c>
      <c r="U26" s="30" t="n"/>
      <c r="V26" s="31">
        <f>U26-T26</f>
        <v/>
      </c>
      <c r="W26" s="30" t="n">
        <v>0</v>
      </c>
      <c r="X26" s="30" t="n">
        <v>0</v>
      </c>
      <c r="Y26" s="31">
        <f>X26-W26</f>
        <v/>
      </c>
    </row>
    <row r="27" ht="16.5" customHeight="1" thickBot="1">
      <c r="A27" s="56" t="n">
        <v>24</v>
      </c>
      <c r="B27" s="52" t="n">
        <v>16005</v>
      </c>
      <c r="C27" s="46" t="inlineStr">
        <is>
          <t>ESTATUA DA LIBERDADE X PRAÇA NOVA</t>
        </is>
      </c>
      <c r="D27" s="21" t="inlineStr">
        <is>
          <t>SOTRANS</t>
        </is>
      </c>
      <c r="E27" s="22" t="n">
        <v>0</v>
      </c>
      <c r="F27" s="23" t="n">
        <v>0</v>
      </c>
      <c r="G27" s="24">
        <f>F27-E27</f>
        <v/>
      </c>
      <c r="H27" s="22" t="n">
        <v>0</v>
      </c>
      <c r="I27" s="23" t="n"/>
      <c r="J27" s="24">
        <f>I27-H27</f>
        <v/>
      </c>
      <c r="K27" s="22" t="n">
        <v>0</v>
      </c>
      <c r="L27" s="23" t="n"/>
      <c r="M27" s="24">
        <f>L27-K27</f>
        <v/>
      </c>
      <c r="N27" s="22" t="n">
        <v>0</v>
      </c>
      <c r="O27" s="23" t="n"/>
      <c r="P27" s="24">
        <f>O27-N27</f>
        <v/>
      </c>
      <c r="Q27" s="22" t="n">
        <v>0</v>
      </c>
      <c r="R27" s="23" t="n"/>
      <c r="S27" s="24">
        <f>R27-Q27</f>
        <v/>
      </c>
      <c r="T27" s="22" t="n">
        <v>0</v>
      </c>
      <c r="U27" s="23" t="n"/>
      <c r="V27" s="24">
        <f>U27-T27</f>
        <v/>
      </c>
      <c r="W27" s="23" t="n">
        <v>0</v>
      </c>
      <c r="X27" s="23" t="n">
        <v>0</v>
      </c>
      <c r="Y27" s="24">
        <f>X27-W27</f>
        <v/>
      </c>
    </row>
  </sheetData>
  <mergeCells count="2">
    <mergeCell ref="A1:D2"/>
    <mergeCell ref="E1:Y2"/>
  </mergeCells>
  <conditionalFormatting sqref="G4:G27 J4:J27 M4:M27 P4:P27 S4:S27 V4:V27 Y4:Y27">
    <cfRule type="expression" priority="5" dxfId="1">
      <formula>G4&gt;0</formula>
    </cfRule>
    <cfRule type="expression" priority="6" dxfId="0">
      <formula>G4&lt;0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Carlos da Luz</dc:creator>
  <dcterms:created xsi:type="dcterms:W3CDTF">2023-04-21T18:45:57Z</dcterms:created>
  <dcterms:modified xsi:type="dcterms:W3CDTF">2023-06-27T07:47:19Z</dcterms:modified>
  <cp:lastModifiedBy>Hecroesmo Wambano</cp:lastModifiedBy>
</cp:coreProperties>
</file>