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revisionLog25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27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1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<sst xmlns="http://schemas.openxmlformats.org/spreadsheetml/2006/main" count="141" uniqueCount="69">
  <si>
    <t xml:space="preserve">ELEMENTO Y POSICIÓN</t>
  </si>
  <si>
    <t xml:space="preserve">CANTIDAD ‘ON-BOARD’</t>
  </si>
  <si>
    <t xml:space="preserve">CANTIDAD DESEABLE DE REPUESTOS</t>
  </si>
  <si>
    <t xml:space="preserve">Producto final</t>
  </si>
  <si>
    <t xml:space="preserve">Total por producto</t>
  </si>
  <si>
    <t xml:space="preserve">LINK PRODUCTO</t>
  </si>
  <si>
    <t xml:space="preserve">NÚMERO DE PRODUCTOS POR PAQUETE</t>
  </si>
  <si>
    <t xml:space="preserve">PAQUETES REQUERIDOS</t>
  </si>
  <si>
    <t xml:space="preserve">COSTO DE PAQUETE</t>
  </si>
  <si>
    <t xml:space="preserve">COSTO TOTAL</t>
  </si>
  <si>
    <t xml:space="preserve">ENVÍO</t>
  </si>
  <si>
    <t xml:space="preserve">HCSR04 </t>
  </si>
  <si>
    <t xml:space="preserve">HCSR04 (FC)</t>
  </si>
  <si>
    <t xml:space="preserve">HCSR04</t>
  </si>
  <si>
    <t xml:space="preserve">https://articulo.mercadolibre.com.mx/MLM-585221488-sensor-ultrasonico-hc-sr04-arduino-pic-raspberry-_JM?quantity=26#position=1&amp;type=item&amp;tracking_id=7464f94f-c5c6-47c0-898f-9fcdc072f018</t>
  </si>
  <si>
    <t xml:space="preserve">LEDIR</t>
  </si>
  <si>
    <t xml:space="preserve">HCSR04 (FL)</t>
  </si>
  <si>
    <t xml:space="preserve">https://articulo.mercadolibre.com.mx/MLM-658771392-10-led-emisor-y-receptor-fotodiodo-ir-par-diodo-5mm-_JM?quantity=1#position=2&amp;type=item&amp;tracking_id=ad7eaa24-31c4-450b-8c84-914d1fbe680f</t>
  </si>
  <si>
    <t xml:space="preserve">5 pares</t>
  </si>
  <si>
    <t xml:space="preserve">CJVL53L0XV2</t>
  </si>
  <si>
    <t xml:space="preserve">HCSR04 (FR)</t>
  </si>
  <si>
    <t xml:space="preserve">ACS712</t>
  </si>
  <si>
    <t xml:space="preserve">https://articulo.mercadolibre.com.mx/MLM-695352250-modulo-sensor-de-corriente-efecto-hall-acs712-20a-_JM?quantity=1#position=1&amp;type=item&amp;tracking_id=8594104f-c2fd-4e6c-b526-e0bec05c95d9</t>
  </si>
  <si>
    <t xml:space="preserve">HCSR04 (LFL)</t>
  </si>
  <si>
    <t xml:space="preserve">https://articulo.mercadolibre.com.mx/MLM-678260460-modulo-vl53l0x-medidor-de-distancia-con-laser-arduino-_JM?quantity=1#reco_item_pos=3&amp;reco_backend=machinalis-pads&amp;reco_backend_type=low_level&amp;reco_client=search-pads-btm&amp;reco_id=19ff316c-a91f-470c-af0d-129774fea094&amp;is_advertising=true&amp;ad_domain=SEARCHDESKTOP_BTM&amp;ad_position=4&amp;ad_click_id=NjhiMDc1MjAtMjYzMy00ODYyLWJjNTYtZWI4ODE0YzAwMDg4</t>
  </si>
  <si>
    <t xml:space="preserve">HCSR04 (LFR)</t>
  </si>
  <si>
    <t xml:space="preserve">GY-302</t>
  </si>
  <si>
    <t xml:space="preserve">https://articulo.mercadolibre.com.mx/MLM-552786295-modulo-sensor-de-intensidad-luminosa-gy-302-arduino-pic-_JM?quantity=1#position=3&amp;type=item&amp;tracking_id=914a842d-4a8f-4274-b036-d78e3f3363be</t>
  </si>
  <si>
    <t xml:space="preserve">HCSR04 (LML)</t>
  </si>
  <si>
    <t xml:space="preserve">GY273</t>
  </si>
  <si>
    <t xml:space="preserve">https://articulo.mercadolibre.com.mx/MLM-754147021-modulo-magnetometro-sensor-brujula-gy-273-hmc5883l-3-ejes-_JM#position=1&amp;type=item&amp;tracking_id=a843cd44-102d-42e5-ab1d-1fb1f467b1ac</t>
  </si>
  <si>
    <t xml:space="preserve">HCSR04 (LMR)</t>
  </si>
  <si>
    <t xml:space="preserve">MPU6050</t>
  </si>
  <si>
    <t xml:space="preserve">https://articulo.mercadolibre.com.mx/MLM-555468899-giroscopio-acelerometro-3-ejes-gy-521-mpu-6050arduinopic-_JM?quantity=1#position=3&amp;type=item&amp;tracking_id=b4f3c537-ccdc-42f7-bb04-83dca1fa4a44</t>
  </si>
  <si>
    <t xml:space="preserve">HCSR04 (LTL)</t>
  </si>
  <si>
    <t xml:space="preserve">ARDUINO MEGA MINI</t>
  </si>
  <si>
    <t xml:space="preserve">https://articulo.mercadolibre.com.mx/MLM-739622641-arduino-mega-2560-pro-mini-ch340g-atmega2560-_JM?quantity=1#position=1&amp;type=item&amp;tracking_id=3c546dee-819f-4b3c-a3f7-fcec14ec0622</t>
  </si>
  <si>
    <t xml:space="preserve">HCSR04 (LTR)</t>
  </si>
  <si>
    <t xml:space="preserve">RASPBERRY PI 4 O NVIDIA JETSON NANO</t>
  </si>
  <si>
    <r>
      <rPr>
        <sz val="12"/>
        <color rgb="FF0000FF"/>
        <rFont val="arial"/>
        <family val="2"/>
        <charset val="1"/>
      </rPr>
      <t xml:space="preserve">https://www.amazon.com.mx/Nvidia-945-82771-0000-000-Jetson-TX2-Desarrollo/dp/B06XPFH939/ref=sr_1_12?__mk_es_MX=%C3%85M%C3%85%C5%BD%C3%95%C3%91&amp;crid=J4J2LA9D87QM&amp;dchild=1&amp;keywords=nvidia+jetson+nano&amp;qid=1598765527&amp;sprefix=nvidia+jet%2Caps%2C263&amp;sr=8-12</t>
    </r>
    <r>
      <rPr>
        <sz val="12"/>
        <rFont val="arial"/>
        <family val="2"/>
        <charset val="1"/>
      </rPr>
      <t xml:space="preserve">  o   </t>
    </r>
    <r>
      <rPr>
        <sz val="12"/>
        <color rgb="FF0000FF"/>
        <rFont val="arial"/>
        <family val="2"/>
        <charset val="1"/>
      </rPr>
      <t xml:space="preserve">https://www.amazon.com.mx/nVidia-Jetson-Nano-Desarrollador-B01/dp/B084DSDDLT/ref=sr_1_1?__mk_es_MX=%C3%85M%C3%85%C5%BD%C3%95%C3%91&amp;crid=J4J2LA9D87QM&amp;dchild=1&amp;keywords=nvidia+jetson+nano&amp;qid=1598765527&amp;sprefix=nvidia+jet%2Caps%2C263&amp;sr=8-1</t>
    </r>
    <r>
      <rPr>
        <sz val="12"/>
        <rFont val="arial"/>
        <family val="2"/>
        <charset val="1"/>
      </rPr>
      <t xml:space="preserve">   o   </t>
    </r>
    <r>
      <rPr>
        <sz val="12"/>
        <color rgb="FF0000FF"/>
        <rFont val="arial"/>
        <family val="2"/>
        <charset val="1"/>
      </rPr>
      <t xml:space="preserve">https://www.amazon.com.mx/Vilros-Raspberry-ventilador-refrigerado-resistente/dp/B08B12JXJR/ref=sr_1_1?__mk_es_MX=%C3%85M%C3%85%C5%BD%C3%95%C3%91&amp;crid=30DMWAVQE2PLY&amp;dchild=1&amp;keywords=raspberry+pi+4+8gb&amp;qid=1598765683&amp;sprefix=raspberry%2Caps%2C262&amp;sr=8-1</t>
    </r>
    <r>
      <rPr>
        <sz val="12"/>
        <rFont val="arial"/>
        <family val="2"/>
        <charset val="1"/>
      </rPr>
      <t xml:space="preserve">  o  </t>
    </r>
    <r>
      <rPr>
        <sz val="12"/>
        <color rgb="FF0000FF"/>
        <rFont val="arial"/>
        <family val="2"/>
        <charset val="1"/>
      </rPr>
      <t xml:space="preserve">https://articulo.mercadolibre.com.mx/MLM-783556803-raspberry-pi-4-modelo-b-8gb-ram-nueva-version-_JM?quantity=1#position=1&amp;type=item&amp;tracking_id=6bb52c98-64d5-4074-9d46-cc3ac1297cc2</t>
    </r>
  </si>
  <si>
    <t xml:space="preserve">15,999.51 o 3,363.08 o 3,366.64 </t>
  </si>
  <si>
    <t xml:space="preserve">HCSR04 (TC)</t>
  </si>
  <si>
    <t xml:space="preserve">LIDAR</t>
  </si>
  <si>
    <t xml:space="preserve">HCSR04 (TL)</t>
  </si>
  <si>
    <t xml:space="preserve">Baterías 18650</t>
  </si>
  <si>
    <t xml:space="preserve">https://articulo.mercadolibre.com.mx/MLM-670458214-bateria-recargable-18650-37v-9800mah-lio-on-_JM?quantity=1#position=2&amp;type=item&amp;tracking_id=491689e5-0b69-4cfd-8337-db358937ecd2</t>
  </si>
  <si>
    <t xml:space="preserve">webCam</t>
  </si>
  <si>
    <t xml:space="preserve">HCSR04 (TR)</t>
  </si>
  <si>
    <t xml:space="preserve">PUENTE H 5A MIN</t>
  </si>
  <si>
    <t xml:space="preserve">https://articulo.mercadolibre.com.mx/MLM-753402503-puente-h-bts7960-43a-control-motor-arduino-carro-robot-_JM?quantity=1#position=38&amp;type=item&amp;tracking_id=b9bca7c2-330e-4315-92b5-cb685229850c</t>
  </si>
  <si>
    <t xml:space="preserve">LEDIR(FC)</t>
  </si>
  <si>
    <t xml:space="preserve">FISHEYE CAM</t>
  </si>
  <si>
    <r>
      <rPr>
        <sz val="12"/>
        <color rgb="FF0000FF"/>
        <rFont val="arial"/>
        <family val="2"/>
        <charset val="1"/>
      </rPr>
      <t xml:space="preserve">https://www.amazon.com.mx/Spinel-185-Grado-Compliant-Suppport-ajustable/dp/B071DZWX1M/ref=asc_df_B071DZWX1M/?tag=gledskshopmx-20&amp;linkCode=df0&amp;hvadid=451027737116&amp;hvpos=&amp;hvnetw=g&amp;hvrand=7157880884115077408&amp;hvpone=&amp;hvptwo=&amp;hvqmt=&amp;hvdev=c&amp;hvdvcmdl=&amp;hvlocint=&amp;hvlocphy=9047089&amp;hvtargid=pla-939577918788&amp;psc=1</t>
    </r>
    <r>
      <rPr>
        <sz val="12"/>
        <rFont val="arial"/>
        <family val="2"/>
        <charset val="1"/>
      </rPr>
      <t xml:space="preserve">  o  </t>
    </r>
    <r>
      <rPr>
        <sz val="12"/>
        <color rgb="FF0000FF"/>
        <rFont val="arial"/>
        <family val="2"/>
        <charset val="1"/>
      </rPr>
      <t xml:space="preserve">https://www.amazon.com.mx/HBV-1716WA-millones-pixeles-Angular-Industrial/dp/B07QSBBYJR/ref=sr_1_1?__mk_es_MX=%C3%85M%C3%85%C5%BD%C3%95%C3%91&amp;dchild=1&amp;keywords=camara+usb+gran+angulo&amp;qid=1598766369&amp;s=tools&amp;sr=1-1</t>
    </r>
  </si>
  <si>
    <t xml:space="preserve">2408.15 o 579.00</t>
  </si>
  <si>
    <t xml:space="preserve">LEDIR(FL)</t>
  </si>
  <si>
    <r>
      <rPr>
        <sz val="12"/>
        <color rgb="FF0000FF"/>
        <rFont val="arial"/>
        <family val="2"/>
        <charset val="1"/>
      </rPr>
      <t xml:space="preserve">https://articulo.mercadolibre.com.mx/MLM-715074209-alta-definicion-mini-usb20-5m-retractil-clip-web-camara-par-_JM?quantity=1#position=1&amp;type=item&amp;tracking_id=e74aab69-1083-4595-9694-d5c82058ef9f</t>
    </r>
    <r>
      <rPr>
        <sz val="12"/>
        <rFont val="arial"/>
        <family val="2"/>
        <charset val="1"/>
      </rPr>
      <t xml:space="preserve">  o  </t>
    </r>
    <r>
      <rPr>
        <sz val="12"/>
        <color rgb="FF0000FF"/>
        <rFont val="arial"/>
        <family val="2"/>
        <charset val="1"/>
      </rPr>
      <t xml:space="preserve">https://articulo.mercadolibre.com.mx/MLM-766294238-camara-web-escritorio-usb-20-camara-web-camara-portatil-_JM?quantity=1#position=1&amp;type=item&amp;tracking_id=d7aca806-9433-473f-8ecb-7cd8ad9d3a98</t>
    </r>
  </si>
  <si>
    <t xml:space="preserve">LEDIR(FR)</t>
  </si>
  <si>
    <t xml:space="preserve">LEDIR (LFL)</t>
  </si>
  <si>
    <t xml:space="preserve">TOTAL:</t>
  </si>
  <si>
    <t xml:space="preserve">LEDIR (LFR)</t>
  </si>
  <si>
    <t xml:space="preserve">LEDIR (LML)</t>
  </si>
  <si>
    <t xml:space="preserve">LEDIR (LMR)</t>
  </si>
  <si>
    <t xml:space="preserve">LEDIR (LTL)</t>
  </si>
  <si>
    <t xml:space="preserve">LEDIR (LTR)</t>
  </si>
  <si>
    <t xml:space="preserve">LEDIR (TC)</t>
  </si>
  <si>
    <t xml:space="preserve">LEDIR (TL)</t>
  </si>
  <si>
    <t xml:space="preserve">LEDIR (TR)</t>
  </si>
  <si>
    <t xml:space="preserve">motor</t>
  </si>
  <si>
    <t xml:space="preserve">LM317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</si>
</sst>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C9211E"/>
      <name val="arial"/>
      <family val="2"/>
      <charset val="1"/>
    </font>
    <font>
      <sz val="11"/>
      <name val="Calibri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FFB66C"/>
        <bgColor rgb="FFFFAA95"/>
      </patternFill>
    </fill>
    <fill>
      <patternFill patternType="solid">
        <fgColor rgb="FFEC9BA4"/>
        <bgColor rgb="FFFFAA95"/>
      </patternFill>
    </fill>
    <fill>
      <patternFill patternType="solid">
        <fgColor rgb="FF000000"/>
        <bgColor rgb="FF003300"/>
      </patternFill>
    </fill>
    <fill>
      <patternFill patternType="solid">
        <fgColor rgb="FFB4C7DC"/>
        <bgColor rgb="FFB3CAC7"/>
      </patternFill>
    </fill>
    <fill>
      <patternFill patternType="solid">
        <fgColor rgb="FF8E86AE"/>
        <bgColor rgb="FF999999"/>
      </patternFill>
    </fill>
    <fill>
      <patternFill patternType="solid">
        <fgColor rgb="FFE8F2A1"/>
        <bgColor rgb="FFFFE994"/>
      </patternFill>
    </fill>
    <fill>
      <patternFill patternType="solid">
        <fgColor rgb="FFFFAA95"/>
        <bgColor rgb="FFEC9BA4"/>
      </patternFill>
    </fill>
    <fill>
      <patternFill patternType="solid">
        <fgColor rgb="FFB3CAC7"/>
        <bgColor rgb="FFB4C7DC"/>
      </patternFill>
    </fill>
    <fill>
      <patternFill patternType="solid">
        <fgColor rgb="FFD4EA6B"/>
        <bgColor rgb="FFE8F2A1"/>
      </patternFill>
    </fill>
    <fill>
      <patternFill patternType="solid">
        <fgColor rgb="FFFFE994"/>
        <bgColor rgb="FFE8F2A1"/>
      </patternFill>
    </fill>
    <fill>
      <patternFill patternType="solid">
        <fgColor rgb="FFAFD095"/>
        <bgColor rgb="FFB3CAC7"/>
      </patternFill>
    </fill>
    <fill>
      <patternFill patternType="solid">
        <fgColor rgb="FFFFDE59"/>
        <bgColor rgb="FFFFE994"/>
      </patternFill>
    </fill>
    <fill>
      <patternFill patternType="solid">
        <fgColor rgb="FFFF0000"/>
        <bgColor rgb="FFC9211E"/>
      </patternFill>
    </fill>
    <fill>
      <patternFill patternType="solid">
        <fgColor rgb="FF999999"/>
        <bgColor rgb="FF8E86A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E86AE"/>
      <rgbColor rgb="FF9999FF"/>
      <rgbColor rgb="FF993366"/>
      <rgbColor rgb="FFFFFFCC"/>
      <rgbColor rgb="FFCCFFFF"/>
      <rgbColor rgb="FF660066"/>
      <rgbColor rgb="FFFFAA95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AFD095"/>
      <rgbColor rgb="FFEC9BA4"/>
      <rgbColor rgb="FFCC99FF"/>
      <rgbColor rgb="FFFFE994"/>
      <rgbColor rgb="FF3366FF"/>
      <rgbColor rgb="FF33CCCC"/>
      <rgbColor rgb="FF99CC00"/>
      <rgbColor rgb="FFFFDE59"/>
      <rgbColor rgb="FFFFB66C"/>
      <rgbColor rgb="FFFF6600"/>
      <rgbColor rgb="FF3465A4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Relationship Id="rId20" Type="http://schemas.openxmlformats.org/officeDocument/2006/relationships/revisionLog" Target="revisionLog20.xml"/><Relationship Id="rId21" Type="http://schemas.openxmlformats.org/officeDocument/2006/relationships/revisionLog" Target="revisionLog21.xml"/><Relationship Id="rId22" Type="http://schemas.openxmlformats.org/officeDocument/2006/relationships/revisionLog" Target="revisionLog22.xml"/><Relationship Id="rId23" Type="http://schemas.openxmlformats.org/officeDocument/2006/relationships/revisionLog" Target="revisionLog23.xml"/><Relationship Id="rId24" Type="http://schemas.openxmlformats.org/officeDocument/2006/relationships/revisionLog" Target="revisionLog24.xml"/><Relationship Id="rId25" Type="http://schemas.openxmlformats.org/officeDocument/2006/relationships/revisionLog" Target="revisionLog25.xml"/><Relationship Id="rId26" Type="http://schemas.openxmlformats.org/officeDocument/2006/relationships/revisionLog" Target="revisionLog26.xml"/><Relationship Id="rId27" Type="http://schemas.openxmlformats.org/officeDocument/2006/relationships/revisionLog" Target="revisionLog27.xml"/><Relationship Id="rId28" Type="http://schemas.openxmlformats.org/officeDocument/2006/relationships/revisionLog" Target="revisionLog28.xml"/><Relationship Id="rId29" Type="http://schemas.openxmlformats.org/officeDocument/2006/relationships/revisionLog" Target="revisionLog29.xml"/><Relationship Id="rId30" Type="http://schemas.openxmlformats.org/officeDocument/2006/relationships/revisionLog" Target="revisionLog30.xml"/><Relationship Id="rId31" Type="http://schemas.openxmlformats.org/officeDocument/2006/relationships/revisionLog" Target="revisionLog31.xml"/><Relationship Id="rId32" Type="http://schemas.openxmlformats.org/officeDocument/2006/relationships/revisionLog" Target="revisionLog32.xml"/><Relationship Id="rId33" Type="http://schemas.openxmlformats.org/officeDocument/2006/relationships/revisionLog" Target="revisionLog33.xml"/><Relationship Id="rId34" Type="http://schemas.openxmlformats.org/officeDocument/2006/relationships/revisionLog" Target="revisionLog34.xml"/><Relationship Id="rId35" Type="http://schemas.openxmlformats.org/officeDocument/2006/relationships/revisionLog" Target="revisionLog35.xml"/><Relationship Id="rId36" Type="http://schemas.openxmlformats.org/officeDocument/2006/relationships/revisionLog" Target="revisionLog36.xml"/><Relationship Id="rId37" Type="http://schemas.openxmlformats.org/officeDocument/2006/relationships/revisionLog" Target="revisionLog37.xml"/>
</Relationships>
</file>

<file path=xl/revisions/revisionHeaders.xml><?xml version="1.0" encoding="utf-8"?>
<headers xmlns="http://schemas.openxmlformats.org/spreadsheetml/2006/main" xmlns:r="http://schemas.openxmlformats.org/officeDocument/2006/relationships" guid="{750FCBF2-93E3-4D46-8D96-7EA40E42DFC9}">
  <header guid="{C835F486-E576-4453-98E9-A7406ED25263}" dateTime="2020-08-30T00:05:00.000000000Z" userName=" " r:id="rId1" minRId="1" maxRId="2" maxSheetId="2">
    <sheetIdMap count="1">
      <sheetId val="1"/>
    </sheetIdMap>
  </header>
  <header guid="{6FD7315A-A772-47E7-B0A5-B18D8BBF839F}" dateTime="2020-08-30T00:36:00.000000000Z" userName=" " r:id="rId2" minRId="3" maxRId="6" maxSheetId="2">
    <sheetIdMap count="1">
      <sheetId val="1"/>
    </sheetIdMap>
  </header>
  <header guid="{3E9CD0A0-9D2D-46DE-84B4-AACE6957842C}" dateTime="2020-08-30T00:37:00.000000000Z" userName=" " r:id="rId3" minRId="7" maxRId="8" maxSheetId="2">
    <sheetIdMap count="1">
      <sheetId val="1"/>
    </sheetIdMap>
  </header>
  <header guid="{13F51B1B-1510-4AFE-81D1-A5BF8960FF95}" dateTime="2020-08-30T00:06:00.000000000Z" userName=" " r:id="rId4" minRId="9" maxRId="9" maxSheetId="2">
    <sheetIdMap count="1">
      <sheetId val="1"/>
    </sheetIdMap>
  </header>
  <header guid="{53D5DF58-E946-4E70-A654-EE71CA94E1FA}" dateTime="2020-08-30T00:38:00.000000000Z" userName=" " r:id="rId5" minRId="10" maxRId="19" maxSheetId="2">
    <sheetIdMap count="1">
      <sheetId val="1"/>
    </sheetIdMap>
  </header>
  <header guid="{0A80685B-DACF-4042-B029-DC11A9D1AA6B}" dateTime="2020-08-30T00:39:00.000000000Z" userName=" " r:id="rId6" minRId="20" maxRId="23" maxSheetId="2">
    <sheetIdMap count="1">
      <sheetId val="1"/>
    </sheetIdMap>
  </header>
  <header guid="{267DB988-9AB0-43CF-B75B-AA59E022F926}" dateTime="2020-08-30T00:40:00.000000000Z" userName=" " r:id="rId7" minRId="24" maxRId="24" maxSheetId="2">
    <sheetIdMap count="1">
      <sheetId val="1"/>
    </sheetIdMap>
  </header>
  <header guid="{E7B70ECC-ADC4-4F84-9818-5A0CC185F1A4}" dateTime="2020-08-30T00:44:00.000000000Z" userName=" " r:id="rId8" minRId="25" maxRId="28" maxSheetId="2">
    <sheetIdMap count="1">
      <sheetId val="1"/>
    </sheetIdMap>
  </header>
  <header guid="{D4D5A17D-2809-457B-A950-61C8997BBDE5}" dateTime="2020-08-30T00:45:00.000000000Z" userName=" " r:id="rId9" minRId="29" maxRId="30" maxSheetId="2">
    <sheetIdMap count="1">
      <sheetId val="1"/>
    </sheetIdMap>
  </header>
  <header guid="{1DABD1B6-8057-469F-85A9-B1B352531546}" dateTime="2020-08-30T00:46:00.000000000Z" userName=" " r:id="rId10" minRId="31" maxRId="31" maxSheetId="2">
    <sheetIdMap count="1">
      <sheetId val="1"/>
    </sheetIdMap>
  </header>
  <header guid="{B78367BD-AC22-4410-AF77-C6CF67FC2BF6}" dateTime="2020-08-30T00:47:00.000000000Z" userName=" " r:id="rId11" minRId="32" maxRId="37" maxSheetId="2">
    <sheetIdMap count="1">
      <sheetId val="1"/>
    </sheetIdMap>
  </header>
  <header guid="{04A85B03-15A6-489F-8B62-C9B2C07CAC19}" dateTime="2020-08-30T00:18:00.000000000Z" userName=" " r:id="rId12" minRId="38" maxRId="40" maxSheetId="2">
    <sheetIdMap count="1">
      <sheetId val="1"/>
    </sheetIdMap>
  </header>
  <header guid="{CE278C3A-8AE4-445B-8C3F-51BA096223D7}" dateTime="2020-08-30T00:48:00.000000000Z" userName=" " r:id="rId13" minRId="41" maxRId="45" maxSheetId="2">
    <sheetIdMap count="1">
      <sheetId val="1"/>
    </sheetIdMap>
  </header>
  <header guid="{B69E445A-2941-43B2-85E6-88D7606B5551}" dateTime="2020-08-30T00:49:00.000000000Z" userName=" " r:id="rId14" minRId="46" maxRId="48" maxSheetId="2">
    <sheetIdMap count="1">
      <sheetId val="1"/>
    </sheetIdMap>
  </header>
  <header guid="{8B6B064B-21D1-4577-B862-1FE8892C6FC4}" dateTime="2020-08-30T00:51:00.000000000Z" userName=" " r:id="rId15" minRId="49" maxRId="51" maxSheetId="2">
    <sheetIdMap count="1">
      <sheetId val="1"/>
    </sheetIdMap>
  </header>
  <header guid="{F44A48CE-E921-4929-9F1A-9E1A6E703E97}" dateTime="2020-08-30T00:07:00.000000000Z" userName=" " r:id="rId16" minRId="52" maxRId="53" maxSheetId="2">
    <sheetIdMap count="1">
      <sheetId val="1"/>
    </sheetIdMap>
  </header>
  <header guid="{75EC1E9C-0289-4151-BB69-20A9C2BB9AC3}" dateTime="2020-08-30T00:52:00.000000000Z" userName=" " r:id="rId17" minRId="54" maxRId="54" maxSheetId="2">
    <sheetIdMap count="1">
      <sheetId val="1"/>
    </sheetIdMap>
  </header>
  <header guid="{4D718D21-832D-4CB5-A1F9-799FEEFF35A0}" dateTime="2020-08-30T00:55:00.000000000Z" userName=" " r:id="rId18" minRId="55" maxRId="55" maxSheetId="2">
    <sheetIdMap count="1">
      <sheetId val="1"/>
    </sheetIdMap>
  </header>
  <header guid="{9DB0132D-6FAD-4752-9699-D178814B3CBA}" dateTime="2020-08-30T00:56:00.000000000Z" userName=" " r:id="rId19" minRId="56" maxRId="60" maxSheetId="2">
    <sheetIdMap count="1">
      <sheetId val="1"/>
    </sheetIdMap>
  </header>
  <header guid="{EF10BF3E-4ED3-45BA-93B6-2B934C5198F9}" dateTime="2020-08-30T00:57:00.000000000Z" userName=" " r:id="rId20" minRId="61" maxRId="66" maxSheetId="2">
    <sheetIdMap count="1">
      <sheetId val="1"/>
    </sheetIdMap>
  </header>
  <header guid="{B0C04BA5-17B5-4588-BDE4-F64AF27D88EC}" dateTime="2020-08-30T00:58:00.000000000Z" userName=" " r:id="rId21" minRId="67" maxRId="80" maxSheetId="2">
    <sheetIdMap count="1">
      <sheetId val="1"/>
    </sheetIdMap>
  </header>
  <header guid="{D25565BD-8452-4020-AFD7-1D5B9F335A1A}" dateTime="2020-08-30T00:59:00.000000000Z" userName=" " r:id="rId22" minRId="81" maxRId="83" maxSheetId="2">
    <sheetIdMap count="1">
      <sheetId val="1"/>
    </sheetIdMap>
  </header>
  <header guid="{4A226E13-F43F-40AD-A4A5-57B081F44DF7}" dateTime="2020-08-30T00:19:00.000000000Z" userName=" " r:id="rId23" minRId="84" maxRId="86" maxSheetId="2">
    <sheetIdMap count="1">
      <sheetId val="1"/>
    </sheetIdMap>
  </header>
  <header guid="{10690FEC-5207-41CE-B1BA-F653497A03AA}" dateTime="2020-08-30T00:08:00.000000000Z" userName=" " r:id="rId24" minRId="87" maxRId="89" maxSheetId="2">
    <sheetIdMap count="1">
      <sheetId val="1"/>
    </sheetIdMap>
  </header>
  <header guid="{E326B252-7DF8-44BA-884C-FE92916719BA}" dateTime="2020-08-30T00:12:00.000000000Z" userName=" " r:id="rId25" minRId="90" maxRId="92" maxSheetId="2">
    <sheetIdMap count="1">
      <sheetId val="1"/>
    </sheetIdMap>
  </header>
  <header guid="{593DA5AF-B538-4617-9C3B-73F60EC888EA}" dateTime="2020-08-30T00:13:00.000000000Z" userName=" " r:id="rId26" minRId="93" maxRId="96" maxSheetId="2">
    <sheetIdMap count="1">
      <sheetId val="1"/>
    </sheetIdMap>
  </header>
  <header guid="{DBF7A75F-75C2-4D19-BE19-48E7EE522BCA}" dateTime="2020-08-30T00:14:00.000000000Z" userName=" " r:id="rId27" minRId="97" maxRId="109" maxSheetId="2">
    <sheetIdMap count="1">
      <sheetId val="1"/>
    </sheetIdMap>
  </header>
  <header guid="{7AFA3D88-AD62-4F19-BF8A-AA233F0A8EC0}" dateTime="2020-08-30T00:15:00.000000000Z" userName=" " r:id="rId28" minRId="110" maxRId="113" maxSheetId="2">
    <sheetIdMap count="1">
      <sheetId val="1"/>
    </sheetIdMap>
  </header>
  <header guid="{212E891D-2C66-48C8-9D23-CC5C98B0B455}" dateTime="2020-08-30T00:16:00.000000000Z" userName=" " r:id="rId29" minRId="114" maxRId="119" maxSheetId="2">
    <sheetIdMap count="1">
      <sheetId val="1"/>
    </sheetIdMap>
  </header>
  <header guid="{D9886C4D-8991-467C-BDC9-2DAF39E54E17}" dateTime="2020-08-30T10:14:00.000000000Z" userName=" " r:id="rId30" minRId="120" maxRId="120" maxSheetId="2">
    <sheetIdMap count="1">
      <sheetId val="1"/>
    </sheetIdMap>
  </header>
  <header guid="{F4D7E4A0-6CDB-48ED-9633-336CBBC7A77A}" dateTime="2020-08-30T11:26:00.000000000Z" userName=" " r:id="rId31" minRId="121" maxRId="121" maxSheetId="2">
    <sheetIdMap count="1">
      <sheetId val="1"/>
    </sheetIdMap>
  </header>
  <header guid="{B62F1A3B-79AF-48A9-989B-4D272E892129}" dateTime="2020-08-30T00:21:00.000000000Z" userName=" " r:id="rId32" minRId="122" maxRId="128" maxSheetId="2">
    <sheetIdMap count="1">
      <sheetId val="1"/>
    </sheetIdMap>
  </header>
  <header guid="{90AE9F7D-ACD9-4106-BBF0-187B7A69D2ED}" dateTime="2020-08-30T00:24:00.000000000Z" userName=" " r:id="rId33" minRId="129" maxRId="132" maxSheetId="2">
    <sheetIdMap count="1">
      <sheetId val="1"/>
    </sheetIdMap>
  </header>
  <header guid="{56D402E3-CA21-41D3-906B-08475261AFAF}" dateTime="2020-08-30T00:25:00.000000000Z" userName=" " r:id="rId34" minRId="133" maxRId="135" maxSheetId="2">
    <sheetIdMap count="1">
      <sheetId val="1"/>
    </sheetIdMap>
  </header>
  <header guid="{ACCBA853-093C-4E97-8301-C7907FA151FB}" dateTime="2020-08-30T00:26:00.000000000Z" userName=" " r:id="rId35" minRId="136" maxRId="138" maxSheetId="2">
    <sheetIdMap count="1">
      <sheetId val="1"/>
    </sheetIdMap>
  </header>
  <header guid="{97554313-9EEE-473F-92EA-FB33D303EBF4}" dateTime="2020-08-30T00:28:00.000000000Z" userName=" " r:id="rId36" minRId="139" maxRId="143" maxSheetId="2">
    <sheetIdMap count="1">
      <sheetId val="1"/>
    </sheetIdMap>
  </header>
  <header guid="{750FCBF2-93E3-4D46-8D96-7EA40E42DFC9}" dateTime="2020-08-30T00:30:00.000000000Z" userName=" " r:id="rId37" minRId="144" maxRId="148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I2" t="n">
      <v>31.49</v>
    </nc>
  </rcc>
  <rcc rId="2" ua="false" sId="1">
    <nc r="J2" t="n">
      <f>I2*H2</f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31" ua="false" sId="1">
    <oc r="F14" t="inlineStr">
      <is>
        <r>
          <rPr>
            <sz val="11"/>
            <rFont val="Calibri"/>
            <family val="0"/>
            <charset val="1"/>
          </rPr>
          <t xml:space="preserve">https://www.amazon.com.mx/Spinel-185-Grado-Compliant-Suppport-ajustable/dp/B071DZWX1M/ref=asc_df_B071DZWX1M/?tag=gledskshopmx-20&amp;linkCode=df0&amp;hvadid=451027737116&amp;hvpos=&amp;hvnetw=g&amp;hvrand=7157880884115077408&amp;hvpone=&amp;hvptwo=&amp;hvqmt=&amp;hvdev=c&amp;hvdvcmdl=&amp;hvlocint=&amp;hvlocphy=9047089&amp;hvtargid=pla-939577918788&amp;psc=1</t>
        </r>
      </is>
    </oc>
    <nc r="F14" t="inlineStr">
      <is>
        <r>
          <rPr>
            <sz val="11"/>
            <rFont val="Calibri"/>
            <family val="0"/>
            <charset val="1"/>
          </rPr>
          <t xml:space="preserve">https://www.amazon.com.mx/Spinel-185-Grado-Compliant-Suppport-ajustable/dp/B071DZWX1M/ref=asc_df_B071DZWX1M/?tag=gledskshopmx-20&amp;linkCode=df0&amp;hvadid=451027737116&amp;hvpos=&amp;hvnetw=g&amp;hvrand=7157880884115077408&amp;hvpone=&amp;hvptwo=&amp;hvqmt=&amp;hvdev=c&amp;hvdvcmdl=&amp;hvlocint=&amp;hvlocphy=9047089&amp;hvtargid=pla-939577918788&amp;psc=1  o  https://www.amazon.com.mx/HBV-1716WA-millones-pixeles-Angular-Industrial/dp/B07QSBBYJR/ref=sr_1_1?__mk_es_MX=%C3%85M%C3%85%C5%BD%C3%95%C3%91&amp;dchild=1&amp;keywords=camara+usb+gran+angulo&amp;qid=1598766369&amp;s=tools&amp;sr=1-1</t>
        </r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32" ua="false" sId="1">
    <oc r="I14" t="n">
      <v>2408.15</v>
    </oc>
    <nc r="I14" t="inlineStr">
      <is>
        <r>
          <rPr>
            <sz val="11"/>
            <rFont val="Calibri"/>
            <family val="0"/>
            <charset val="1"/>
          </rPr>
          <t xml:space="preserve">2408.15 o 579.00</t>
        </r>
      </is>
    </nc>
  </rcc>
  <rcc rId="33" ua="false" sId="1">
    <oc r="J14" t="e">
      <f>I14*H14</f>
    </oc>
    <nc r="J14"/>
  </rcc>
  <rcc rId="34" ua="false" sId="1">
    <nc r="J14" t="n">
      <f>240815*2</f>
    </nc>
  </rcc>
  <rcc rId="35" ua="false" sId="1">
    <oc r="J14" t="n">
      <f>240815*2</f>
    </oc>
    <nc r="J14" t="e">
      <f>240815*2 o =579*2</f>
    </nc>
  </rcc>
  <rcc rId="36" ua="false" sId="1">
    <oc r="J14" t="e">
      <f>240815*2 o =579*2</f>
    </oc>
    <nc r="J14"/>
  </rcc>
  <rcc rId="37" ua="false" sId="1">
    <nc r="J19" t="inlineStr">
      <is>
        <r>
          <rPr>
            <sz val="11"/>
            <rFont val="Calibri"/>
            <family val="0"/>
            <charset val="1"/>
          </rPr>
          <t xml:space="preserve">2408.15 o 579.00</t>
        </r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38" ua="false" sId="1">
    <nc r="F6" t="inlineStr">
      <is>
        <r>
          <rPr>
            <sz val="11"/>
            <rFont val="Calibri"/>
            <family val="0"/>
            <charset val="1"/>
          </rPr>
          <t xml:space="preserve">https://articulo.mercadolibre.com.mx/MLM-552786295-modulo-sensor-de-intensidad-luminosa-gy-302-arduino-pic-_JM?quantity=1#position=3&amp;type=item&amp;tracking_id=914a842d-4a8f-4274-b036-d78e3f3363be</t>
        </r>
      </is>
    </nc>
  </rcc>
  <rcc rId="39" ua="false" sId="1">
    <nc r="G6" t="n">
      <v>1</v>
    </nc>
  </rcc>
  <rcc rId="40" ua="false" sId="1">
    <oc r="E6" t="n">
      <f>SUM()</f>
    </oc>
    <nc r="E6" t="n">
      <f>SUM(B28:C28)</f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41" ua="false" sId="1">
    <oc r="J19" t="inlineStr">
      <is>
        <r>
          <rPr>
            <sz val="11"/>
            <rFont val="Calibri"/>
            <family val="0"/>
            <charset val="1"/>
          </rPr>
          <t xml:space="preserve">2408.15 o 579.00</t>
        </r>
      </is>
    </oc>
    <nc r="J19" t="n">
      <v>2408.15</v>
    </nc>
  </rcc>
  <rcc rId="42" ua="false" sId="1">
    <nc r="J20" t="n">
      <v>579</v>
    </nc>
  </rcc>
  <rcc rId="43" ua="false" sId="1">
    <nc r="K19" t="n">
      <f>J19*H14</f>
    </nc>
  </rcc>
  <rcc rId="44" ua="false" sId="1">
    <nc r="K20" t="n">
      <f>J20*H15</f>
    </nc>
  </rcc>
  <rcc rId="45" ua="false" sId="1">
    <oc r="K20" t="n">
      <f>J20*H15</f>
    </oc>
    <nc r="K20" t="n">
      <f>J20*H14</f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46" ua="false" sId="1">
    <nc r="J14" t="e">
      <f>_xlfn.CONCAT()K19, " O ", K20</f>
    </nc>
  </rcc>
  <rcc rId="47" ua="false" sId="1">
    <oc r="J14" t="e">
      <f>_xlfn.CONCAT()K19, " O ", K20</f>
    </oc>
    <nc r="J14" t="str">
      <f>_xlfn.CONCAT(K19, " O ", K20)</f>
    </nc>
  </rcc>
  <rcc rId="48" ua="false" sId="1">
    <oc r="I15" t="inlineStr">
      <is>
        <r>
          <rPr>
            <sz val="11"/>
            <rFont val="Calibri"/>
            <family val="0"/>
            <charset val="1"/>
          </rPr>
          <t xml:space="preserve">https://www.amazon.com.mx/Spinel-185-Grado-Compliant-Suppport-ajustable/dp/B071DZWX1M/ref=asc_df_B071DZWX1M/?tag=gledskshopmx-20&amp;linkCode=df0&amp;hvadid=451027737116&amp;hvpos=&amp;hvnetw=g&amp;hvrand=7157880884115077408&amp;hvpone=&amp;hvptwo=&amp;hvqmt=&amp;hvdev=c&amp;hvdvcmdl=&amp;hvlocint=&amp;hvlocphy=9047089&amp;hvtargid=pla-939577918788&amp;psc=1</t>
        </r>
      </is>
    </oc>
    <nc r="I15"/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49" ua="false" sId="1">
    <oc r="F10" t="inlineStr">
      <is>
        <r>
          <rPr>
            <sz val="11"/>
            <rFont val="Calibri"/>
            <family val="0"/>
            <charset val="1"/>
          </rPr>
          <t xml:space="preserve">https://www.amazon.com.mx/Nvidia-945-82771-0000-000-Jetson-TX2-Desarrollo/dp/B06XPFH939/ref=sr_1_12?__mk_es_MX=%C3%85M%C3%85%C5%BD%C3%95%C3%91&amp;crid=J4J2LA9D87QM&amp;dchild=1&amp;keywords=nvidia+jetson+nano&amp;qid=1598765527&amp;sprefix=nvidia+jet%2Caps%2C263&amp;sr=8-12  o   https://www.amazon.com.mx/nVidia-Jetson-Nano-Desarrollador-B01/dp/B084DSDDLT/ref=sr_1_1?__mk_es_MX=%C3%85M%C3%85%C5%BD%C3%95%C3%91&amp;crid=J4J2LA9D87QM&amp;dchild=1&amp;keywords=nvidia+jetson+nano&amp;qid=1598765527&amp;sprefix=nvidia+jet%2Caps%2C263&amp;sr=8-1   o   https://www.amazon.com.mx/Vilros-Raspberry-ventilador-refrigerado-resistente/dp/B08B12JXJR/ref=sr_1_1?__mk_es_MX=%C3%85M%C3%85%C5%BD%C3%95%C3%91&amp;crid=30DMWAVQE2PLY&amp;dchild=1&amp;keywords=raspberry+pi+4+8gb&amp;qid=1598765683&amp;sprefix=raspberry%2Caps%2C262&amp;sr=8-1</t>
        </r>
      </is>
    </oc>
    <nc r="F10" t="inlineStr">
      <is>
        <r>
          <rPr>
            <sz val="11"/>
            <rFont val="Calibri"/>
            <family val="0"/>
            <charset val="1"/>
          </rPr>
          <t xml:space="preserve">https://www.amazon.com.mx/Nvidia-945-82771-0000-000-Jetson-TX2-Desarrollo/dp/B06XPFH939/ref=sr_1_12?__mk_es_MX=%C3%85M%C3%85%C5%BD%C3%95%C3%91&amp;crid=J4J2LA9D87QM&amp;dchild=1&amp;keywords=nvidia+jetson+nano&amp;qid=1598765527&amp;sprefix=nvidia+jet%2Caps%2C263&amp;sr=8-12  o   https://www.amazon.com.mx/nVidia-Jetson-Nano-Desarrollador-B01/dp/B084DSDDLT/ref=sr_1_1?__mk_es_MX=%C3%85M%C3%85%C5%BD%C3%95%C3%91&amp;crid=J4J2LA9D87QM&amp;dchild=1&amp;keywords=nvidia+jetson+nano&amp;qid=1598765527&amp;sprefix=nvidia+jet%2Caps%2C263&amp;sr=8-1   o   https://www.amazon.com.mx/Vilros-Raspberry-ventilador-refrigerado-resistente/dp/B08B12JXJR/ref=sr_1_1?__mk_es_MX=%C3%85M%C3%85%C5%BD%C3%95%C3%91&amp;crid=30DMWAVQE2PLY&amp;dchild=1&amp;keywords=raspberry+pi+4+8gb&amp;qid=1598765683&amp;sprefix=raspberry%2Caps%2C262&amp;sr=8-1  o  https://articulo.mercadolibre.com.mx/MLM-783556803-raspberry-pi-4-modelo-b-8gb-ram-nueva-version-_JM?quantity=1#position=1&amp;type=item&amp;tracking_id=6bb52c98-64d5-4074-9d46-cc3ac1297cc2</t>
        </r>
      </is>
    </nc>
  </rcc>
  <rcc rId="50" ua="false" sId="1">
    <nc r="G22" t="n">
      <v>2888</v>
    </nc>
  </rcc>
  <rcc rId="51" ua="false" sId="1">
    <nc r="H22" t="n">
      <f>G22*2</f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52" ua="false" sId="1">
    <nc r="G3" t="inlineStr">
      <is>
        <r>
          <rPr>
            <sz val="11"/>
            <rFont val="Calibri"/>
            <family val="0"/>
            <charset val="1"/>
          </rPr>
          <t xml:space="preserve">5 pares</t>
        </r>
      </is>
    </nc>
  </rcc>
  <rcc rId="53" ua="false" sId="1">
    <nc r="H3" t="n">
      <f>E3/5</f>
    </nc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54" ua="false" sId="1">
    <oc r="J10" t="str">
      <f>_xlfn.CONCAT(G19, " o ", G20, " o ", G21)</f>
    </oc>
    <nc r="J10" t="str">
      <f>_xlfn.CONCAT(G19, " o ", G20, " o ", G21, " o ", G22)</f>
    </nc>
  </rcc>
</revisions>
</file>

<file path=xl/revisions/revisionLog18.xml><?xml version="1.0" encoding="utf-8"?>
<revisions xmlns="http://schemas.openxmlformats.org/spreadsheetml/2006/main" xmlns:r="http://schemas.openxmlformats.org/officeDocument/2006/relationships">
  <rcc rId="55" ua="false" sId="1">
    <nc r="F15" t="inlineStr">
      <is>
        <r>
          <rPr>
            <sz val="11"/>
            <rFont val="Calibri"/>
            <family val="0"/>
            <charset val="1"/>
          </rPr>
          <t xml:space="preserve">https://articulo.mercadolibre.com.mx/MLM-715074209-alta-definicion-mini-usb20-5m-retractil-clip-web-camara-par-_JM?quantity=1#position=1&amp;type=item&amp;tracking_id=e74aab69-1083-4595-9694-d5c82058ef9f</t>
        </r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>
  <rcc rId="56" ua="false" sId="1">
    <oc r="F15" t="inlineStr">
      <is>
        <r>
          <rPr>
            <sz val="11"/>
            <rFont val="Calibri"/>
            <family val="0"/>
            <charset val="1"/>
          </rPr>
          <t xml:space="preserve">https://articulo.mercadolibre.com.mx/MLM-715074209-alta-definicion-mini-usb20-5m-retractil-clip-web-camara-par-_JM?quantity=1#position=1&amp;type=item&amp;tracking_id=e74aab69-1083-4595-9694-d5c82058ef9f</t>
        </r>
      </is>
    </oc>
    <nc r="F15" t="inlineStr">
      <is>
        <r>
          <rPr>
            <sz val="11"/>
            <rFont val="Calibri"/>
            <family val="0"/>
            <charset val="1"/>
          </rPr>
          <t xml:space="preserve">https://articulo.mercadolibre.com.mx/MLM-715074209-alta-definicion-mini-usb20-5m-retractil-clip-web-camara-par-_JM?quantity=1#position=1&amp;type=item&amp;tracking_id=e74aab69-1083-4595-9694-d5c82058ef9f  o  https://articulo.mercadolibre.com.mx/MLM-766294238-camara-web-escritorio-usb-20-camara-web-camara-portatil-_JM?quantity=1#position=1&amp;type=item&amp;tracking_id=d7aca806-9433-473f-8ecb-7cd8ad9d3a98</t>
        </r>
      </is>
    </nc>
  </rcc>
  <rcc rId="57" ua="false" sId="1">
    <nc r="G15" t="n">
      <v>1</v>
    </nc>
  </rcc>
  <rcc rId="58" ua="false" sId="1">
    <nc r="H15" t="e">
      <f>E15/G15</f>
    </nc>
  </rcc>
  <rcc rId="59" ua="false" sId="1">
    <nc r="J23" t="n">
      <v>403.61</v>
    </nc>
  </rcc>
  <rcc rId="60" ua="false" sId="1">
    <nc r="J24" t="n">
      <v>207.09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3" ua="false" sId="1">
    <nc r="F10" t="inlineStr">
      <is>
        <r>
          <rPr>
            <sz val="11"/>
            <rFont val="Calibri"/>
            <family val="0"/>
            <charset val="1"/>
          </rPr>
          <t xml:space="preserve">https://www.amazon.com.mx/Nvidia-945-82771-0000-000-Jetson-TX2-Desarrollo/dp/B06XPFH939/ref=sr_1_12?__mk_es_MX=%C3%85M%C3%85%C5%BD%C3%95%C3%91&amp;crid=J4J2LA9D87QM&amp;dchild=1&amp;keywords=nvidia+jetson+nano&amp;qid=1598765527&amp;sprefix=nvidia+jet%2Caps%2C263&amp;sr=8-12  o   https://www.amazon.com.mx/nVidia-Jetson-Nano-Desarrollador-B01/dp/B084DSDDLT/ref=sr_1_1?__mk_es_MX=%C3%85M%C3%85%C5%BD%C3%95%C3%91&amp;crid=J4J2LA9D87QM&amp;dchild=1&amp;keywords=nvidia+jetson+nano&amp;qid=1598765527&amp;sprefix=nvidia+jet%2Caps%2C263&amp;sr=8-1   o   https://www.amazon.com.mx/Vilros-Raspberry-ventilador-refrigerado-resistente/dp/B08B12JXJR/ref=sr_1_1?__mk_es_MX=%C3%85M%C3%85%C5%BD%C3%95%C3%91&amp;crid=30DMWAVQE2PLY&amp;dchild=1&amp;keywords=raspberry+pi+4+8gb&amp;qid=1598765683&amp;sprefix=raspberry%2Caps%2C262&amp;sr=8-1</t>
        </r>
      </is>
    </nc>
  </rcc>
  <rcc rId="4" ua="false" sId="1">
    <nc r="G10" t="n">
      <v>1</v>
    </nc>
  </rcc>
  <rcc rId="5" ua="false" sId="1">
    <nc r="H10" t="n">
      <v>2</v>
    </nc>
  </rcc>
  <rcc rId="6" ua="false" sId="1">
    <oc r="H10" t="n">
      <v>2</v>
    </oc>
    <nc r="H10" t="e">
      <f>E10/G10</f>
    </nc>
  </rcc>
</revisions>
</file>

<file path=xl/revisions/revisionLog20.xml><?xml version="1.0" encoding="utf-8"?>
<revisions xmlns="http://schemas.openxmlformats.org/spreadsheetml/2006/main" xmlns:r="http://schemas.openxmlformats.org/officeDocument/2006/relationships">
  <rcc rId="61" ua="false" sId="1">
    <nc r="I15" t="str">
      <f>_xlfn.CONCAT(J23)</f>
    </nc>
  </rcc>
  <rcc rId="62" ua="false" sId="1">
    <oc r="I15" t="str">
      <f>_xlfn.CONCAT(J23)</f>
    </oc>
    <nc r="I15" t="str">
      <f>_xlfn.CONCAT(J23, " O ", J24)</f>
    </nc>
  </rcc>
  <rcc rId="63" ua="false" sId="1">
    <nc r="K23" t="n">
      <f>J23*H15</f>
    </nc>
  </rcc>
  <rcc rId="64" ua="false" sId="1">
    <nc r="K24" t="n">
      <f>J24*H16</f>
    </nc>
  </rcc>
  <rcc rId="65" ua="false" sId="1">
    <oc r="K24" t="n">
      <f>J24*H16</f>
    </oc>
    <nc r="K24" t="n">
      <f>J24*H15</f>
    </nc>
  </rcc>
  <rcc rId="66" ua="false" sId="1">
    <nc r="J15" t="str">
      <f>_xlfn.CONCAT(K23, " O ", K24)</f>
    </nc>
  </rcc>
</revisions>
</file>

<file path=xl/revisions/revisionLog21.xml><?xml version="1.0" encoding="utf-8"?>
<revisions xmlns="http://schemas.openxmlformats.org/spreadsheetml/2006/main" xmlns:r="http://schemas.openxmlformats.org/officeDocument/2006/relationships">
  <rcc rId="67" ua="false" sId="1">
    <nc r="K2" t="n">
      <v>0</v>
    </nc>
  </rcc>
  <rcc rId="68" ua="false" sId="1">
    <nc r="K3" t="n">
      <v>0</v>
    </nc>
  </rcc>
  <rcc rId="69" ua="false" sId="1">
    <nc r="K4" t="n">
      <v>0</v>
    </nc>
  </rcc>
  <rcc rId="70" ua="false" sId="1">
    <nc r="K5" t="n">
      <v>0</v>
    </nc>
  </rcc>
  <rcc rId="71" ua="false" sId="1">
    <nc r="K6" t="n">
      <v>0</v>
    </nc>
  </rcc>
  <rcc rId="72" ua="false" sId="1">
    <nc r="K7" t="n">
      <v>0</v>
    </nc>
  </rcc>
  <rcc rId="73" ua="false" sId="1">
    <nc r="K8" t="n">
      <v>0</v>
    </nc>
  </rcc>
  <rcc rId="74" ua="false" sId="1">
    <nc r="K9" t="n">
      <v>0</v>
    </nc>
  </rcc>
  <rcc rId="75" ua="false" sId="1">
    <nc r="K10" t="n">
      <v>0</v>
    </nc>
  </rcc>
  <rcc rId="76" ua="false" sId="1">
    <nc r="K12" t="n">
      <v>0</v>
    </nc>
  </rcc>
  <rcc rId="77" ua="false" sId="1">
    <nc r="K13" t="n">
      <v>0</v>
    </nc>
  </rcc>
  <rcc rId="78" ua="false" sId="1">
    <nc r="K14" t="n">
      <v>0</v>
    </nc>
  </rcc>
  <rcc rId="79" ua="false" sId="1">
    <nc r="K15" t="n">
      <v>0</v>
    </nc>
  </rcc>
  <rcc rId="80" ua="false" sId="1">
    <nc r="I17" t="inlineStr">
      <is>
        <r>
          <rPr>
            <sz val="11"/>
            <rFont val="Calibri"/>
            <family val="0"/>
            <charset val="1"/>
          </rPr>
          <t xml:space="preserve">TOTAL:</t>
        </r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>
  <rcc rId="81" ua="false" sId="1">
    <nc r="J17" t="n">
      <f>SUM(J2:J9,J13,J12,J15,J14,J10)</f>
    </nc>
  </rcc>
  <rcc rId="82" ua="false" sId="1">
    <oc r="J17" t="n">
      <f>SUM(J2:J9,J13,J12,J15,J14,J10)</f>
    </oc>
    <nc r="J17"/>
  </rcc>
  <rcc rId="83" ua="false" sId="1">
    <nc r="J17" t="n">
      <f>SUM(J2:J9,J12,J13)</f>
    </nc>
  </rcc>
</revisions>
</file>

<file path=xl/revisions/revisionLog23.xml><?xml version="1.0" encoding="utf-8"?>
<revisions xmlns="http://schemas.openxmlformats.org/spreadsheetml/2006/main" xmlns:r="http://schemas.openxmlformats.org/officeDocument/2006/relationships">
  <rcc rId="84" ua="false" sId="1">
    <nc r="H6" t="e">
      <f>E6/G6</f>
    </nc>
  </rcc>
  <rcc rId="85" ua="false" sId="1">
    <nc r="I6" t="n">
      <v>41</v>
    </nc>
  </rcc>
  <rcc rId="86" ua="false" sId="1">
    <nc r="J6" t="n">
      <f>I6*H6</f>
    </nc>
  </rcc>
</revisions>
</file>

<file path=xl/revisions/revisionLog24.xml><?xml version="1.0" encoding="utf-8"?>
<revisions xmlns="http://schemas.openxmlformats.org/spreadsheetml/2006/main" xmlns:r="http://schemas.openxmlformats.org/officeDocument/2006/relationships">
  <rcc rId="87" ua="false" sId="1">
    <oc r="H3" t="n">
      <f>E3/5</f>
    </oc>
    <nc r="H3" t="n">
      <f>QUOTIENT(E3, 5) + 1</f>
    </nc>
  </rcc>
  <rcc rId="88" ua="false" sId="1">
    <nc r="I3" t="n">
      <v>22</v>
    </nc>
  </rcc>
  <rcc rId="89" ua="false" sId="1">
    <nc r="J3" t="n">
      <f>I3*H3</f>
    </nc>
  </rcc>
</revisions>
</file>

<file path=xl/revisions/revisionLog25.xml><?xml version="1.0" encoding="utf-8"?>
<revisions xmlns="http://schemas.openxmlformats.org/spreadsheetml/2006/main" xmlns:r="http://schemas.openxmlformats.org/officeDocument/2006/relationships">
  <rcc rId="90" ua="false" sId="1">
    <nc r="F4" t="inlineStr">
      <is>
        <r>
          <rPr>
            <sz val="11"/>
            <rFont val="Calibri"/>
            <family val="0"/>
            <charset val="1"/>
          </rPr>
          <t xml:space="preserve">https://articulo.mercadolibre.com.mx/MLM-678260460-modulo-vl53l0x-medidor-de-distancia-con-laser-arduino-_JM?quantity=1#reco_item_pos=3&amp;reco_backend=machinalis-pads&amp;reco_backend_type=low_level&amp;reco_client=search-pads-btm&amp;reco_id=19ff316c-a91f-470c-af0d-129774fea094&amp;is_advertising=true&amp;ad_domain=SEARCHDESKTOP_BTM&amp;ad_position=4&amp;ad_click_id=NjhiMDc1MjAtMjYzMy00ODYyLWJjNTYtZWI4ODE0YzAwMDg4</t>
        </r>
      </is>
    </nc>
  </rcc>
  <rcc rId="91" ua="false" sId="1">
    <nc r="G5" t="n">
      <v>1</v>
    </nc>
  </rcc>
  <rcc rId="92" ua="false" sId="1">
    <nc r="H5" t="e">
      <f>G5/E4</f>
    </nc>
  </rcc>
</revisions>
</file>

<file path=xl/revisions/revisionLog26.xml><?xml version="1.0" encoding="utf-8"?>
<revisions xmlns="http://schemas.openxmlformats.org/spreadsheetml/2006/main" xmlns:r="http://schemas.openxmlformats.org/officeDocument/2006/relationships">
  <rcc rId="93" ua="false" sId="1">
    <oc r="H5" t="n">
      <f>G5/E4</f>
    </oc>
    <nc r="H5" t="e">
      <f>E4/G5</f>
    </nc>
  </rcc>
  <rcc rId="94" ua="false" sId="1">
    <nc r="I5" t="n">
      <v>139</v>
    </nc>
  </rcc>
  <rcc rId="95" ua="false" sId="1">
    <nc r="J5" t="n">
      <f>I5*G5</f>
    </nc>
  </rcc>
  <rcc rId="96" ua="false" sId="1">
    <oc r="J5" t="n">
      <f>I5*G5</f>
    </oc>
    <nc r="J5" t="n">
      <f>I5*H5</f>
    </nc>
  </rcc>
</revisions>
</file>

<file path=xl/revisions/revisionLog27.xml><?xml version="1.0" encoding="utf-8"?>
<revisions xmlns="http://schemas.openxmlformats.org/spreadsheetml/2006/main" xmlns:r="http://schemas.openxmlformats.org/officeDocument/2006/relationships">
  <rcc rId="97" ua="false" sId="1">
    <nc r="G4" t="inlineStr">
      <is>
        <r>
          <rPr>
            <sz val="11"/>
            <rFont val="Calibri"/>
            <family val="0"/>
            <charset val="1"/>
          </rPr>
          <t xml:space="preserve">__</t>
        </r>
      </is>
    </nc>
  </rcc>
  <rcc rId="98" ua="false" sId="1">
    <oc r="G4" t="inlineStr">
      <is>
        <r>
          <rPr>
            <sz val="11"/>
            <rFont val="Calibri"/>
            <family val="0"/>
            <charset val="1"/>
          </rPr>
          <t xml:space="preserve">__</t>
        </r>
      </is>
    </oc>
    <nc r="G4" t="inlineStr">
      <is>
        <r>
          <rPr>
            <sz val="11"/>
            <rFont val="Calibri"/>
            <family val="0"/>
            <charset val="1"/>
          </rPr>
          <t xml:space="preserve">--</t>
        </r>
      </is>
    </nc>
  </rcc>
  <rcc rId="99" ua="false" sId="1">
    <nc r="H4" t="inlineStr">
      <is>
        <r>
          <rPr>
            <sz val="11"/>
            <rFont val="Calibri"/>
            <family val="0"/>
            <charset val="1"/>
          </rPr>
          <t xml:space="preserve">--</t>
        </r>
      </is>
    </nc>
  </rcc>
  <rcc rId="100" ua="false" sId="1">
    <nc r="I4" t="inlineStr">
      <is>
        <r>
          <rPr>
            <sz val="11"/>
            <rFont val="Calibri"/>
            <family val="0"/>
            <charset val="1"/>
          </rPr>
          <t xml:space="preserve">--</t>
        </r>
      </is>
    </nc>
  </rcc>
  <rcc rId="101" ua="false" sId="1">
    <nc r="J4" t="inlineStr">
      <is>
        <r>
          <rPr>
            <sz val="11"/>
            <rFont val="Calibri"/>
            <family val="0"/>
            <charset val="1"/>
          </rPr>
          <t xml:space="preserve">--</t>
        </r>
      </is>
    </nc>
  </rcc>
  <rcc rId="102" ua="false" sId="1">
    <oc r="G4" t="inlineStr">
      <is>
        <r>
          <rPr>
            <sz val="11"/>
            <rFont val="Calibri"/>
            <family val="0"/>
            <charset val="1"/>
          </rPr>
          <t xml:space="preserve">--</t>
        </r>
      </is>
    </oc>
    <nc r="G4" t="n">
      <v>1</v>
    </nc>
  </rcc>
  <rcc rId="103" ua="false" sId="1">
    <oc r="H4" t="inlineStr">
      <is>
        <r>
          <rPr>
            <sz val="11"/>
            <rFont val="Calibri"/>
            <family val="0"/>
            <charset val="1"/>
          </rPr>
          <t xml:space="preserve">--</t>
        </r>
      </is>
    </oc>
    <nc r="H4" t="e">
      <f>G4/E4</f>
    </nc>
  </rcc>
  <rcc rId="104" ua="false" sId="1">
    <oc r="H4" t="n">
      <f>G4/E4</f>
    </oc>
    <nc r="H4" t="e">
      <f>E4/G4</f>
    </nc>
  </rcc>
  <rcc rId="105" ua="false" sId="1">
    <oc r="I4" t="inlineStr">
      <is>
        <r>
          <rPr>
            <sz val="11"/>
            <rFont val="Calibri"/>
            <family val="0"/>
            <charset val="1"/>
          </rPr>
          <t xml:space="preserve">--</t>
        </r>
      </is>
    </oc>
    <nc r="I4" t="n">
      <v>59</v>
    </nc>
  </rcc>
  <rcc rId="106" ua="false" sId="1">
    <oc r="J4" t="inlineStr">
      <is>
        <r>
          <rPr>
            <sz val="11"/>
            <rFont val="Calibri"/>
            <family val="0"/>
            <charset val="1"/>
          </rPr>
          <t xml:space="preserve">--</t>
        </r>
      </is>
    </oc>
    <nc r="J4" t="n">
      <f>I4*H4</f>
    </nc>
  </rcc>
  <rcc rId="107" ua="false" sId="1">
    <nc r="G4" t="inlineStr">
      <is>
        <r>
          <rPr>
            <sz val="11"/>
            <rFont val="Calibri"/>
            <family val="0"/>
            <charset val="1"/>
          </rPr>
          <t xml:space="preserve">__</t>
        </r>
      </is>
    </nc>
  </rcc>
  <rcc rId="108" ua="false" sId="1">
    <oc r="G4" t="inlineStr">
      <is>
        <r>
          <rPr>
            <sz val="11"/>
            <rFont val="Calibri"/>
            <family val="0"/>
            <charset val="1"/>
          </rPr>
          <t xml:space="preserve">__</t>
        </r>
      </is>
    </oc>
    <nc r="G4" t="inlineStr">
      <is>
        <r>
          <rPr>
            <sz val="11"/>
            <rFont val="Calibri"/>
            <family val="0"/>
            <charset val="1"/>
          </rPr>
          <t xml:space="preserve">--</t>
        </r>
      </is>
    </nc>
  </rcc>
  <rcc rId="109" ua="false" sId="1">
    <nc r="H4" t="inlineStr">
      <is>
        <r>
          <rPr>
            <sz val="11"/>
            <rFont val="Calibri"/>
            <family val="0"/>
            <charset val="1"/>
          </rPr>
          <t xml:space="preserve">--</t>
        </r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>
  <rcc rId="110" ua="false" sId="1">
    <nc r="I4" t="inlineStr">
      <is>
        <r>
          <rPr>
            <sz val="11"/>
            <rFont val="Calibri"/>
            <family val="0"/>
            <charset val="1"/>
          </rPr>
          <t xml:space="preserve">--</t>
        </r>
      </is>
    </nc>
  </rcc>
  <rcc rId="111" ua="false" sId="1">
    <nc r="J4" t="inlineStr">
      <is>
        <r>
          <rPr>
            <sz val="11"/>
            <rFont val="Calibri"/>
            <family val="0"/>
            <charset val="1"/>
          </rPr>
          <t xml:space="preserve">--</t>
        </r>
      </is>
    </nc>
  </rcc>
  <rcc rId="112" ua="false" sId="1">
    <oc r="F4" t="inlineStr">
      <is>
        <r>
          <rPr>
            <sz val="11"/>
            <rFont val="Calibri"/>
            <family val="0"/>
            <charset val="1"/>
          </rPr>
          <t xml:space="preserve">https://articulo.mercadolibre.com.mx/MLM-678260460-modulo-vl53l0x-medidor-de-distancia-con-laser-arduino-_JM?quantity=1#reco_item_pos=3&amp;reco_backend=machinalis-pads&amp;reco_backend_type=low_level&amp;reco_client=search-pads-btm&amp;reco_id=19ff316c-a91f-470c-af0d-129774fea094&amp;is_advertising=true&amp;ad_domain=SEARCHDESKTOP_BTM&amp;ad_position=4&amp;ad_click_id=NjhiMDc1MjAtMjYzMy00ODYyLWJjNTYtZWI4ODE0YzAwMDg4</t>
        </r>
      </is>
    </oc>
    <nc r="F4"/>
  </rcc>
  <rcc rId="113" ua="false" sId="1">
    <nc r="F5" t="inlineStr">
      <is>
        <r>
          <rPr>
            <sz val="11"/>
            <rFont val="Calibri"/>
            <family val="0"/>
            <charset val="1"/>
          </rPr>
          <t xml:space="preserve">https://articulo.mercadolibre.com.mx/MLM-678260460-modulo-vl53l0x-medidor-de-distancia-con-laser-arduino-_JM?quantity=1#reco_item_pos=3&amp;reco_backend=machinalis-pads&amp;reco_backend_type=low_level&amp;reco_client=search-pads-btm&amp;reco_id=19ff316c-a91f-470c-af0d-129774fea094&amp;is_advertising=true&amp;ad_domain=SEARCHDESKTOP_BTM&amp;ad_position=4&amp;ad_click_id=NjhiMDc1MjAtMjYzMy00ODYyLWJjNTYtZWI4ODE0YzAwMDg4</t>
        </r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>
  <rcc rId="114" ua="false" sId="1">
    <nc r="F4" t="inlineStr">
      <is>
        <r>
          <rPr>
            <sz val="11"/>
            <rFont val="Calibri"/>
            <family val="0"/>
            <charset val="1"/>
          </rPr>
          <t xml:space="preserve">https://articulo.mercadolibre.com.mx/MLM-695352250-modulo-sensor-de-corriente-efecto-hall-acs712-20a-_JM?quantity=1#position=1&amp;type=item&amp;tracking_id=8594104f-c2fd-4e6c-b526-e0bec05c95d9</t>
        </r>
      </is>
    </nc>
  </rcc>
  <rcc rId="115" ua="false" sId="1">
    <oc r="G4" t="inlineStr">
      <is>
        <r>
          <rPr>
            <sz val="11"/>
            <rFont val="Calibri"/>
            <family val="0"/>
            <charset val="1"/>
          </rPr>
          <t xml:space="preserve">--</t>
        </r>
      </is>
    </oc>
    <nc r="G4" t="n">
      <v>1</v>
    </nc>
  </rcc>
  <rcc rId="116" ua="false" sId="1">
    <oc r="H4" t="inlineStr">
      <is>
        <r>
          <rPr>
            <sz val="11"/>
            <rFont val="Calibri"/>
            <family val="0"/>
            <charset val="1"/>
          </rPr>
          <t xml:space="preserve">--</t>
        </r>
      </is>
    </oc>
    <nc r="H4" t="e">
      <f>G4/E4</f>
    </nc>
  </rcc>
  <rcc rId="117" ua="false" sId="1">
    <oc r="H4" t="n">
      <f>G4/E4</f>
    </oc>
    <nc r="H4" t="e">
      <f>E4/G4</f>
    </nc>
  </rcc>
  <rcc rId="118" ua="false" sId="1">
    <oc r="I4" t="inlineStr">
      <is>
        <r>
          <rPr>
            <sz val="11"/>
            <rFont val="Calibri"/>
            <family val="0"/>
            <charset val="1"/>
          </rPr>
          <t xml:space="preserve">--</t>
        </r>
      </is>
    </oc>
    <nc r="I4" t="n">
      <v>59</v>
    </nc>
  </rcc>
  <rcc rId="119" ua="false" sId="1">
    <oc r="J4" t="inlineStr">
      <is>
        <r>
          <rPr>
            <sz val="11"/>
            <rFont val="Calibri"/>
            <family val="0"/>
            <charset val="1"/>
          </rPr>
          <t xml:space="preserve">--</t>
        </r>
      </is>
    </oc>
    <nc r="J4" t="n">
      <f>I4*H4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7" ua="false" sId="1">
    <nc r="I10" t="n">
      <v>15999.51</v>
    </nc>
  </rcc>
  <rcc rId="8" ua="false" sId="1">
    <oc r="I10" t="n">
      <v>15999.51</v>
    </oc>
    <nc r="I10" t="inlineStr">
      <is>
        <r>
          <rPr>
            <sz val="11"/>
            <rFont val="Calibri"/>
            <family val="0"/>
            <charset val="1"/>
          </rPr>
          <t xml:space="preserve">15,999.51 o 3,363.08 o 3,366.64 </t>
        </r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>
  <rcc rId="120" ua="false" sId="1">
    <oc r="J10" t="str">
      <f>_xlfn.CONCAT(G19, " o ", G20, " o ", G21, " o ", G22)</f>
    </oc>
    <nc r="J10" t="str">
      <f>_xlfn.CONCAT(H19, " o ", H20, " o ", H21, " o ", H22)</f>
    </nc>
  </rcc>
</revisions>
</file>

<file path=xl/revisions/revisionLog31.xml><?xml version="1.0" encoding="utf-8"?>
<revisions xmlns="http://schemas.openxmlformats.org/spreadsheetml/2006/main" xmlns:r="http://schemas.openxmlformats.org/officeDocument/2006/relationships">
  <rcc rId="121" ua="false" sId="1">
    <nc r="A38" t="inlineStr">
      <is>
        <r>
          <rPr>
            <sz val="11"/>
            <rFont val="Calibri"/>
            <family val="0"/>
            <charset val="1"/>
          </rPr>
          <t xml:space="preserve">LM317</t>
        </r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>
  <rcc rId="122" ua="false" sId="1">
    <oc r="D7" t="inlineStr">
      <is>
        <r>
          <rPr>
            <sz val="11"/>
            <rFont val="Calibri"/>
            <family val="0"/>
            <charset val="1"/>
          </rPr>
          <t xml:space="preserve">BY273</t>
        </r>
      </is>
    </oc>
    <nc r="D7" t="inlineStr">
      <is>
        <r>
          <rPr>
            <sz val="11"/>
            <rFont val="Calibri"/>
            <family val="0"/>
            <charset val="1"/>
          </rPr>
          <t xml:space="preserve">GY273</t>
        </r>
      </is>
    </nc>
  </rcc>
  <rcc rId="123" ua="false" sId="1">
    <oc r="A29" t="inlineStr">
      <is>
        <r>
          <rPr>
            <sz val="11"/>
            <rFont val="Calibri"/>
            <family val="0"/>
            <charset val="1"/>
          </rPr>
          <t xml:space="preserve">BY273</t>
        </r>
      </is>
    </oc>
    <nc r="A29" t="inlineStr">
      <is>
        <r>
          <rPr>
            <sz val="11"/>
            <rFont val="Calibri"/>
            <family val="0"/>
            <charset val="1"/>
          </rPr>
          <t xml:space="preserve">GY273</t>
        </r>
      </is>
    </nc>
  </rcc>
  <rcc rId="124" ua="false" sId="1">
    <nc r="F7" t="inlineStr">
      <is>
        <r>
          <rPr>
            <sz val="11"/>
            <rFont val="Calibri"/>
            <family val="0"/>
            <charset val="1"/>
          </rPr>
          <t xml:space="preserve">https://articulo.mercadolibre.com.mx/MLM-754147021-modulo-magnetometro-sensor-brujula-gy-273-hmc5883l-3-ejes-_JM#position=1&amp;type=item&amp;tracking_id=a843cd44-102d-42e5-ab1d-1fb1f467b1ac</t>
        </r>
      </is>
    </nc>
  </rcc>
  <rcc rId="125" ua="false" sId="1">
    <nc r="G7" t="n">
      <v>1</v>
    </nc>
  </rcc>
  <rcc rId="126" ua="false" sId="1">
    <nc r="H7" t="e">
      <f>E7/G7</f>
    </nc>
  </rcc>
  <rcc rId="127" ua="false" sId="1">
    <nc r="I7" t="n">
      <v>82.5</v>
    </nc>
  </rcc>
  <rcc rId="128" ua="false" sId="1">
    <nc r="J7" t="n">
      <f>I7*H7</f>
    </nc>
  </rcc>
</revisions>
</file>

<file path=xl/revisions/revisionLog33.xml><?xml version="1.0" encoding="utf-8"?>
<revisions xmlns="http://schemas.openxmlformats.org/spreadsheetml/2006/main" xmlns:r="http://schemas.openxmlformats.org/officeDocument/2006/relationships">
  <rcc rId="129" ua="false" sId="1">
    <nc r="F8" t="inlineStr">
      <is>
        <r>
          <rPr>
            <sz val="11"/>
            <rFont val="Calibri"/>
            <family val="0"/>
            <charset val="1"/>
          </rPr>
          <t xml:space="preserve">https://articulo.mercadolibre.com.mx/MLM-555468899-giroscopio-acelerometro-3-ejes-gy-521-mpu-6050arduinopic-_JM?quantity=1#position=3&amp;type=item&amp;tracking_id=b4f3c537-ccdc-42f7-bb04-83dca1fa4a44</t>
        </r>
      </is>
    </nc>
  </rcc>
  <rcc rId="130" ua="false" sId="1">
    <nc r="G8" t="n">
      <v>1</v>
    </nc>
  </rcc>
  <rcc rId="131" ua="false" sId="1">
    <nc r="H8" t="e">
      <f>E8/G8</f>
    </nc>
  </rcc>
  <rcc rId="132" ua="false" sId="1">
    <nc r="I8" t="n">
      <v>33.49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>
  <rcc rId="133" ua="false" sId="1">
    <nc r="J8" t="n">
      <f>I8*H8</f>
    </nc>
  </rcc>
  <rcc rId="134" ua="false" sId="1">
    <nc r="F9" t="inlineStr">
      <is>
        <r>
          <rPr>
            <sz val="11"/>
            <rFont val="Calibri"/>
            <family val="0"/>
            <charset val="1"/>
          </rPr>
          <t xml:space="preserve">https://articulo.mercadolibre.com.mx/MLM-739622641-arduino-mega-2560-pro-mini-ch340g-atmega2560-_JM?quantity=1#position=1&amp;type=item&amp;tracking_id=3c546dee-819f-4b3c-a3f7-fcec14ec0622</t>
        </r>
      </is>
    </nc>
  </rcc>
  <rcc rId="135" ua="false" sId="1">
    <nc r="G9" t="n">
      <v>1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>
  <rcc rId="136" ua="false" sId="1">
    <nc r="H9" t="e">
      <f>E9/G9</f>
    </nc>
  </rcc>
  <rcc rId="137" ua="false" sId="1">
    <nc r="I9" t="n">
      <v>349</v>
    </nc>
  </rcc>
  <rcc rId="138" ua="false" sId="1">
    <nc r="J9" t="n">
      <f>I9*H9</f>
    </nc>
  </rcc>
</revisions>
</file>

<file path=xl/revisions/revisionLog36.xml><?xml version="1.0" encoding="utf-8"?>
<revisions xmlns="http://schemas.openxmlformats.org/spreadsheetml/2006/main" xmlns:r="http://schemas.openxmlformats.org/officeDocument/2006/relationships">
  <rcc rId="139" ua="false" sId="1">
    <nc r="F12" t="inlineStr">
      <is>
        <r>
          <rPr>
            <sz val="11"/>
            <rFont val="Calibri"/>
            <family val="0"/>
            <charset val="1"/>
          </rPr>
          <t xml:space="preserve">https://articulo.mercadolibre.com.mx/MLM-670458214-bateria-recargable-18650-37v-9800mah-lio-on-_JM?quantity=1#position=2&amp;type=item&amp;tracking_id=491689e5-0b69-4cfd-8337-db358937ecd2</t>
        </r>
      </is>
    </nc>
  </rcc>
  <rcc rId="140" ua="false" sId="1">
    <nc r="G12" t="n">
      <v>1</v>
    </nc>
  </rcc>
  <rcc rId="141" ua="false" sId="1">
    <nc r="H12" t="e">
      <f>E12/G12</f>
    </nc>
  </rcc>
  <rcc rId="142" ua="false" sId="1">
    <nc r="I12" t="n">
      <v>99</v>
    </nc>
  </rcc>
  <rcc rId="143" ua="false" sId="1">
    <nc r="J12" t="n">
      <f>I12*H12</f>
    </nc>
  </rcc>
</revisions>
</file>

<file path=xl/revisions/revisionLog37.xml><?xml version="1.0" encoding="utf-8"?>
<revisions xmlns="http://schemas.openxmlformats.org/spreadsheetml/2006/main" xmlns:r="http://schemas.openxmlformats.org/officeDocument/2006/relationships">
  <rcc rId="144" ua="false" sId="1">
    <nc r="F13" t="inlineStr">
      <is>
        <r>
          <rPr>
            <sz val="11"/>
            <rFont val="Calibri"/>
            <family val="0"/>
            <charset val="1"/>
          </rPr>
          <t xml:space="preserve">https://articulo.mercadolibre.com.mx/MLM-753402503-puente-h-bts7960-43a-control-motor-arduino-carro-robot-_JM?quantity=1#position=38&amp;type=item&amp;tracking_id=b9bca7c2-330e-4315-92b5-cb685229850c</t>
        </r>
      </is>
    </nc>
  </rcc>
  <rcc rId="145" ua="false" sId="1">
    <nc r="G13" t="n">
      <v>1</v>
    </nc>
  </rcc>
  <rcc rId="146" ua="false" sId="1">
    <nc r="H13" t="e">
      <f>E13/G13</f>
    </nc>
  </rcc>
  <rcc rId="147" ua="false" sId="1">
    <nc r="I13" t="n">
      <v>225</v>
    </nc>
  </rcc>
  <rcc rId="148" ua="false" sId="1">
    <nc r="J13" t="n">
      <f>I13*H13</f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" ua="false" sId="1">
    <nc r="F3" t="inlineStr">
      <is>
        <r>
          <rPr>
            <sz val="11"/>
            <rFont val="Calibri"/>
            <family val="0"/>
            <charset val="1"/>
          </rPr>
          <t xml:space="preserve">https://articulo.mercadolibre.com.mx/MLM-658771392-10-led-emisor-y-receptor-fotodiodo-ir-par-diodo-5mm-_JM?quantity=1#position=2&amp;type=item&amp;tracking_id=ad7eaa24-31c4-450b-8c84-914d1fbe680f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0" ua="false" sId="1">
    <nc r="J10" t="n">
      <f>I10*2</f>
    </nc>
  </rcc>
  <rcc rId="11" ua="false" sId="1">
    <oc r="J10" t="e">
      <f>I10*2</f>
    </oc>
    <nc r="J10"/>
  </rcc>
  <rcc rId="12" ua="false" sId="1">
    <nc r="G19" t="inlineStr">
      <is>
        <r>
          <rPr>
            <sz val="11"/>
            <rFont val="Calibri"/>
            <family val="0"/>
            <charset val="1"/>
          </rPr>
          <t xml:space="preserve">15,999.51 o 3,363.08 o 3,366.64 </t>
        </r>
      </is>
    </nc>
  </rcc>
  <rcc rId="13" ua="false" sId="1">
    <oc r="G19" t="inlineStr">
      <is>
        <r>
          <rPr>
            <sz val="11"/>
            <rFont val="Calibri"/>
            <family val="0"/>
            <charset val="1"/>
          </rPr>
          <t xml:space="preserve">15,999.51 o 3,363.08 o 3,366.64 </t>
        </r>
      </is>
    </oc>
    <nc r="G19" t="n">
      <v>15999.51</v>
    </nc>
  </rcc>
  <rcc rId="14" ua="false" sId="1">
    <nc r="G20" t="inlineStr">
      <is>
        <r>
          <rPr>
            <sz val="11"/>
            <rFont val="Calibri"/>
            <family val="0"/>
            <charset val="1"/>
          </rPr>
          <t xml:space="preserve"> o 3,363.08 o 3,366.64 </t>
        </r>
      </is>
    </nc>
  </rcc>
  <rcc rId="15" ua="false" sId="1">
    <oc r="G20" t="inlineStr">
      <is>
        <r>
          <rPr>
            <sz val="11"/>
            <rFont val="Calibri"/>
            <family val="0"/>
            <charset val="1"/>
          </rPr>
          <t xml:space="preserve"> o 3,363.08 o 3,366.64 </t>
        </r>
      </is>
    </oc>
    <nc r="G20" t="inlineStr">
      <is>
        <r>
          <rPr>
            <sz val="11"/>
            <rFont val="Calibri"/>
            <family val="0"/>
            <charset val="1"/>
          </rPr>
          <t xml:space="preserve"> o 3,363.08</t>
        </r>
      </is>
    </nc>
  </rcc>
  <rcc rId="16" ua="false" sId="1">
    <oc r="G20" t="inlineStr">
      <is>
        <r>
          <rPr>
            <sz val="11"/>
            <rFont val="Calibri"/>
            <family val="0"/>
            <charset val="1"/>
          </rPr>
          <t xml:space="preserve"> o 3,363.08</t>
        </r>
      </is>
    </oc>
    <nc r="G20" t="inlineStr">
      <is>
        <r>
          <rPr>
            <sz val="11"/>
            <rFont val="Calibri"/>
            <family val="0"/>
            <charset val="1"/>
          </rPr>
          <t xml:space="preserve"> O 3,363.08</t>
        </r>
      </is>
    </nc>
  </rcc>
  <rcc rId="17" ua="false" sId="1">
    <nc r="G21" t="inlineStr">
      <is>
        <r>
          <rPr>
            <sz val="11"/>
            <rFont val="Calibri"/>
            <family val="0"/>
            <charset val="1"/>
          </rPr>
          <t xml:space="preserve"> o 3,366.64 </t>
        </r>
      </is>
    </nc>
  </rcc>
  <rcc rId="18" ua="false" sId="1">
    <oc r="G20" t="inlineStr">
      <is>
        <r>
          <rPr>
            <sz val="11"/>
            <rFont val="Calibri"/>
            <family val="0"/>
            <charset val="1"/>
          </rPr>
          <t xml:space="preserve"> O 3,363.08</t>
        </r>
      </is>
    </oc>
    <nc r="G20" t="n">
      <v>3363.08</v>
    </nc>
  </rcc>
  <rcc rId="19" ua="false" sId="1">
    <oc r="G21" t="inlineStr">
      <is>
        <r>
          <rPr>
            <sz val="11"/>
            <rFont val="Calibri"/>
            <family val="0"/>
            <charset val="1"/>
          </rPr>
          <t xml:space="preserve"> o 3,366.64 </t>
        </r>
      </is>
    </oc>
    <nc r="G21" t="n">
      <v>3366.64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20" ua="false" sId="1">
    <nc r="H19" t="n">
      <f>G19*2</f>
    </nc>
  </rcc>
  <rcc rId="21" ua="false" sId="1">
    <nc r="H20" t="n">
      <f>G20*2</f>
    </nc>
  </rcc>
  <rcc rId="22" ua="false" sId="1">
    <nc r="H21" t="n">
      <f>G21*2</f>
    </nc>
  </rcc>
  <rcc rId="23" ua="false" sId="1">
    <nc r="J10" t="inlineStr">
      <is>
        <r>
          <rPr>
            <sz val="11"/>
            <rFont val="Calibri"/>
            <family val="0"/>
            <charset val="1"/>
          </rPr>
          <t xml:space="preserve">=</t>
        </r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24" ua="false" sId="1">
    <oc r="J10" t="inlineStr">
      <is>
        <r>
          <rPr>
            <sz val="11"/>
            <rFont val="Calibri"/>
            <family val="0"/>
            <charset val="1"/>
          </rPr>
          <t xml:space="preserve">=</t>
        </r>
      </is>
    </oc>
    <nc r="J10" t="str">
      <f>_xlfn.CONCAT(G19, " o ", G20, " o ", G21)</f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25" ua="false" sId="1">
    <nc r="I15" t="inlineStr">
      <is>
        <r>
          <rPr>
            <sz val="11"/>
            <rFont val="Calibri"/>
            <family val="0"/>
            <charset val="1"/>
          </rPr>
          <t xml:space="preserve">https://www.amazon.com.mx/Spinel-185-Grado-Compliant-Suppport-ajustable/dp/B071DZWX1M/ref=asc_df_B071DZWX1M/?tag=gledskshopmx-20&amp;linkCode=df0&amp;hvadid=451027737116&amp;hvpos=&amp;hvnetw=g&amp;hvrand=7157880884115077408&amp;hvpone=&amp;hvptwo=&amp;hvqmt=&amp;hvdev=c&amp;hvdvcmdl=&amp;hvlocint=&amp;hvlocphy=9047089&amp;hvtargid=pla-939577918788&amp;psc=1</t>
        </r>
      </is>
    </nc>
  </rcc>
  <rcc rId="26" ua="false" sId="1">
    <nc r="F14" t="inlineStr">
      <is>
        <r>
          <rPr>
            <sz val="11"/>
            <rFont val="Calibri"/>
            <family val="0"/>
            <charset val="1"/>
          </rPr>
          <t xml:space="preserve">https://www.amazon.com.mx/Spinel-185-Grado-Compliant-Suppport-ajustable/dp/B071DZWX1M/ref=asc_df_B071DZWX1M/?tag=gledskshopmx-20&amp;linkCode=df0&amp;hvadid=451027737116&amp;hvpos=&amp;hvnetw=g&amp;hvrand=7157880884115077408&amp;hvpone=&amp;hvptwo=&amp;hvqmt=&amp;hvdev=c&amp;hvdvcmdl=&amp;hvlocint=&amp;hvlocphy=9047089&amp;hvtargid=pla-939577918788&amp;psc=1</t>
        </r>
      </is>
    </nc>
  </rcc>
  <rcc rId="27" ua="false" sId="1">
    <nc r="G14" t="n">
      <v>1</v>
    </nc>
  </rcc>
  <rcc rId="28" ua="false" sId="1">
    <nc r="H14" t="e">
      <f>E14/G14</f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29" ua="false" sId="1">
    <nc r="I14" t="n">
      <v>2408.15</v>
    </nc>
  </rcc>
  <rcc rId="30" ua="false" sId="1">
    <nc r="J14" t="n">
      <f>I14*H14</f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6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27" activeCellId="0" sqref="D2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38.53"/>
    <col collapsed="false" customWidth="true" hidden="false" outlineLevel="0" max="2" min="2" style="1" width="21.71"/>
    <col collapsed="false" customWidth="true" hidden="false" outlineLevel="0" max="3" min="3" style="1" width="35.89"/>
    <col collapsed="false" customWidth="true" hidden="false" outlineLevel="0" max="4" min="4" style="1" width="45.47"/>
    <col collapsed="false" customWidth="true" hidden="false" outlineLevel="0" max="5" min="5" style="1" width="16.81"/>
    <col collapsed="false" customWidth="true" hidden="false" outlineLevel="0" max="6" min="6" style="1" width="16.94"/>
    <col collapsed="false" customWidth="true" hidden="false" outlineLevel="0" max="7" min="7" style="1" width="40.08"/>
    <col collapsed="false" customWidth="true" hidden="false" outlineLevel="0" max="8" min="8" style="1" width="25.29"/>
    <col collapsed="false" customWidth="true" hidden="false" outlineLevel="0" max="9" min="9" style="1" width="35.43"/>
    <col collapsed="false" customWidth="true" hidden="false" outlineLevel="0" max="10" min="10" style="1" width="40.56"/>
    <col collapsed="false" customWidth="true" hidden="false" outlineLevel="0" max="11" min="11" style="1" width="7.6"/>
    <col collapsed="false" customWidth="false" hidden="false" outlineLevel="0" max="1024" min="12" style="1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3" t="s">
        <v>11</v>
      </c>
      <c r="N1" s="2"/>
      <c r="O1" s="2"/>
      <c r="P1" s="4" t="s">
        <v>11</v>
      </c>
      <c r="Q1" s="4"/>
      <c r="R1" s="2"/>
      <c r="S1" s="2"/>
      <c r="T1" s="3" t="s">
        <v>11</v>
      </c>
      <c r="U1" s="2"/>
      <c r="X1" s="2"/>
      <c r="Y1" s="3" t="s">
        <v>11</v>
      </c>
      <c r="Z1" s="2"/>
      <c r="AA1" s="2"/>
      <c r="AB1" s="4" t="s">
        <v>11</v>
      </c>
      <c r="AC1" s="4"/>
      <c r="AD1" s="2"/>
      <c r="AE1" s="2"/>
      <c r="AF1" s="3" t="s">
        <v>11</v>
      </c>
      <c r="AG1" s="2"/>
      <c r="AJ1" s="2"/>
      <c r="AK1" s="2"/>
      <c r="AL1" s="2"/>
      <c r="AM1" s="2"/>
      <c r="AN1" s="2"/>
      <c r="AO1" s="2"/>
      <c r="AP1" s="2"/>
      <c r="AQ1" s="2"/>
      <c r="AR1" s="2"/>
      <c r="AS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customFormat="false" ht="15" hidden="false" customHeight="false" outlineLevel="0" collapsed="false">
      <c r="A2" s="3" t="s">
        <v>12</v>
      </c>
      <c r="B2" s="3" t="n">
        <v>1</v>
      </c>
      <c r="C2" s="3" t="n">
        <v>2</v>
      </c>
      <c r="D2" s="3" t="s">
        <v>13</v>
      </c>
      <c r="E2" s="3" t="n">
        <f aca="false">SUM(B2:C13)</f>
        <v>26</v>
      </c>
      <c r="F2" s="3" t="s">
        <v>14</v>
      </c>
      <c r="G2" s="3" t="n">
        <v>1</v>
      </c>
      <c r="H2" s="3" t="n">
        <f aca="false">E2/G2</f>
        <v>26</v>
      </c>
      <c r="I2" s="3" t="n">
        <v>31.49</v>
      </c>
      <c r="J2" s="3" t="n">
        <f aca="false">I2*H2</f>
        <v>818.74</v>
      </c>
      <c r="K2" s="3" t="n">
        <v>0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X2" s="2"/>
      <c r="Y2" s="2"/>
      <c r="Z2" s="2"/>
      <c r="AA2" s="2"/>
      <c r="AB2" s="2"/>
      <c r="AC2" s="2"/>
      <c r="AD2" s="2"/>
      <c r="AE2" s="2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customFormat="false" ht="15" hidden="false" customHeight="false" outlineLevel="0" collapsed="false">
      <c r="A3" s="3" t="s">
        <v>16</v>
      </c>
      <c r="B3" s="3" t="n">
        <v>1</v>
      </c>
      <c r="C3" s="3" t="n">
        <v>1</v>
      </c>
      <c r="D3" s="5" t="s">
        <v>15</v>
      </c>
      <c r="E3" s="5" t="n">
        <f aca="false">SUM(B14:C25)</f>
        <v>34</v>
      </c>
      <c r="F3" s="5" t="s">
        <v>17</v>
      </c>
      <c r="G3" s="5" t="s">
        <v>18</v>
      </c>
      <c r="H3" s="5" t="n">
        <f aca="false">QUOTIENT(E3, 5) + 1</f>
        <v>7</v>
      </c>
      <c r="I3" s="5" t="n">
        <v>22</v>
      </c>
      <c r="J3" s="5" t="n">
        <f aca="false">I3*H3</f>
        <v>154</v>
      </c>
      <c r="K3" s="5" t="n">
        <v>0</v>
      </c>
      <c r="L3" s="6"/>
      <c r="M3" s="2"/>
      <c r="N3" s="2"/>
      <c r="O3" s="2"/>
      <c r="P3" s="7" t="s">
        <v>19</v>
      </c>
      <c r="Q3" s="7"/>
      <c r="R3" s="2"/>
      <c r="S3" s="2"/>
      <c r="T3" s="2"/>
      <c r="U3" s="6"/>
      <c r="X3" s="6"/>
      <c r="Y3" s="2"/>
      <c r="Z3" s="2"/>
      <c r="AA3" s="2"/>
      <c r="AB3" s="7" t="s">
        <v>19</v>
      </c>
      <c r="AC3" s="7"/>
      <c r="AD3" s="2"/>
      <c r="AE3" s="2"/>
      <c r="AF3" s="2"/>
      <c r="AG3" s="6"/>
      <c r="AJ3" s="6"/>
      <c r="AK3" s="2"/>
      <c r="AL3" s="2"/>
      <c r="AM3" s="2"/>
      <c r="AN3" s="2"/>
      <c r="AO3" s="2"/>
      <c r="AP3" s="2"/>
      <c r="AQ3" s="2"/>
      <c r="AR3" s="2"/>
      <c r="AS3" s="6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customFormat="false" ht="15" hidden="false" customHeight="false" outlineLevel="0" collapsed="false">
      <c r="A4" s="3" t="s">
        <v>20</v>
      </c>
      <c r="B4" s="3" t="n">
        <v>1</v>
      </c>
      <c r="C4" s="3" t="n">
        <v>1</v>
      </c>
      <c r="D4" s="8" t="s">
        <v>21</v>
      </c>
      <c r="E4" s="8" t="n">
        <f aca="false">SUM(B26:C26)</f>
        <v>2</v>
      </c>
      <c r="F4" s="8" t="s">
        <v>22</v>
      </c>
      <c r="G4" s="8" t="n">
        <v>1</v>
      </c>
      <c r="H4" s="8" t="n">
        <f aca="false">E4/G4</f>
        <v>2</v>
      </c>
      <c r="I4" s="8" t="n">
        <v>59</v>
      </c>
      <c r="J4" s="8" t="n">
        <f aca="false">I4*H4</f>
        <v>118</v>
      </c>
      <c r="K4" s="8" t="n">
        <v>0</v>
      </c>
      <c r="L4" s="6"/>
      <c r="M4" s="2"/>
      <c r="N4" s="2"/>
      <c r="O4" s="2"/>
      <c r="P4" s="2"/>
      <c r="Q4" s="2"/>
      <c r="R4" s="2"/>
      <c r="S4" s="2"/>
      <c r="T4" s="2"/>
      <c r="U4" s="6"/>
      <c r="X4" s="6"/>
      <c r="Y4" s="2"/>
      <c r="Z4" s="2"/>
      <c r="AA4" s="2"/>
      <c r="AB4" s="2"/>
      <c r="AC4" s="2"/>
      <c r="AD4" s="2"/>
      <c r="AE4" s="2"/>
      <c r="AF4" s="2"/>
      <c r="AG4" s="6"/>
      <c r="AJ4" s="6"/>
      <c r="AK4" s="2"/>
      <c r="AL4" s="2"/>
      <c r="AM4" s="2"/>
      <c r="AN4" s="2"/>
      <c r="AO4" s="2"/>
      <c r="AP4" s="2"/>
      <c r="AQ4" s="2"/>
      <c r="AR4" s="2"/>
      <c r="AS4" s="6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customFormat="false" ht="15" hidden="false" customHeight="false" outlineLevel="0" collapsed="false">
      <c r="A5" s="3" t="s">
        <v>23</v>
      </c>
      <c r="B5" s="3" t="n">
        <v>1</v>
      </c>
      <c r="C5" s="3" t="n">
        <v>1</v>
      </c>
      <c r="D5" s="9" t="s">
        <v>19</v>
      </c>
      <c r="E5" s="9" t="n">
        <f aca="false">SUM(B27:C27)</f>
        <v>3</v>
      </c>
      <c r="F5" s="9" t="s">
        <v>24</v>
      </c>
      <c r="G5" s="9" t="n">
        <v>1</v>
      </c>
      <c r="H5" s="9" t="n">
        <v>2</v>
      </c>
      <c r="I5" s="9" t="n">
        <v>139</v>
      </c>
      <c r="J5" s="9" t="n">
        <v>278</v>
      </c>
      <c r="K5" s="9" t="n">
        <v>0</v>
      </c>
      <c r="L5" s="6"/>
      <c r="M5" s="2"/>
      <c r="N5" s="2"/>
      <c r="O5" s="2"/>
      <c r="P5" s="2"/>
      <c r="Q5" s="2"/>
      <c r="R5" s="2"/>
      <c r="S5" s="2"/>
      <c r="T5" s="2"/>
      <c r="U5" s="6"/>
      <c r="X5" s="6"/>
      <c r="Y5" s="2"/>
      <c r="Z5" s="2"/>
      <c r="AA5" s="2"/>
      <c r="AB5" s="2"/>
      <c r="AC5" s="2"/>
      <c r="AD5" s="2"/>
      <c r="AE5" s="2"/>
      <c r="AF5" s="2"/>
      <c r="AG5" s="6"/>
      <c r="AJ5" s="6"/>
      <c r="AK5" s="2"/>
      <c r="AL5" s="2"/>
      <c r="AM5" s="2"/>
      <c r="AN5" s="2"/>
      <c r="AO5" s="2"/>
      <c r="AP5" s="2"/>
      <c r="AQ5" s="2"/>
      <c r="AR5" s="2"/>
      <c r="AS5" s="6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customFormat="false" ht="15" hidden="false" customHeight="false" outlineLevel="0" collapsed="false">
      <c r="A6" s="3" t="s">
        <v>25</v>
      </c>
      <c r="B6" s="3" t="n">
        <v>1</v>
      </c>
      <c r="C6" s="3" t="n">
        <v>1</v>
      </c>
      <c r="D6" s="10" t="s">
        <v>26</v>
      </c>
      <c r="E6" s="10" t="n">
        <f aca="false">SUM(B28:C28)</f>
        <v>2</v>
      </c>
      <c r="F6" s="10" t="s">
        <v>27</v>
      </c>
      <c r="G6" s="10" t="n">
        <v>1</v>
      </c>
      <c r="H6" s="10" t="n">
        <f aca="false">E6/G6</f>
        <v>2</v>
      </c>
      <c r="I6" s="10" t="n">
        <v>41</v>
      </c>
      <c r="J6" s="10" t="n">
        <f aca="false">I6*H6</f>
        <v>82</v>
      </c>
      <c r="K6" s="10" t="n">
        <v>0</v>
      </c>
      <c r="L6" s="6"/>
      <c r="M6" s="2"/>
      <c r="N6" s="2"/>
      <c r="O6" s="2"/>
      <c r="P6" s="2"/>
      <c r="Q6" s="2"/>
      <c r="R6" s="2"/>
      <c r="S6" s="2"/>
      <c r="T6" s="2"/>
      <c r="U6" s="6"/>
      <c r="X6" s="6"/>
      <c r="Y6" s="2"/>
      <c r="Z6" s="2"/>
      <c r="AA6" s="2"/>
      <c r="AB6" s="2"/>
      <c r="AC6" s="2"/>
      <c r="AD6" s="2"/>
      <c r="AE6" s="2"/>
      <c r="AF6" s="2"/>
      <c r="AG6" s="6"/>
      <c r="AJ6" s="6"/>
      <c r="AK6" s="2"/>
      <c r="AL6" s="2"/>
      <c r="AM6" s="2"/>
      <c r="AN6" s="2"/>
      <c r="AO6" s="2"/>
      <c r="AP6" s="2"/>
      <c r="AQ6" s="2"/>
      <c r="AR6" s="2"/>
      <c r="AS6" s="6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customFormat="false" ht="15" hidden="false" customHeight="false" outlineLevel="0" collapsed="false">
      <c r="A7" s="3" t="s">
        <v>28</v>
      </c>
      <c r="B7" s="3" t="n">
        <v>1</v>
      </c>
      <c r="C7" s="3" t="n">
        <v>1</v>
      </c>
      <c r="D7" s="11" t="s">
        <v>29</v>
      </c>
      <c r="E7" s="11" t="n">
        <f aca="false">SUM(B29:C29)</f>
        <v>2</v>
      </c>
      <c r="F7" s="11" t="s">
        <v>30</v>
      </c>
      <c r="G7" s="11" t="n">
        <v>1</v>
      </c>
      <c r="H7" s="11" t="n">
        <f aca="false">E7/G7</f>
        <v>2</v>
      </c>
      <c r="I7" s="11" t="n">
        <v>82.5</v>
      </c>
      <c r="J7" s="11" t="n">
        <f aca="false">I7*H7</f>
        <v>165</v>
      </c>
      <c r="K7" s="11" t="n">
        <v>0</v>
      </c>
      <c r="L7" s="6"/>
      <c r="M7" s="2"/>
      <c r="N7" s="2"/>
      <c r="O7" s="2"/>
      <c r="P7" s="2"/>
      <c r="Q7" s="2"/>
      <c r="R7" s="2"/>
      <c r="S7" s="2"/>
      <c r="T7" s="2"/>
      <c r="U7" s="6"/>
      <c r="X7" s="6"/>
      <c r="Y7" s="2"/>
      <c r="Z7" s="2"/>
      <c r="AA7" s="2"/>
      <c r="AB7" s="2"/>
      <c r="AC7" s="2"/>
      <c r="AD7" s="2"/>
      <c r="AE7" s="2"/>
      <c r="AF7" s="2"/>
      <c r="AG7" s="6"/>
      <c r="AJ7" s="6"/>
      <c r="AK7" s="2"/>
      <c r="AL7" s="2"/>
      <c r="AM7" s="2"/>
      <c r="AN7" s="2"/>
      <c r="AO7" s="2"/>
      <c r="AP7" s="2"/>
      <c r="AQ7" s="2"/>
      <c r="AR7" s="2"/>
      <c r="AS7" s="6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customFormat="false" ht="15" hidden="false" customHeight="false" outlineLevel="0" collapsed="false">
      <c r="A8" s="3" t="s">
        <v>31</v>
      </c>
      <c r="B8" s="3" t="n">
        <v>1</v>
      </c>
      <c r="C8" s="3" t="n">
        <v>1</v>
      </c>
      <c r="D8" s="12" t="s">
        <v>32</v>
      </c>
      <c r="E8" s="12" t="n">
        <f aca="false">SUM(B30:C30)</f>
        <v>3</v>
      </c>
      <c r="F8" s="12" t="s">
        <v>33</v>
      </c>
      <c r="G8" s="12" t="n">
        <v>1</v>
      </c>
      <c r="H8" s="12" t="n">
        <f aca="false">E8/G8</f>
        <v>3</v>
      </c>
      <c r="I8" s="12" t="n">
        <v>33.49</v>
      </c>
      <c r="J8" s="12" t="n">
        <f aca="false">I8*H8</f>
        <v>100.47</v>
      </c>
      <c r="K8" s="12" t="n">
        <v>0</v>
      </c>
      <c r="L8" s="6"/>
      <c r="M8" s="2"/>
      <c r="N8" s="2"/>
      <c r="O8" s="2"/>
      <c r="P8" s="2"/>
      <c r="Q8" s="2"/>
      <c r="R8" s="2"/>
      <c r="S8" s="2"/>
      <c r="T8" s="2"/>
      <c r="U8" s="6"/>
      <c r="X8" s="6"/>
      <c r="Y8" s="2"/>
      <c r="Z8" s="2"/>
      <c r="AA8" s="2"/>
      <c r="AB8" s="2"/>
      <c r="AC8" s="2"/>
      <c r="AD8" s="2"/>
      <c r="AE8" s="2"/>
      <c r="AF8" s="2"/>
      <c r="AG8" s="6"/>
      <c r="AJ8" s="6"/>
      <c r="AK8" s="2"/>
      <c r="AL8" s="2"/>
      <c r="AM8" s="2"/>
      <c r="AN8" s="2"/>
      <c r="AO8" s="2"/>
      <c r="AP8" s="2"/>
      <c r="AQ8" s="2"/>
      <c r="AR8" s="2"/>
      <c r="AS8" s="6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customFormat="false" ht="15" hidden="false" customHeight="false" outlineLevel="0" collapsed="false">
      <c r="A9" s="3" t="s">
        <v>34</v>
      </c>
      <c r="B9" s="3" t="n">
        <v>1</v>
      </c>
      <c r="C9" s="3" t="n">
        <v>1</v>
      </c>
      <c r="D9" s="13" t="s">
        <v>35</v>
      </c>
      <c r="E9" s="13" t="n">
        <f aca="false">SUM(B31:C31)</f>
        <v>2</v>
      </c>
      <c r="F9" s="13" t="s">
        <v>36</v>
      </c>
      <c r="G9" s="13" t="n">
        <v>1</v>
      </c>
      <c r="H9" s="13" t="n">
        <f aca="false">E9/G9</f>
        <v>2</v>
      </c>
      <c r="I9" s="13" t="n">
        <v>349</v>
      </c>
      <c r="J9" s="13" t="n">
        <f aca="false">I9*H9</f>
        <v>698</v>
      </c>
      <c r="K9" s="13" t="n">
        <v>0</v>
      </c>
      <c r="L9" s="6"/>
      <c r="M9" s="2"/>
      <c r="N9" s="2"/>
      <c r="O9" s="2"/>
      <c r="P9" s="2"/>
      <c r="Q9" s="2"/>
      <c r="R9" s="2"/>
      <c r="S9" s="2"/>
      <c r="T9" s="2"/>
      <c r="U9" s="6"/>
      <c r="X9" s="6"/>
      <c r="Y9" s="2"/>
      <c r="Z9" s="2"/>
      <c r="AA9" s="2"/>
      <c r="AB9" s="2"/>
      <c r="AC9" s="2"/>
      <c r="AD9" s="2"/>
      <c r="AE9" s="2"/>
      <c r="AF9" s="2"/>
      <c r="AG9" s="6"/>
      <c r="AJ9" s="6"/>
      <c r="AK9" s="2"/>
      <c r="AL9" s="2"/>
      <c r="AM9" s="2"/>
      <c r="AN9" s="2"/>
      <c r="AO9" s="2"/>
      <c r="AP9" s="2"/>
      <c r="AQ9" s="2"/>
      <c r="AR9" s="2"/>
      <c r="AS9" s="6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customFormat="false" ht="15" hidden="false" customHeight="false" outlineLevel="0" collapsed="false">
      <c r="A10" s="3" t="s">
        <v>37</v>
      </c>
      <c r="B10" s="3" t="n">
        <v>1</v>
      </c>
      <c r="C10" s="3" t="n">
        <v>1</v>
      </c>
      <c r="D10" s="14" t="s">
        <v>38</v>
      </c>
      <c r="E10" s="14" t="n">
        <f aca="false">SUM(B32:C32)</f>
        <v>2</v>
      </c>
      <c r="F10" s="15" t="s">
        <v>39</v>
      </c>
      <c r="G10" s="14" t="n">
        <v>1</v>
      </c>
      <c r="H10" s="14" t="n">
        <f aca="false">E10/G10</f>
        <v>2</v>
      </c>
      <c r="I10" s="14" t="s">
        <v>40</v>
      </c>
      <c r="J10" s="14" t="str">
        <f aca="false">_xlfn.CONCAT(H19, " o ", H20, " o ", H21, " o ", H22)</f>
        <v>31999.02 o 6726.16 o 6733.28 o 5776</v>
      </c>
      <c r="K10" s="14" t="n">
        <v>0</v>
      </c>
      <c r="L10" s="5" t="s">
        <v>15</v>
      </c>
      <c r="M10" s="2"/>
      <c r="N10" s="2"/>
      <c r="O10" s="2"/>
      <c r="P10" s="2"/>
      <c r="Q10" s="2"/>
      <c r="R10" s="2"/>
      <c r="S10" s="2"/>
      <c r="T10" s="2"/>
      <c r="U10" s="5" t="s">
        <v>15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V10" s="2"/>
      <c r="BW10" s="2"/>
      <c r="BX10" s="2"/>
      <c r="BY10" s="2"/>
      <c r="BZ10" s="2"/>
      <c r="CA10" s="2"/>
      <c r="CB10" s="2"/>
      <c r="CC10" s="2"/>
      <c r="CD10" s="2"/>
      <c r="CE10" s="2"/>
    </row>
    <row r="11" customFormat="false" ht="15" hidden="false" customHeight="false" outlineLevel="0" collapsed="false">
      <c r="A11" s="3" t="s">
        <v>41</v>
      </c>
      <c r="B11" s="3" t="n">
        <v>1</v>
      </c>
      <c r="C11" s="3" t="n">
        <v>1</v>
      </c>
      <c r="D11" s="14" t="s">
        <v>42</v>
      </c>
      <c r="E11" s="14" t="n">
        <f aca="false">SUM(B33:C33)</f>
        <v>2</v>
      </c>
      <c r="F11" s="14"/>
      <c r="G11" s="14"/>
      <c r="H11" s="14"/>
      <c r="I11" s="14"/>
      <c r="J11" s="14"/>
      <c r="K11" s="14"/>
      <c r="L11" s="3" t="s">
        <v>11</v>
      </c>
      <c r="M11" s="2"/>
      <c r="N11" s="2"/>
      <c r="O11" s="2"/>
      <c r="P11" s="2"/>
      <c r="Q11" s="2"/>
      <c r="R11" s="2"/>
      <c r="S11" s="2"/>
      <c r="T11" s="2"/>
      <c r="U11" s="3" t="s">
        <v>11</v>
      </c>
      <c r="X11" s="3" t="s">
        <v>11</v>
      </c>
      <c r="Y11" s="2"/>
      <c r="Z11" s="2"/>
      <c r="AA11" s="2"/>
      <c r="AB11" s="2"/>
      <c r="AC11" s="2"/>
      <c r="AD11" s="2"/>
      <c r="AE11" s="2"/>
      <c r="AF11" s="2"/>
      <c r="AG11" s="3" t="s">
        <v>11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V11" s="2"/>
      <c r="BW11" s="2"/>
      <c r="BX11" s="2"/>
      <c r="BY11" s="2"/>
      <c r="BZ11" s="2"/>
      <c r="CA11" s="2"/>
      <c r="CB11" s="2"/>
      <c r="CC11" s="2"/>
      <c r="CD11" s="2"/>
      <c r="CE11" s="2"/>
    </row>
    <row r="12" customFormat="false" ht="15" hidden="false" customHeight="false" outlineLevel="0" collapsed="false">
      <c r="A12" s="3" t="s">
        <v>43</v>
      </c>
      <c r="B12" s="3" t="n">
        <v>1</v>
      </c>
      <c r="C12" s="3" t="n">
        <v>1</v>
      </c>
      <c r="D12" s="16" t="s">
        <v>44</v>
      </c>
      <c r="E12" s="16" t="n">
        <f aca="false">SUM(B34:C34)</f>
        <v>16</v>
      </c>
      <c r="F12" s="16" t="s">
        <v>45</v>
      </c>
      <c r="G12" s="16" t="n">
        <v>1</v>
      </c>
      <c r="H12" s="16" t="n">
        <f aca="false">E12/G12</f>
        <v>16</v>
      </c>
      <c r="I12" s="16" t="n">
        <v>99</v>
      </c>
      <c r="J12" s="16" t="n">
        <f aca="false">I12*H12</f>
        <v>1584</v>
      </c>
      <c r="K12" s="16" t="n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J12" s="2"/>
      <c r="AK12" s="2"/>
      <c r="AL12" s="17" t="s">
        <v>46</v>
      </c>
      <c r="AM12" s="17"/>
      <c r="AN12" s="17"/>
      <c r="AO12" s="17"/>
      <c r="AP12" s="17"/>
      <c r="AQ12" s="17"/>
      <c r="AR12" s="2"/>
      <c r="AS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customFormat="false" ht="15" hidden="false" customHeight="false" outlineLevel="0" collapsed="false">
      <c r="A13" s="3" t="s">
        <v>47</v>
      </c>
      <c r="B13" s="3" t="n">
        <v>1</v>
      </c>
      <c r="C13" s="3" t="n">
        <v>2</v>
      </c>
      <c r="D13" s="18" t="s">
        <v>48</v>
      </c>
      <c r="E13" s="18" t="n">
        <f aca="false">SUM(B35:C35)</f>
        <v>3</v>
      </c>
      <c r="F13" s="18" t="s">
        <v>49</v>
      </c>
      <c r="G13" s="18" t="n">
        <v>1</v>
      </c>
      <c r="H13" s="18" t="n">
        <f aca="false">E13/G13</f>
        <v>3</v>
      </c>
      <c r="I13" s="18" t="n">
        <v>225</v>
      </c>
      <c r="J13" s="18" t="n">
        <f aca="false">I13*H13</f>
        <v>675</v>
      </c>
      <c r="K13" s="18" t="n">
        <v>0</v>
      </c>
      <c r="L13" s="2"/>
      <c r="M13" s="2"/>
      <c r="N13" s="19" t="s">
        <v>44</v>
      </c>
      <c r="O13" s="19"/>
      <c r="P13" s="20" t="s">
        <v>48</v>
      </c>
      <c r="Q13" s="20"/>
      <c r="R13" s="20"/>
      <c r="S13" s="2"/>
      <c r="T13" s="2"/>
      <c r="U13" s="2"/>
      <c r="X13" s="2"/>
      <c r="Y13" s="2"/>
      <c r="Z13" s="19" t="s">
        <v>44</v>
      </c>
      <c r="AA13" s="19"/>
      <c r="AB13" s="20" t="s">
        <v>48</v>
      </c>
      <c r="AC13" s="20"/>
      <c r="AD13" s="20"/>
      <c r="AE13" s="2"/>
      <c r="AF13" s="2"/>
      <c r="AG13" s="2"/>
      <c r="AJ13" s="2"/>
      <c r="AK13" s="2"/>
      <c r="AL13" s="17"/>
      <c r="AM13" s="17"/>
      <c r="AN13" s="17"/>
      <c r="AO13" s="17"/>
      <c r="AP13" s="17"/>
      <c r="AQ13" s="17"/>
      <c r="AR13" s="2"/>
      <c r="AS13" s="2"/>
      <c r="AV13" s="2"/>
      <c r="AW13" s="21" t="s">
        <v>42</v>
      </c>
      <c r="AX13" s="21"/>
      <c r="AY13" s="21"/>
      <c r="AZ13" s="21"/>
      <c r="BA13" s="21"/>
      <c r="BB13" s="21"/>
      <c r="BC13" s="21"/>
      <c r="BD13" s="21"/>
      <c r="BE13" s="2"/>
      <c r="BV13" s="2"/>
      <c r="BW13" s="2"/>
      <c r="BX13" s="2"/>
      <c r="BY13" s="2"/>
      <c r="BZ13" s="2"/>
      <c r="CA13" s="2"/>
      <c r="CB13" s="2"/>
      <c r="CC13" s="2"/>
      <c r="CD13" s="2"/>
      <c r="CE13" s="2"/>
    </row>
    <row r="14" customFormat="false" ht="15" hidden="false" customHeight="false" outlineLevel="0" collapsed="false">
      <c r="A14" s="5" t="s">
        <v>50</v>
      </c>
      <c r="B14" s="5" t="n">
        <v>3</v>
      </c>
      <c r="C14" s="5" t="n">
        <v>1</v>
      </c>
      <c r="D14" s="8" t="s">
        <v>51</v>
      </c>
      <c r="E14" s="8" t="n">
        <f aca="false">SUM(B36:C36)</f>
        <v>2</v>
      </c>
      <c r="F14" s="22" t="s">
        <v>52</v>
      </c>
      <c r="G14" s="8" t="n">
        <v>1</v>
      </c>
      <c r="H14" s="8" t="n">
        <f aca="false">E14/G14</f>
        <v>2</v>
      </c>
      <c r="I14" s="8" t="s">
        <v>53</v>
      </c>
      <c r="J14" s="8" t="str">
        <f aca="false">_xlfn.CONCAT(K19, " O ", K20)</f>
        <v>4816.3 O 1158</v>
      </c>
      <c r="K14" s="8" t="n">
        <v>0</v>
      </c>
      <c r="L14" s="2"/>
      <c r="M14" s="2"/>
      <c r="N14" s="19"/>
      <c r="O14" s="19"/>
      <c r="P14" s="20"/>
      <c r="Q14" s="20"/>
      <c r="R14" s="20"/>
      <c r="S14" s="2"/>
      <c r="T14" s="2"/>
      <c r="U14" s="2"/>
      <c r="X14" s="2"/>
      <c r="Y14" s="2"/>
      <c r="Z14" s="19"/>
      <c r="AA14" s="19"/>
      <c r="AB14" s="20"/>
      <c r="AC14" s="20"/>
      <c r="AD14" s="20"/>
      <c r="AE14" s="2"/>
      <c r="AF14" s="2"/>
      <c r="AG14" s="2"/>
      <c r="AJ14" s="2"/>
      <c r="AK14" s="2"/>
      <c r="AL14" s="17"/>
      <c r="AM14" s="17"/>
      <c r="AN14" s="17"/>
      <c r="AO14" s="17"/>
      <c r="AP14" s="17"/>
      <c r="AQ14" s="17"/>
      <c r="AR14" s="2"/>
      <c r="AS14" s="2"/>
      <c r="AV14" s="2"/>
      <c r="AW14" s="21"/>
      <c r="AX14" s="21"/>
      <c r="AY14" s="21"/>
      <c r="AZ14" s="21"/>
      <c r="BA14" s="21"/>
      <c r="BB14" s="21"/>
      <c r="BC14" s="21"/>
      <c r="BD14" s="21"/>
      <c r="BE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customFormat="false" ht="15" hidden="false" customHeight="false" outlineLevel="0" collapsed="false">
      <c r="A15" s="5" t="s">
        <v>54</v>
      </c>
      <c r="B15" s="5" t="n">
        <v>3</v>
      </c>
      <c r="C15" s="5" t="n">
        <v>1</v>
      </c>
      <c r="D15" s="1" t="s">
        <v>46</v>
      </c>
      <c r="E15" s="1" t="n">
        <f aca="false">SUM(B37:C37)</f>
        <v>2</v>
      </c>
      <c r="F15" s="23" t="s">
        <v>55</v>
      </c>
      <c r="G15" s="1" t="n">
        <v>1</v>
      </c>
      <c r="H15" s="1" t="n">
        <f aca="false">E15/G15</f>
        <v>2</v>
      </c>
      <c r="I15" s="1" t="str">
        <f aca="false">_xlfn.CONCAT(J23, " O ", J24)</f>
        <v>403.61 O 207.09</v>
      </c>
      <c r="J15" s="1" t="str">
        <f aca="false">_xlfn.CONCAT(K23, " O ", K24)</f>
        <v>807.22 O 414.18</v>
      </c>
      <c r="K15" s="1" t="n">
        <v>0</v>
      </c>
      <c r="L15" s="2"/>
      <c r="M15" s="2"/>
      <c r="N15" s="19"/>
      <c r="O15" s="19"/>
      <c r="P15" s="20"/>
      <c r="Q15" s="20"/>
      <c r="R15" s="20"/>
      <c r="S15" s="2"/>
      <c r="T15" s="2"/>
      <c r="U15" s="2"/>
      <c r="X15" s="2"/>
      <c r="Y15" s="2"/>
      <c r="Z15" s="19"/>
      <c r="AA15" s="19"/>
      <c r="AB15" s="20"/>
      <c r="AC15" s="20"/>
      <c r="AD15" s="20"/>
      <c r="AE15" s="2"/>
      <c r="AF15" s="2"/>
      <c r="AG15" s="2"/>
      <c r="AJ15" s="2"/>
      <c r="AK15" s="2"/>
      <c r="AL15" s="17"/>
      <c r="AM15" s="17"/>
      <c r="AN15" s="17"/>
      <c r="AO15" s="17"/>
      <c r="AP15" s="17"/>
      <c r="AQ15" s="17"/>
      <c r="AR15" s="2"/>
      <c r="AS15" s="2"/>
      <c r="AV15" s="2"/>
      <c r="AW15" s="21"/>
      <c r="AX15" s="21"/>
      <c r="AY15" s="21"/>
      <c r="AZ15" s="21"/>
      <c r="BA15" s="21"/>
      <c r="BB15" s="21"/>
      <c r="BC15" s="21"/>
      <c r="BD15" s="21"/>
      <c r="BE15" s="2"/>
      <c r="BV15" s="2"/>
      <c r="BW15" s="2"/>
      <c r="BX15" s="2"/>
      <c r="BY15" s="2"/>
      <c r="BZ15" s="2"/>
      <c r="CA15" s="2"/>
      <c r="CB15" s="2"/>
      <c r="CC15" s="2"/>
      <c r="CD15" s="2"/>
      <c r="CE15" s="2"/>
    </row>
    <row r="16" customFormat="false" ht="15" hidden="false" customHeight="false" outlineLevel="0" collapsed="false">
      <c r="A16" s="5" t="s">
        <v>56</v>
      </c>
      <c r="B16" s="5" t="n">
        <v>3</v>
      </c>
      <c r="C16" s="5" t="n">
        <v>1</v>
      </c>
      <c r="L16" s="2"/>
      <c r="M16" s="2"/>
      <c r="N16" s="19"/>
      <c r="O16" s="19"/>
      <c r="P16" s="20"/>
      <c r="Q16" s="20"/>
      <c r="R16" s="20"/>
      <c r="S16" s="2"/>
      <c r="T16" s="2"/>
      <c r="U16" s="2"/>
      <c r="X16" s="2"/>
      <c r="Y16" s="2"/>
      <c r="Z16" s="19"/>
      <c r="AA16" s="19"/>
      <c r="AB16" s="20"/>
      <c r="AC16" s="20"/>
      <c r="AD16" s="20"/>
      <c r="AE16" s="2"/>
      <c r="AF16" s="2"/>
      <c r="AG16" s="2"/>
      <c r="AJ16" s="2"/>
      <c r="AK16" s="2"/>
      <c r="AL16" s="17"/>
      <c r="AM16" s="17"/>
      <c r="AN16" s="17"/>
      <c r="AO16" s="17"/>
      <c r="AP16" s="17"/>
      <c r="AQ16" s="17"/>
      <c r="AR16" s="2"/>
      <c r="AS16" s="2"/>
      <c r="AV16" s="2"/>
      <c r="AW16" s="21"/>
      <c r="AX16" s="21"/>
      <c r="AY16" s="21"/>
      <c r="AZ16" s="21"/>
      <c r="BA16" s="21"/>
      <c r="BB16" s="21"/>
      <c r="BC16" s="21"/>
      <c r="BD16" s="21"/>
      <c r="BE16" s="2"/>
      <c r="BV16" s="2"/>
      <c r="BW16" s="2"/>
      <c r="BX16" s="2"/>
      <c r="BY16" s="2"/>
      <c r="BZ16" s="2"/>
      <c r="CA16" s="2"/>
      <c r="CB16" s="2"/>
      <c r="CC16" s="2"/>
      <c r="CD16" s="2"/>
      <c r="CE16" s="2"/>
    </row>
    <row r="17" customFormat="false" ht="15" hidden="false" customHeight="false" outlineLevel="0" collapsed="false">
      <c r="A17" s="5" t="s">
        <v>57</v>
      </c>
      <c r="B17" s="5" t="n">
        <v>1</v>
      </c>
      <c r="C17" s="5" t="n">
        <v>1</v>
      </c>
      <c r="I17" s="1" t="s">
        <v>58</v>
      </c>
      <c r="J17" s="24" t="n">
        <f aca="false">SUM(J2:J9,J12,J13)</f>
        <v>4673.21</v>
      </c>
      <c r="L17" s="2"/>
      <c r="M17" s="2"/>
      <c r="N17" s="19"/>
      <c r="O17" s="19"/>
      <c r="P17" s="20"/>
      <c r="Q17" s="20"/>
      <c r="R17" s="20"/>
      <c r="S17" s="2"/>
      <c r="T17" s="2"/>
      <c r="U17" s="2"/>
      <c r="X17" s="2"/>
      <c r="Y17" s="2"/>
      <c r="Z17" s="19"/>
      <c r="AA17" s="19"/>
      <c r="AB17" s="20"/>
      <c r="AC17" s="20"/>
      <c r="AD17" s="20"/>
      <c r="AE17" s="2"/>
      <c r="AF17" s="2"/>
      <c r="AG17" s="2"/>
      <c r="AJ17" s="2"/>
      <c r="AK17" s="2"/>
      <c r="AL17" s="17"/>
      <c r="AM17" s="17"/>
      <c r="AN17" s="17"/>
      <c r="AO17" s="17"/>
      <c r="AP17" s="17"/>
      <c r="AQ17" s="17"/>
      <c r="AR17" s="2"/>
      <c r="AS17" s="2"/>
      <c r="AV17" s="2"/>
      <c r="AW17" s="21"/>
      <c r="AX17" s="21"/>
      <c r="AY17" s="21"/>
      <c r="AZ17" s="21"/>
      <c r="BA17" s="21"/>
      <c r="BB17" s="21"/>
      <c r="BC17" s="21"/>
      <c r="BD17" s="21"/>
      <c r="BE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customFormat="false" ht="15" hidden="false" customHeight="false" outlineLevel="0" collapsed="false">
      <c r="A18" s="5" t="s">
        <v>59</v>
      </c>
      <c r="B18" s="5" t="n">
        <v>1</v>
      </c>
      <c r="C18" s="5" t="n">
        <v>1</v>
      </c>
      <c r="L18" s="2"/>
      <c r="M18" s="2"/>
      <c r="N18" s="19"/>
      <c r="O18" s="19"/>
      <c r="P18" s="20"/>
      <c r="Q18" s="20"/>
      <c r="R18" s="20"/>
      <c r="S18" s="2"/>
      <c r="T18" s="2"/>
      <c r="U18" s="2"/>
      <c r="X18" s="2"/>
      <c r="Y18" s="2"/>
      <c r="Z18" s="19"/>
      <c r="AA18" s="19"/>
      <c r="AB18" s="20"/>
      <c r="AC18" s="20"/>
      <c r="AD18" s="20"/>
      <c r="AE18" s="2"/>
      <c r="AF18" s="2"/>
      <c r="AG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V18" s="2"/>
      <c r="AW18" s="21"/>
      <c r="AX18" s="21"/>
      <c r="AY18" s="21"/>
      <c r="AZ18" s="21"/>
      <c r="BA18" s="21"/>
      <c r="BB18" s="21"/>
      <c r="BC18" s="21"/>
      <c r="BD18" s="21"/>
      <c r="BE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customFormat="false" ht="15" hidden="false" customHeight="false" outlineLevel="0" collapsed="false">
      <c r="A19" s="5" t="s">
        <v>60</v>
      </c>
      <c r="B19" s="5" t="n">
        <v>1</v>
      </c>
      <c r="C19" s="5" t="n">
        <v>1</v>
      </c>
      <c r="G19" s="1" t="n">
        <v>15999.51</v>
      </c>
      <c r="H19" s="1" t="n">
        <f aca="false">G19*2</f>
        <v>31999.02</v>
      </c>
      <c r="J19" s="1" t="n">
        <v>2408.15</v>
      </c>
      <c r="K19" s="1" t="n">
        <f aca="false">J19*H14</f>
        <v>4816.3</v>
      </c>
      <c r="L19" s="2"/>
      <c r="M19" s="2"/>
      <c r="N19" s="19"/>
      <c r="O19" s="19"/>
      <c r="P19" s="20"/>
      <c r="Q19" s="20"/>
      <c r="R19" s="20"/>
      <c r="S19" s="2"/>
      <c r="T19" s="2"/>
      <c r="U19" s="2"/>
      <c r="X19" s="2"/>
      <c r="Y19" s="2"/>
      <c r="Z19" s="19"/>
      <c r="AA19" s="19"/>
      <c r="AB19" s="20"/>
      <c r="AC19" s="20"/>
      <c r="AD19" s="20"/>
      <c r="AE19" s="2"/>
      <c r="AF19" s="2"/>
      <c r="AG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V19" s="2"/>
      <c r="AW19" s="21"/>
      <c r="AX19" s="21"/>
      <c r="AY19" s="21"/>
      <c r="AZ19" s="21"/>
      <c r="BA19" s="21"/>
      <c r="BB19" s="21"/>
      <c r="BC19" s="21"/>
      <c r="BD19" s="21"/>
      <c r="BE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customFormat="false" ht="15" hidden="false" customHeight="false" outlineLevel="0" collapsed="false">
      <c r="A20" s="5" t="s">
        <v>61</v>
      </c>
      <c r="B20" s="5" t="n">
        <v>1</v>
      </c>
      <c r="C20" s="5" t="n">
        <v>1</v>
      </c>
      <c r="G20" s="1" t="n">
        <v>3363.08</v>
      </c>
      <c r="H20" s="1" t="n">
        <f aca="false">G20*2</f>
        <v>6726.16</v>
      </c>
      <c r="J20" s="1" t="n">
        <v>579</v>
      </c>
      <c r="K20" s="1" t="n">
        <f aca="false">J20*H14</f>
        <v>1158</v>
      </c>
      <c r="L20" s="2"/>
      <c r="M20" s="2"/>
      <c r="N20" s="19"/>
      <c r="O20" s="19"/>
      <c r="P20" s="20"/>
      <c r="Q20" s="20"/>
      <c r="R20" s="20"/>
      <c r="S20" s="2"/>
      <c r="T20" s="2"/>
      <c r="U20" s="2"/>
      <c r="X20" s="2"/>
      <c r="Y20" s="2"/>
      <c r="Z20" s="19"/>
      <c r="AA20" s="19"/>
      <c r="AB20" s="20"/>
      <c r="AC20" s="20"/>
      <c r="AD20" s="20"/>
      <c r="AE20" s="2"/>
      <c r="AF20" s="2"/>
      <c r="AG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V20" s="2"/>
      <c r="AW20" s="21"/>
      <c r="AX20" s="21"/>
      <c r="AY20" s="21"/>
      <c r="AZ20" s="21"/>
      <c r="BA20" s="21"/>
      <c r="BB20" s="21"/>
      <c r="BC20" s="21"/>
      <c r="BD20" s="21"/>
      <c r="BE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customFormat="false" ht="15" hidden="false" customHeight="false" outlineLevel="0" collapsed="false">
      <c r="A21" s="5" t="s">
        <v>62</v>
      </c>
      <c r="B21" s="5" t="n">
        <v>1</v>
      </c>
      <c r="C21" s="5" t="n">
        <v>1</v>
      </c>
      <c r="G21" s="1" t="n">
        <v>3366.64</v>
      </c>
      <c r="H21" s="1" t="n">
        <f aca="false">G21*2</f>
        <v>6733.28</v>
      </c>
      <c r="L21" s="2"/>
      <c r="M21" s="2"/>
      <c r="N21" s="19"/>
      <c r="O21" s="19"/>
      <c r="P21" s="20"/>
      <c r="Q21" s="20"/>
      <c r="R21" s="20"/>
      <c r="S21" s="2"/>
      <c r="T21" s="2"/>
      <c r="U21" s="2"/>
      <c r="X21" s="2"/>
      <c r="Y21" s="2"/>
      <c r="Z21" s="19"/>
      <c r="AA21" s="19"/>
      <c r="AB21" s="20"/>
      <c r="AC21" s="20"/>
      <c r="AD21" s="20"/>
      <c r="AE21" s="2"/>
      <c r="AF21" s="2"/>
      <c r="AG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V21" s="2"/>
      <c r="AW21" s="21"/>
      <c r="AX21" s="21"/>
      <c r="AY21" s="21"/>
      <c r="AZ21" s="21"/>
      <c r="BA21" s="21"/>
      <c r="BB21" s="21"/>
      <c r="BC21" s="21"/>
      <c r="BD21" s="21"/>
      <c r="BE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customFormat="false" ht="15" hidden="false" customHeight="false" outlineLevel="0" collapsed="false">
      <c r="A22" s="5" t="s">
        <v>63</v>
      </c>
      <c r="B22" s="5" t="n">
        <v>1</v>
      </c>
      <c r="C22" s="5" t="n">
        <v>1</v>
      </c>
      <c r="G22" s="1" t="n">
        <v>2888</v>
      </c>
      <c r="H22" s="1" t="n">
        <f aca="false">G22*2</f>
        <v>5776</v>
      </c>
      <c r="L22" s="2"/>
      <c r="M22" s="2"/>
      <c r="N22" s="19"/>
      <c r="O22" s="19"/>
      <c r="P22" s="20"/>
      <c r="Q22" s="20"/>
      <c r="R22" s="20"/>
      <c r="S22" s="2"/>
      <c r="T22" s="2"/>
      <c r="U22" s="2"/>
      <c r="X22" s="2"/>
      <c r="Y22" s="2"/>
      <c r="Z22" s="19"/>
      <c r="AA22" s="19"/>
      <c r="AB22" s="20"/>
      <c r="AC22" s="20"/>
      <c r="AD22" s="20"/>
      <c r="AE22" s="2"/>
      <c r="AF22" s="2"/>
      <c r="AG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V22" s="2"/>
      <c r="AW22" s="21"/>
      <c r="AX22" s="21"/>
      <c r="AY22" s="21"/>
      <c r="AZ22" s="21"/>
      <c r="BA22" s="21"/>
      <c r="BB22" s="21"/>
      <c r="BC22" s="21"/>
      <c r="BD22" s="21"/>
      <c r="BE22" s="2"/>
      <c r="BV22" s="2"/>
      <c r="BW22" s="2"/>
      <c r="BX22" s="2"/>
      <c r="BY22" s="2"/>
      <c r="BZ22" s="2"/>
      <c r="CA22" s="2"/>
      <c r="CB22" s="2"/>
      <c r="CC22" s="2"/>
      <c r="CD22" s="2"/>
      <c r="CE22" s="2"/>
    </row>
    <row r="23" customFormat="false" ht="15" hidden="false" customHeight="true" outlineLevel="0" collapsed="false">
      <c r="A23" s="5" t="s">
        <v>64</v>
      </c>
      <c r="B23" s="5" t="n">
        <v>3</v>
      </c>
      <c r="C23" s="5" t="n">
        <v>1</v>
      </c>
      <c r="J23" s="1" t="n">
        <v>403.61</v>
      </c>
      <c r="K23" s="1" t="n">
        <f aca="false">J23*H15</f>
        <v>807.22</v>
      </c>
      <c r="L23" s="3" t="s">
        <v>11</v>
      </c>
      <c r="M23" s="2"/>
      <c r="N23" s="19"/>
      <c r="O23" s="19"/>
      <c r="P23" s="25" t="s">
        <v>35</v>
      </c>
      <c r="Q23" s="25"/>
      <c r="R23" s="2"/>
      <c r="S23" s="2"/>
      <c r="T23" s="2"/>
      <c r="U23" s="3" t="s">
        <v>13</v>
      </c>
      <c r="X23" s="3" t="s">
        <v>11</v>
      </c>
      <c r="Y23" s="2"/>
      <c r="Z23" s="19"/>
      <c r="AA23" s="19"/>
      <c r="AB23" s="26" t="s">
        <v>38</v>
      </c>
      <c r="AC23" s="26"/>
      <c r="AD23" s="2"/>
      <c r="AE23" s="2"/>
      <c r="AF23" s="2"/>
      <c r="AG23" s="3" t="s">
        <v>13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V23" s="2"/>
      <c r="AW23" s="21"/>
      <c r="AX23" s="21"/>
      <c r="AY23" s="21"/>
      <c r="AZ23" s="21"/>
      <c r="BA23" s="21"/>
      <c r="BB23" s="21"/>
      <c r="BC23" s="21"/>
      <c r="BD23" s="21"/>
      <c r="BE23" s="2"/>
      <c r="BV23" s="2"/>
      <c r="BW23" s="2"/>
      <c r="BX23" s="2"/>
      <c r="BY23" s="2"/>
      <c r="BZ23" s="2"/>
      <c r="CA23" s="2"/>
      <c r="CB23" s="2"/>
      <c r="CC23" s="2"/>
      <c r="CD23" s="2"/>
      <c r="CE23" s="2"/>
    </row>
    <row r="24" customFormat="false" ht="15" hidden="false" customHeight="false" outlineLevel="0" collapsed="false">
      <c r="A24" s="5" t="s">
        <v>65</v>
      </c>
      <c r="B24" s="5" t="n">
        <v>2</v>
      </c>
      <c r="C24" s="5" t="n">
        <v>1</v>
      </c>
      <c r="J24" s="1" t="n">
        <v>207.09</v>
      </c>
      <c r="K24" s="1" t="n">
        <f aca="false">J24*H15</f>
        <v>414.18</v>
      </c>
      <c r="L24" s="2"/>
      <c r="M24" s="2"/>
      <c r="N24" s="19"/>
      <c r="O24" s="19"/>
      <c r="P24" s="25"/>
      <c r="Q24" s="25"/>
      <c r="R24" s="2"/>
      <c r="S24" s="2"/>
      <c r="T24" s="2"/>
      <c r="U24" s="2"/>
      <c r="X24" s="2"/>
      <c r="Y24" s="2"/>
      <c r="Z24" s="19"/>
      <c r="AA24" s="19"/>
      <c r="AB24" s="26"/>
      <c r="AC24" s="26"/>
      <c r="AD24" s="2"/>
      <c r="AE24" s="2"/>
      <c r="AF24" s="2"/>
      <c r="AG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V24" s="2"/>
      <c r="AW24" s="21"/>
      <c r="AX24" s="21"/>
      <c r="AY24" s="21"/>
      <c r="AZ24" s="21"/>
      <c r="BA24" s="21"/>
      <c r="BB24" s="21"/>
      <c r="BC24" s="21"/>
      <c r="BD24" s="21"/>
      <c r="BE24" s="2"/>
      <c r="BV24" s="2"/>
      <c r="BW24" s="2"/>
      <c r="BX24" s="2"/>
      <c r="BY24" s="2"/>
      <c r="BZ24" s="2"/>
      <c r="CA24" s="2"/>
      <c r="CB24" s="2"/>
      <c r="CC24" s="2"/>
      <c r="CD24" s="2"/>
      <c r="CE24" s="2"/>
    </row>
    <row r="25" customFormat="false" ht="15" hidden="false" customHeight="false" outlineLevel="0" collapsed="false">
      <c r="A25" s="5" t="s">
        <v>66</v>
      </c>
      <c r="B25" s="5" t="n">
        <v>2</v>
      </c>
      <c r="C25" s="5" t="n">
        <v>1</v>
      </c>
      <c r="L25" s="2"/>
      <c r="M25" s="2"/>
      <c r="N25" s="19"/>
      <c r="O25" s="19"/>
      <c r="P25" s="25"/>
      <c r="Q25" s="25"/>
      <c r="R25" s="8" t="s">
        <v>21</v>
      </c>
      <c r="S25" s="2"/>
      <c r="T25" s="2"/>
      <c r="U25" s="2"/>
      <c r="X25" s="2"/>
      <c r="Y25" s="2"/>
      <c r="Z25" s="19"/>
      <c r="AA25" s="19"/>
      <c r="AB25" s="26"/>
      <c r="AC25" s="26"/>
      <c r="AD25" s="2"/>
      <c r="AE25" s="2"/>
      <c r="AF25" s="2"/>
      <c r="AG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V25" s="2"/>
      <c r="AW25" s="21"/>
      <c r="AX25" s="21"/>
      <c r="AY25" s="21"/>
      <c r="AZ25" s="21"/>
      <c r="BA25" s="21"/>
      <c r="BB25" s="21"/>
      <c r="BC25" s="21"/>
      <c r="BD25" s="21"/>
      <c r="BE25" s="2"/>
      <c r="BV25" s="2"/>
      <c r="BW25" s="2"/>
      <c r="BX25" s="2"/>
      <c r="BY25" s="2"/>
      <c r="BZ25" s="2"/>
      <c r="CA25" s="2"/>
      <c r="CB25" s="2"/>
      <c r="CC25" s="2"/>
      <c r="CD25" s="2"/>
      <c r="CE25" s="2"/>
    </row>
    <row r="26" customFormat="false" ht="15" hidden="false" customHeight="false" outlineLevel="0" collapsed="false">
      <c r="A26" s="8" t="s">
        <v>21</v>
      </c>
      <c r="B26" s="8" t="n">
        <v>1</v>
      </c>
      <c r="C26" s="8" t="n">
        <v>1</v>
      </c>
      <c r="L26" s="2"/>
      <c r="M26" s="2"/>
      <c r="N26" s="19"/>
      <c r="O26" s="19"/>
      <c r="P26" s="25"/>
      <c r="Q26" s="25"/>
      <c r="R26" s="2"/>
      <c r="S26" s="2"/>
      <c r="T26" s="2"/>
      <c r="U26" s="2"/>
      <c r="X26" s="2"/>
      <c r="Y26" s="2"/>
      <c r="Z26" s="19"/>
      <c r="AA26" s="19"/>
      <c r="AB26" s="26"/>
      <c r="AC26" s="26"/>
      <c r="AD26" s="2"/>
      <c r="AE26" s="2"/>
      <c r="AF26" s="2"/>
      <c r="AG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V26" s="2"/>
      <c r="AW26" s="21"/>
      <c r="AX26" s="21"/>
      <c r="AY26" s="21"/>
      <c r="AZ26" s="21"/>
      <c r="BA26" s="21"/>
      <c r="BB26" s="21"/>
      <c r="BC26" s="21"/>
      <c r="BD26" s="21"/>
      <c r="BE26" s="2"/>
      <c r="BV26" s="2"/>
      <c r="BW26" s="2"/>
      <c r="BX26" s="2"/>
      <c r="BY26" s="2"/>
      <c r="BZ26" s="2"/>
      <c r="CA26" s="2"/>
      <c r="CB26" s="2"/>
      <c r="CC26" s="2"/>
      <c r="CD26" s="2"/>
      <c r="CE26" s="2"/>
    </row>
    <row r="27" customFormat="false" ht="15" hidden="false" customHeight="false" outlineLevel="0" collapsed="false">
      <c r="A27" s="9" t="s">
        <v>19</v>
      </c>
      <c r="B27" s="9" t="n">
        <v>1</v>
      </c>
      <c r="C27" s="9" t="n">
        <v>2</v>
      </c>
      <c r="L27" s="2"/>
      <c r="M27" s="2"/>
      <c r="N27" s="19"/>
      <c r="O27" s="19"/>
      <c r="P27" s="25"/>
      <c r="Q27" s="25"/>
      <c r="R27" s="2"/>
      <c r="S27" s="27" t="s">
        <v>67</v>
      </c>
      <c r="T27" s="27"/>
      <c r="U27" s="2"/>
      <c r="X27" s="2"/>
      <c r="Y27" s="2"/>
      <c r="Z27" s="19"/>
      <c r="AA27" s="19"/>
      <c r="AB27" s="26"/>
      <c r="AC27" s="26"/>
      <c r="AD27" s="2"/>
      <c r="AE27" s="27" t="s">
        <v>67</v>
      </c>
      <c r="AF27" s="27"/>
      <c r="AG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V27" s="2"/>
      <c r="AW27" s="21"/>
      <c r="AX27" s="21"/>
      <c r="AY27" s="21"/>
      <c r="AZ27" s="21"/>
      <c r="BA27" s="21"/>
      <c r="BB27" s="21"/>
      <c r="BC27" s="21"/>
      <c r="BD27" s="21"/>
      <c r="BE27" s="2"/>
      <c r="BV27" s="2"/>
      <c r="BW27" s="2"/>
      <c r="BX27" s="2"/>
      <c r="BY27" s="2"/>
      <c r="BZ27" s="2"/>
      <c r="CA27" s="2"/>
      <c r="CB27" s="2"/>
      <c r="CC27" s="2"/>
      <c r="CD27" s="2"/>
      <c r="CE27" s="2"/>
    </row>
    <row r="28" customFormat="false" ht="15" hidden="false" customHeight="false" outlineLevel="0" collapsed="false">
      <c r="A28" s="10" t="s">
        <v>26</v>
      </c>
      <c r="B28" s="10" t="n">
        <v>1</v>
      </c>
      <c r="C28" s="10" t="n">
        <v>1</v>
      </c>
      <c r="L28" s="2"/>
      <c r="M28" s="2"/>
      <c r="N28" s="19"/>
      <c r="O28" s="19"/>
      <c r="P28" s="25"/>
      <c r="Q28" s="25"/>
      <c r="R28" s="2"/>
      <c r="S28" s="27"/>
      <c r="T28" s="27"/>
      <c r="U28" s="2"/>
      <c r="X28" s="2"/>
      <c r="Y28" s="2"/>
      <c r="Z28" s="19"/>
      <c r="AA28" s="19"/>
      <c r="AB28" s="26"/>
      <c r="AC28" s="26"/>
      <c r="AD28" s="2"/>
      <c r="AE28" s="27"/>
      <c r="AF28" s="27"/>
      <c r="AG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V28" s="2"/>
      <c r="AW28" s="21"/>
      <c r="AX28" s="21"/>
      <c r="AY28" s="21"/>
      <c r="AZ28" s="21"/>
      <c r="BA28" s="21"/>
      <c r="BB28" s="21"/>
      <c r="BC28" s="21"/>
      <c r="BD28" s="21"/>
      <c r="BE28" s="2"/>
      <c r="BV28" s="2"/>
      <c r="BW28" s="2"/>
      <c r="BX28" s="2"/>
      <c r="BY28" s="2"/>
      <c r="BZ28" s="2"/>
      <c r="CA28" s="2"/>
      <c r="CB28" s="2"/>
      <c r="CC28" s="2"/>
      <c r="CD28" s="2"/>
      <c r="CE28" s="2"/>
    </row>
    <row r="29" customFormat="false" ht="15" hidden="false" customHeight="false" outlineLevel="0" collapsed="false">
      <c r="A29" s="11" t="s">
        <v>29</v>
      </c>
      <c r="B29" s="11" t="n">
        <v>1</v>
      </c>
      <c r="C29" s="11" t="n">
        <v>1</v>
      </c>
      <c r="L29" s="2"/>
      <c r="M29" s="2"/>
      <c r="N29" s="19"/>
      <c r="O29" s="19"/>
      <c r="P29" s="25"/>
      <c r="Q29" s="25"/>
      <c r="R29" s="2"/>
      <c r="S29" s="27"/>
      <c r="T29" s="27"/>
      <c r="U29" s="2"/>
      <c r="X29" s="2"/>
      <c r="Y29" s="2"/>
      <c r="Z29" s="19"/>
      <c r="AA29" s="19"/>
      <c r="AB29" s="26"/>
      <c r="AC29" s="26"/>
      <c r="AD29" s="2"/>
      <c r="AE29" s="27"/>
      <c r="AF29" s="27"/>
      <c r="AG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V29" s="2"/>
      <c r="AW29" s="21"/>
      <c r="AX29" s="21"/>
      <c r="AY29" s="21"/>
      <c r="AZ29" s="21"/>
      <c r="BA29" s="21"/>
      <c r="BB29" s="21"/>
      <c r="BC29" s="21"/>
      <c r="BD29" s="21"/>
      <c r="BE29" s="2"/>
      <c r="BV29" s="2"/>
      <c r="BW29" s="2"/>
      <c r="BX29" s="2"/>
      <c r="BY29" s="2"/>
      <c r="BZ29" s="2"/>
      <c r="CA29" s="2"/>
      <c r="CB29" s="2"/>
      <c r="CC29" s="2"/>
      <c r="CD29" s="2"/>
      <c r="CE29" s="2"/>
    </row>
    <row r="30" customFormat="false" ht="15" hidden="false" customHeight="false" outlineLevel="0" collapsed="false">
      <c r="A30" s="12" t="s">
        <v>32</v>
      </c>
      <c r="B30" s="12" t="n">
        <v>1</v>
      </c>
      <c r="C30" s="12" t="n">
        <v>2</v>
      </c>
      <c r="L30" s="2"/>
      <c r="M30" s="2"/>
      <c r="N30" s="19"/>
      <c r="O30" s="19"/>
      <c r="P30" s="25"/>
      <c r="Q30" s="25"/>
      <c r="R30" s="2"/>
      <c r="S30" s="27"/>
      <c r="T30" s="27"/>
      <c r="U30" s="2"/>
      <c r="X30" s="2"/>
      <c r="Y30" s="2"/>
      <c r="Z30" s="19"/>
      <c r="AA30" s="19"/>
      <c r="AB30" s="26"/>
      <c r="AC30" s="26"/>
      <c r="AD30" s="2"/>
      <c r="AE30" s="27"/>
      <c r="AF30" s="27"/>
      <c r="AG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V30" s="2"/>
      <c r="AW30" s="21"/>
      <c r="AX30" s="21"/>
      <c r="AY30" s="21"/>
      <c r="AZ30" s="21"/>
      <c r="BA30" s="21"/>
      <c r="BB30" s="21"/>
      <c r="BC30" s="21"/>
      <c r="BD30" s="21"/>
      <c r="BE30" s="2"/>
      <c r="BV30" s="2"/>
      <c r="BW30" s="2"/>
      <c r="BX30" s="2"/>
      <c r="BY30" s="2"/>
      <c r="BZ30" s="28" t="s">
        <v>51</v>
      </c>
      <c r="CA30" s="28"/>
      <c r="CB30" s="2"/>
      <c r="CC30" s="2"/>
      <c r="CD30" s="2"/>
      <c r="CE30" s="2"/>
    </row>
    <row r="31" customFormat="false" ht="15" hidden="false" customHeight="false" outlineLevel="0" collapsed="false">
      <c r="A31" s="29" t="s">
        <v>35</v>
      </c>
      <c r="B31" s="13" t="n">
        <v>1</v>
      </c>
      <c r="C31" s="13" t="n">
        <v>1</v>
      </c>
      <c r="L31" s="2"/>
      <c r="M31" s="2"/>
      <c r="N31" s="19"/>
      <c r="O31" s="19"/>
      <c r="P31" s="25"/>
      <c r="Q31" s="25"/>
      <c r="R31" s="2"/>
      <c r="S31" s="27"/>
      <c r="T31" s="27"/>
      <c r="U31" s="2"/>
      <c r="X31" s="2"/>
      <c r="Y31" s="2"/>
      <c r="Z31" s="19"/>
      <c r="AA31" s="19"/>
      <c r="AB31" s="26"/>
      <c r="AC31" s="26"/>
      <c r="AD31" s="2"/>
      <c r="AE31" s="27"/>
      <c r="AF31" s="27"/>
      <c r="AG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V31" s="2"/>
      <c r="AW31" s="21"/>
      <c r="AX31" s="21"/>
      <c r="AY31" s="21"/>
      <c r="AZ31" s="21"/>
      <c r="BA31" s="21"/>
      <c r="BB31" s="21"/>
      <c r="BC31" s="21"/>
      <c r="BD31" s="21"/>
      <c r="BE31" s="2"/>
      <c r="BV31" s="2"/>
      <c r="BW31" s="2"/>
      <c r="BX31" s="2"/>
      <c r="BY31" s="2"/>
      <c r="BZ31" s="28"/>
      <c r="CA31" s="28"/>
      <c r="CB31" s="2"/>
      <c r="CC31" s="2"/>
      <c r="CD31" s="2"/>
      <c r="CE31" s="2"/>
    </row>
    <row r="32" customFormat="false" ht="15" hidden="false" customHeight="false" outlineLevel="0" collapsed="false">
      <c r="A32" s="30" t="s">
        <v>38</v>
      </c>
      <c r="B32" s="14" t="n">
        <v>1</v>
      </c>
      <c r="C32" s="14" t="n">
        <v>1</v>
      </c>
      <c r="L32" s="2"/>
      <c r="M32" s="2"/>
      <c r="N32" s="19"/>
      <c r="O32" s="19"/>
      <c r="P32" s="25"/>
      <c r="Q32" s="25"/>
      <c r="R32" s="2"/>
      <c r="S32" s="27"/>
      <c r="T32" s="27"/>
      <c r="U32" s="2"/>
      <c r="X32" s="2"/>
      <c r="Y32" s="2"/>
      <c r="Z32" s="19"/>
      <c r="AA32" s="19"/>
      <c r="AB32" s="26"/>
      <c r="AC32" s="26"/>
      <c r="AD32" s="2"/>
      <c r="AE32" s="27"/>
      <c r="AF32" s="27"/>
      <c r="AG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V32" s="2"/>
      <c r="AW32" s="21"/>
      <c r="AX32" s="21"/>
      <c r="AY32" s="21"/>
      <c r="AZ32" s="21"/>
      <c r="BA32" s="21"/>
      <c r="BB32" s="21"/>
      <c r="BC32" s="21"/>
      <c r="BD32" s="21"/>
      <c r="BE32" s="2"/>
      <c r="BV32" s="2"/>
      <c r="BW32" s="2"/>
      <c r="BX32" s="2"/>
      <c r="BY32" s="2"/>
      <c r="BZ32" s="28"/>
      <c r="CA32" s="28"/>
      <c r="CB32" s="2"/>
      <c r="CC32" s="2"/>
      <c r="CD32" s="2"/>
      <c r="CE32" s="2"/>
    </row>
    <row r="33" customFormat="false" ht="15" hidden="false" customHeight="false" outlineLevel="0" collapsed="false">
      <c r="A33" s="14" t="s">
        <v>42</v>
      </c>
      <c r="B33" s="14" t="n">
        <v>1</v>
      </c>
      <c r="C33" s="14" t="n">
        <v>1</v>
      </c>
      <c r="L33" s="2"/>
      <c r="M33" s="2"/>
      <c r="N33" s="19"/>
      <c r="O33" s="19"/>
      <c r="P33" s="25"/>
      <c r="Q33" s="25"/>
      <c r="R33" s="2"/>
      <c r="S33" s="27"/>
      <c r="T33" s="27"/>
      <c r="U33" s="2"/>
      <c r="X33" s="2"/>
      <c r="Y33" s="2"/>
      <c r="Z33" s="19"/>
      <c r="AA33" s="19"/>
      <c r="AB33" s="26"/>
      <c r="AC33" s="26"/>
      <c r="AD33" s="2"/>
      <c r="AE33" s="27"/>
      <c r="AF33" s="27"/>
      <c r="AG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V33" s="2"/>
      <c r="AW33" s="21"/>
      <c r="AX33" s="21"/>
      <c r="AY33" s="21"/>
      <c r="AZ33" s="21"/>
      <c r="BA33" s="21"/>
      <c r="BB33" s="21"/>
      <c r="BC33" s="21"/>
      <c r="BD33" s="21"/>
      <c r="BE33" s="2"/>
      <c r="BV33" s="2"/>
      <c r="BW33" s="2"/>
      <c r="BX33" s="2"/>
      <c r="BY33" s="2"/>
      <c r="BZ33" s="28"/>
      <c r="CA33" s="28"/>
      <c r="CB33" s="2"/>
      <c r="CC33" s="2"/>
      <c r="CD33" s="2"/>
      <c r="CE33" s="2"/>
    </row>
    <row r="34" customFormat="false" ht="15" hidden="false" customHeight="false" outlineLevel="0" collapsed="false">
      <c r="A34" s="31" t="s">
        <v>44</v>
      </c>
      <c r="B34" s="16" t="n">
        <v>4</v>
      </c>
      <c r="C34" s="16" t="n">
        <v>12</v>
      </c>
      <c r="L34" s="2"/>
      <c r="M34" s="2"/>
      <c r="N34" s="19"/>
      <c r="O34" s="19"/>
      <c r="P34" s="25"/>
      <c r="Q34" s="25"/>
      <c r="R34" s="2"/>
      <c r="S34" s="27"/>
      <c r="T34" s="27"/>
      <c r="U34" s="2"/>
      <c r="X34" s="2"/>
      <c r="Y34" s="2"/>
      <c r="Z34" s="19"/>
      <c r="AA34" s="19"/>
      <c r="AB34" s="26"/>
      <c r="AC34" s="26"/>
      <c r="AD34" s="2"/>
      <c r="AE34" s="27"/>
      <c r="AF34" s="27"/>
      <c r="AG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V34" s="2"/>
      <c r="AW34" s="21"/>
      <c r="AX34" s="21"/>
      <c r="AY34" s="21"/>
      <c r="AZ34" s="21"/>
      <c r="BA34" s="21"/>
      <c r="BB34" s="21"/>
      <c r="BC34" s="21"/>
      <c r="BD34" s="21"/>
      <c r="BE34" s="2"/>
      <c r="BV34" s="2"/>
      <c r="BW34" s="2"/>
      <c r="BX34" s="2"/>
      <c r="BY34" s="2"/>
      <c r="BZ34" s="28"/>
      <c r="CA34" s="28"/>
      <c r="CB34" s="2"/>
      <c r="CC34" s="2"/>
      <c r="CD34" s="2"/>
      <c r="CE34" s="2"/>
    </row>
    <row r="35" customFormat="false" ht="15" hidden="false" customHeight="false" outlineLevel="0" collapsed="false">
      <c r="A35" s="32" t="s">
        <v>48</v>
      </c>
      <c r="B35" s="18" t="n">
        <v>1</v>
      </c>
      <c r="C35" s="18" t="n">
        <v>2</v>
      </c>
      <c r="L35" s="2"/>
      <c r="M35" s="2"/>
      <c r="N35" s="19"/>
      <c r="O35" s="19"/>
      <c r="P35" s="25"/>
      <c r="Q35" s="25"/>
      <c r="R35" s="2"/>
      <c r="S35" s="27"/>
      <c r="T35" s="27"/>
      <c r="U35" s="2"/>
      <c r="X35" s="2"/>
      <c r="Y35" s="2"/>
      <c r="Z35" s="19"/>
      <c r="AA35" s="19"/>
      <c r="AB35" s="26"/>
      <c r="AC35" s="26"/>
      <c r="AD35" s="2"/>
      <c r="AE35" s="27"/>
      <c r="AF35" s="27"/>
      <c r="AG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V35" s="2"/>
      <c r="AW35" s="21"/>
      <c r="AX35" s="21"/>
      <c r="AY35" s="21"/>
      <c r="AZ35" s="21"/>
      <c r="BA35" s="21"/>
      <c r="BB35" s="21"/>
      <c r="BC35" s="21"/>
      <c r="BD35" s="21"/>
      <c r="BE35" s="2"/>
      <c r="BV35" s="2"/>
      <c r="BW35" s="2"/>
      <c r="BX35" s="2"/>
      <c r="BY35" s="2"/>
      <c r="BZ35" s="28"/>
      <c r="CA35" s="28"/>
      <c r="CB35" s="2"/>
      <c r="CC35" s="2"/>
      <c r="CD35" s="2"/>
      <c r="CE35" s="2"/>
    </row>
    <row r="36" customFormat="false" ht="15" hidden="false" customHeight="false" outlineLevel="0" collapsed="false">
      <c r="A36" s="33" t="s">
        <v>51</v>
      </c>
      <c r="B36" s="8" t="n">
        <v>1</v>
      </c>
      <c r="C36" s="8" t="n">
        <v>1</v>
      </c>
      <c r="L36" s="2"/>
      <c r="M36" s="2"/>
      <c r="N36" s="19"/>
      <c r="O36" s="19"/>
      <c r="P36" s="25"/>
      <c r="Q36" s="25"/>
      <c r="R36" s="2"/>
      <c r="S36" s="27"/>
      <c r="T36" s="27"/>
      <c r="U36" s="2"/>
      <c r="X36" s="2"/>
      <c r="Y36" s="2"/>
      <c r="Z36" s="19"/>
      <c r="AA36" s="19"/>
      <c r="AB36" s="26"/>
      <c r="AC36" s="26"/>
      <c r="AD36" s="2"/>
      <c r="AE36" s="27"/>
      <c r="AF36" s="27"/>
      <c r="AG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V36" s="2"/>
      <c r="AW36" s="21"/>
      <c r="AX36" s="21"/>
      <c r="AY36" s="21"/>
      <c r="AZ36" s="21"/>
      <c r="BA36" s="21"/>
      <c r="BB36" s="21"/>
      <c r="BC36" s="21"/>
      <c r="BD36" s="21"/>
      <c r="BE36" s="2"/>
      <c r="BV36" s="2"/>
      <c r="BW36" s="2"/>
      <c r="BX36" s="2"/>
      <c r="BY36" s="2"/>
      <c r="BZ36" s="28"/>
      <c r="CA36" s="28"/>
      <c r="CB36" s="2"/>
      <c r="CC36" s="2"/>
      <c r="CD36" s="2"/>
      <c r="CE36" s="2"/>
    </row>
    <row r="37" customFormat="false" ht="15" hidden="false" customHeight="false" outlineLevel="0" collapsed="false">
      <c r="A37" s="1" t="s">
        <v>46</v>
      </c>
      <c r="B37" s="1" t="n">
        <v>1</v>
      </c>
      <c r="C37" s="1" t="n">
        <v>1</v>
      </c>
      <c r="L37" s="2"/>
      <c r="M37" s="2"/>
      <c r="N37" s="19"/>
      <c r="O37" s="19"/>
      <c r="P37" s="25"/>
      <c r="Q37" s="25"/>
      <c r="R37" s="2"/>
      <c r="S37" s="27"/>
      <c r="T37" s="27"/>
      <c r="U37" s="2"/>
      <c r="X37" s="2"/>
      <c r="Y37" s="2"/>
      <c r="Z37" s="19"/>
      <c r="AA37" s="19"/>
      <c r="AB37" s="26"/>
      <c r="AC37" s="26"/>
      <c r="AD37" s="2"/>
      <c r="AE37" s="27"/>
      <c r="AF37" s="27"/>
      <c r="AG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V37" s="2"/>
      <c r="AW37" s="21"/>
      <c r="AX37" s="21"/>
      <c r="AY37" s="21"/>
      <c r="AZ37" s="21"/>
      <c r="BA37" s="21"/>
      <c r="BB37" s="21"/>
      <c r="BC37" s="21"/>
      <c r="BD37" s="21"/>
      <c r="BE37" s="2"/>
      <c r="BV37" s="2"/>
      <c r="BW37" s="2"/>
      <c r="BX37" s="2"/>
      <c r="BY37" s="2"/>
      <c r="BZ37" s="28"/>
      <c r="CA37" s="28"/>
      <c r="CB37" s="2"/>
      <c r="CC37" s="2"/>
      <c r="CD37" s="2"/>
      <c r="CE37" s="2"/>
    </row>
    <row r="38" customFormat="false" ht="15" hidden="false" customHeight="false" outlineLevel="0" collapsed="false">
      <c r="A38" s="1" t="s">
        <v>68</v>
      </c>
      <c r="L38" s="2"/>
      <c r="M38" s="2"/>
      <c r="N38" s="19"/>
      <c r="O38" s="19"/>
      <c r="P38" s="25"/>
      <c r="Q38" s="25"/>
      <c r="R38" s="2"/>
      <c r="S38" s="27"/>
      <c r="T38" s="27"/>
      <c r="U38" s="2"/>
      <c r="X38" s="2"/>
      <c r="Y38" s="2"/>
      <c r="Z38" s="19"/>
      <c r="AA38" s="19"/>
      <c r="AB38" s="26"/>
      <c r="AC38" s="26"/>
      <c r="AD38" s="2"/>
      <c r="AE38" s="27"/>
      <c r="AF38" s="27"/>
      <c r="AG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V38" s="2"/>
      <c r="AW38" s="21"/>
      <c r="AX38" s="21"/>
      <c r="AY38" s="21"/>
      <c r="AZ38" s="21"/>
      <c r="BA38" s="21"/>
      <c r="BB38" s="21"/>
      <c r="BC38" s="21"/>
      <c r="BD38" s="21"/>
      <c r="BE38" s="2"/>
      <c r="BV38" s="2"/>
      <c r="BW38" s="2"/>
      <c r="BX38" s="2"/>
      <c r="BY38" s="2"/>
      <c r="BZ38" s="28"/>
      <c r="CA38" s="28"/>
      <c r="CB38" s="2"/>
      <c r="CC38" s="2"/>
      <c r="CD38" s="2"/>
      <c r="CE38" s="2"/>
    </row>
    <row r="39" customFormat="false" ht="15" hidden="false" customHeight="false" outlineLevel="0" collapsed="false">
      <c r="A39" s="0"/>
      <c r="L39" s="2"/>
      <c r="M39" s="2"/>
      <c r="N39" s="19"/>
      <c r="O39" s="19"/>
      <c r="P39" s="25"/>
      <c r="Q39" s="25"/>
      <c r="R39" s="2"/>
      <c r="S39" s="27"/>
      <c r="T39" s="27"/>
      <c r="U39" s="2"/>
      <c r="X39" s="2"/>
      <c r="Y39" s="2"/>
      <c r="Z39" s="19"/>
      <c r="AA39" s="19"/>
      <c r="AB39" s="26"/>
      <c r="AC39" s="26"/>
      <c r="AD39" s="2"/>
      <c r="AE39" s="27"/>
      <c r="AF39" s="27"/>
      <c r="AG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V39" s="2"/>
      <c r="AW39" s="21"/>
      <c r="AX39" s="21"/>
      <c r="AY39" s="21"/>
      <c r="AZ39" s="21"/>
      <c r="BA39" s="21"/>
      <c r="BB39" s="21"/>
      <c r="BC39" s="21"/>
      <c r="BD39" s="21"/>
      <c r="BE39" s="2"/>
      <c r="BV39" s="2"/>
      <c r="BW39" s="2"/>
      <c r="BX39" s="2"/>
      <c r="BY39" s="2"/>
      <c r="BZ39" s="28"/>
      <c r="CA39" s="28"/>
      <c r="CB39" s="2"/>
      <c r="CC39" s="2"/>
      <c r="CD39" s="2"/>
      <c r="CE39" s="2"/>
    </row>
    <row r="40" customFormat="false" ht="15" hidden="false" customHeight="false" outlineLevel="0" collapsed="false">
      <c r="L40" s="2"/>
      <c r="M40" s="2"/>
      <c r="N40" s="2"/>
      <c r="O40" s="2"/>
      <c r="P40" s="2"/>
      <c r="Q40" s="2"/>
      <c r="R40" s="2"/>
      <c r="S40" s="2"/>
      <c r="T40" s="2"/>
      <c r="U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V40" s="2"/>
      <c r="BW40" s="2"/>
      <c r="BX40" s="2"/>
      <c r="BY40" s="2"/>
      <c r="BZ40" s="28"/>
      <c r="CA40" s="28"/>
      <c r="CB40" s="2"/>
      <c r="CC40" s="2"/>
      <c r="CD40" s="2"/>
      <c r="CE40" s="2"/>
    </row>
    <row r="41" customFormat="false" ht="15" hidden="false" customHeight="false" outlineLevel="0" collapsed="false">
      <c r="L41" s="3" t="s">
        <v>13</v>
      </c>
      <c r="M41" s="2"/>
      <c r="N41" s="2"/>
      <c r="O41" s="2"/>
      <c r="P41" s="2"/>
      <c r="Q41" s="2"/>
      <c r="R41" s="2"/>
      <c r="S41" s="2"/>
      <c r="T41" s="2"/>
      <c r="U41" s="3" t="s">
        <v>11</v>
      </c>
      <c r="X41" s="3" t="s">
        <v>13</v>
      </c>
      <c r="Y41" s="2"/>
      <c r="Z41" s="2"/>
      <c r="AA41" s="2"/>
      <c r="AB41" s="2"/>
      <c r="AC41" s="2"/>
      <c r="AD41" s="2"/>
      <c r="AE41" s="2"/>
      <c r="AF41" s="2"/>
      <c r="AG41" s="3" t="s">
        <v>11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customFormat="false" ht="15" hidden="false" customHeight="false" outlineLevel="0" collapsed="false">
      <c r="L42" s="5" t="s">
        <v>15</v>
      </c>
      <c r="M42" s="2"/>
      <c r="N42" s="2"/>
      <c r="O42" s="2"/>
      <c r="P42" s="2"/>
      <c r="Q42" s="2"/>
      <c r="R42" s="2"/>
      <c r="S42" s="2"/>
      <c r="T42" s="2"/>
      <c r="U42" s="5" t="s">
        <v>15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V42" s="2"/>
      <c r="BW42" s="2"/>
      <c r="BX42" s="2"/>
      <c r="BY42" s="2"/>
      <c r="BZ42" s="2"/>
      <c r="CA42" s="2"/>
      <c r="CB42" s="2"/>
      <c r="CC42" s="2"/>
      <c r="CD42" s="2"/>
      <c r="CE42" s="2"/>
    </row>
    <row r="43" customFormat="false" ht="15" hidden="false" customHeight="false" outlineLevel="0" collapsed="false">
      <c r="L43" s="6"/>
      <c r="M43" s="2"/>
      <c r="N43" s="2"/>
      <c r="O43" s="2"/>
      <c r="P43" s="2"/>
      <c r="Q43" s="2"/>
      <c r="R43" s="2"/>
      <c r="S43" s="2"/>
      <c r="T43" s="2"/>
      <c r="U43" s="6"/>
      <c r="X43" s="6"/>
      <c r="Y43" s="2"/>
      <c r="Z43" s="2"/>
      <c r="AA43" s="2"/>
      <c r="AB43" s="2"/>
      <c r="AC43" s="2"/>
      <c r="AD43" s="2"/>
      <c r="AE43" s="2"/>
      <c r="AF43" s="2"/>
      <c r="AG43" s="6"/>
      <c r="AJ43" s="6"/>
      <c r="AK43" s="2"/>
      <c r="AL43" s="2"/>
      <c r="AM43" s="2"/>
      <c r="AN43" s="2"/>
      <c r="AO43" s="2"/>
      <c r="AP43" s="2"/>
      <c r="AQ43" s="2"/>
      <c r="AR43" s="2"/>
      <c r="AS43" s="6"/>
      <c r="AV43" s="2"/>
      <c r="AW43" s="2"/>
      <c r="AX43" s="2"/>
      <c r="AY43" s="2"/>
      <c r="AZ43" s="2"/>
      <c r="BA43" s="2"/>
      <c r="BB43" s="2"/>
      <c r="BC43" s="2"/>
      <c r="BD43" s="2"/>
      <c r="BE43" s="2"/>
      <c r="BV43" s="2"/>
      <c r="BW43" s="2"/>
      <c r="BX43" s="2"/>
      <c r="BY43" s="2"/>
      <c r="BZ43" s="2"/>
      <c r="CA43" s="2"/>
      <c r="CB43" s="2"/>
      <c r="CC43" s="2"/>
      <c r="CD43" s="2"/>
      <c r="CE43" s="2"/>
    </row>
    <row r="44" customFormat="false" ht="15" hidden="false" customHeight="false" outlineLevel="0" collapsed="false">
      <c r="L44" s="6"/>
      <c r="M44" s="2"/>
      <c r="N44" s="2"/>
      <c r="O44" s="2"/>
      <c r="P44" s="2"/>
      <c r="Q44" s="2"/>
      <c r="R44" s="2"/>
      <c r="S44" s="2"/>
      <c r="T44" s="2"/>
      <c r="U44" s="6"/>
      <c r="X44" s="6"/>
      <c r="Y44" s="2"/>
      <c r="Z44" s="2"/>
      <c r="AA44" s="2"/>
      <c r="AB44" s="2"/>
      <c r="AC44" s="2"/>
      <c r="AD44" s="2"/>
      <c r="AE44" s="2"/>
      <c r="AF44" s="2"/>
      <c r="AG44" s="6"/>
      <c r="AJ44" s="6"/>
      <c r="AK44" s="2"/>
      <c r="AL44" s="2"/>
      <c r="AM44" s="2"/>
      <c r="AN44" s="2"/>
      <c r="AO44" s="2"/>
      <c r="AP44" s="2"/>
      <c r="AQ44" s="2"/>
      <c r="AR44" s="2"/>
      <c r="AS44" s="6"/>
      <c r="AV44" s="2"/>
      <c r="AW44" s="2"/>
      <c r="AX44" s="2"/>
      <c r="AY44" s="2"/>
      <c r="AZ44" s="2"/>
      <c r="BA44" s="2"/>
      <c r="BB44" s="2"/>
      <c r="BC44" s="2"/>
      <c r="BD44" s="2"/>
      <c r="BE44" s="2"/>
      <c r="BV44" s="2"/>
      <c r="BW44" s="2"/>
      <c r="BX44" s="2"/>
      <c r="BY44" s="2"/>
      <c r="BZ44" s="2"/>
      <c r="CA44" s="2"/>
      <c r="CB44" s="2"/>
      <c r="CC44" s="2"/>
      <c r="CD44" s="2"/>
      <c r="CE44" s="2"/>
    </row>
    <row r="45" customFormat="false" ht="15" hidden="false" customHeight="false" outlineLevel="0" collapsed="false">
      <c r="L45" s="6"/>
      <c r="M45" s="2"/>
      <c r="N45" s="2"/>
      <c r="O45" s="2"/>
      <c r="P45" s="2"/>
      <c r="Q45" s="2"/>
      <c r="R45" s="2"/>
      <c r="S45" s="2"/>
      <c r="T45" s="2"/>
      <c r="U45" s="6"/>
      <c r="X45" s="6"/>
      <c r="Y45" s="2"/>
      <c r="Z45" s="2"/>
      <c r="AA45" s="2"/>
      <c r="AB45" s="2"/>
      <c r="AC45" s="2"/>
      <c r="AD45" s="2"/>
      <c r="AE45" s="2"/>
      <c r="AF45" s="2"/>
      <c r="AG45" s="6"/>
      <c r="AJ45" s="6"/>
      <c r="AK45" s="2"/>
      <c r="AL45" s="2"/>
      <c r="AM45" s="2"/>
      <c r="AN45" s="2"/>
      <c r="AO45" s="2"/>
      <c r="AP45" s="2"/>
      <c r="AQ45" s="2"/>
      <c r="AR45" s="2"/>
      <c r="AS45" s="6"/>
      <c r="AV45" s="2"/>
      <c r="AW45" s="2"/>
      <c r="AX45" s="2"/>
      <c r="AY45" s="2"/>
      <c r="AZ45" s="2"/>
      <c r="BA45" s="2"/>
      <c r="BB45" s="2"/>
      <c r="BC45" s="2"/>
      <c r="BD45" s="2"/>
      <c r="BE45" s="2"/>
      <c r="BV45" s="2"/>
      <c r="BW45" s="2"/>
      <c r="BX45" s="2"/>
      <c r="BY45" s="2"/>
      <c r="BZ45" s="2"/>
      <c r="CA45" s="2"/>
      <c r="CB45" s="2"/>
      <c r="CC45" s="2"/>
      <c r="CD45" s="2"/>
      <c r="CE45" s="2"/>
    </row>
    <row r="46" customFormat="false" ht="15" hidden="false" customHeight="false" outlineLevel="0" collapsed="false">
      <c r="L46" s="6"/>
      <c r="M46" s="2"/>
      <c r="N46" s="2"/>
      <c r="O46" s="2"/>
      <c r="P46" s="2"/>
      <c r="Q46" s="2"/>
      <c r="R46" s="2"/>
      <c r="S46" s="2"/>
      <c r="T46" s="2"/>
      <c r="U46" s="6"/>
      <c r="X46" s="6"/>
      <c r="Y46" s="2"/>
      <c r="Z46" s="2"/>
      <c r="AA46" s="2"/>
      <c r="AB46" s="2"/>
      <c r="AC46" s="2"/>
      <c r="AD46" s="2"/>
      <c r="AE46" s="2"/>
      <c r="AF46" s="2"/>
      <c r="AG46" s="6"/>
      <c r="AJ46" s="6"/>
      <c r="AK46" s="2"/>
      <c r="AL46" s="2"/>
      <c r="AM46" s="2"/>
      <c r="AN46" s="2"/>
      <c r="AO46" s="2"/>
      <c r="AP46" s="2"/>
      <c r="AQ46" s="2"/>
      <c r="AR46" s="2"/>
      <c r="AS46" s="6"/>
      <c r="AV46" s="2"/>
      <c r="AW46" s="2"/>
      <c r="AX46" s="2"/>
      <c r="AY46" s="2"/>
      <c r="AZ46" s="2"/>
      <c r="BA46" s="2"/>
      <c r="BB46" s="2"/>
      <c r="BC46" s="2"/>
      <c r="BD46" s="2"/>
      <c r="BE46" s="2"/>
      <c r="BV46" s="2"/>
      <c r="BW46" s="2"/>
      <c r="BX46" s="2"/>
      <c r="BY46" s="2"/>
      <c r="BZ46" s="2"/>
      <c r="CA46" s="2"/>
      <c r="CB46" s="2"/>
      <c r="CC46" s="2"/>
      <c r="CD46" s="2"/>
      <c r="CE46" s="2"/>
    </row>
    <row r="47" customFormat="false" ht="15" hidden="false" customHeight="false" outlineLevel="0" collapsed="false">
      <c r="L47" s="6"/>
      <c r="M47" s="2"/>
      <c r="N47" s="2"/>
      <c r="O47" s="2"/>
      <c r="P47" s="2"/>
      <c r="Q47" s="2"/>
      <c r="R47" s="2"/>
      <c r="S47" s="2"/>
      <c r="T47" s="2"/>
      <c r="U47" s="6"/>
      <c r="X47" s="6"/>
      <c r="Y47" s="2"/>
      <c r="Z47" s="2"/>
      <c r="AA47" s="2"/>
      <c r="AB47" s="2"/>
      <c r="AC47" s="2"/>
      <c r="AD47" s="2"/>
      <c r="AE47" s="2"/>
      <c r="AF47" s="2"/>
      <c r="AG47" s="6"/>
      <c r="AJ47" s="6"/>
      <c r="AK47" s="2"/>
      <c r="AL47" s="2"/>
      <c r="AM47" s="2"/>
      <c r="AN47" s="2"/>
      <c r="AO47" s="2"/>
      <c r="AP47" s="2"/>
      <c r="AQ47" s="2"/>
      <c r="AR47" s="2"/>
      <c r="AS47" s="6"/>
      <c r="AV47" s="2"/>
      <c r="AW47" s="2"/>
      <c r="AX47" s="2"/>
      <c r="AY47" s="2"/>
      <c r="AZ47" s="2"/>
      <c r="BA47" s="2"/>
      <c r="BB47" s="2"/>
      <c r="BC47" s="2"/>
      <c r="BD47" s="2"/>
      <c r="BE47" s="2"/>
      <c r="BV47" s="2"/>
      <c r="BW47" s="2"/>
      <c r="BX47" s="2"/>
      <c r="BY47" s="2"/>
      <c r="BZ47" s="2"/>
      <c r="CA47" s="2"/>
      <c r="CB47" s="2"/>
      <c r="CC47" s="2"/>
      <c r="CD47" s="2"/>
      <c r="CE47" s="2"/>
    </row>
    <row r="48" customFormat="false" ht="15" hidden="false" customHeight="false" outlineLevel="0" collapsed="false">
      <c r="L48" s="6"/>
      <c r="M48" s="2"/>
      <c r="N48" s="2"/>
      <c r="O48" s="2"/>
      <c r="P48" s="2"/>
      <c r="Q48" s="2"/>
      <c r="R48" s="2"/>
      <c r="S48" s="2"/>
      <c r="T48" s="2"/>
      <c r="U48" s="6"/>
      <c r="X48" s="6"/>
      <c r="Y48" s="2"/>
      <c r="Z48" s="2"/>
      <c r="AA48" s="2"/>
      <c r="AB48" s="2"/>
      <c r="AC48" s="2"/>
      <c r="AD48" s="2"/>
      <c r="AE48" s="2"/>
      <c r="AF48" s="2"/>
      <c r="AG48" s="6"/>
      <c r="AJ48" s="6"/>
      <c r="AK48" s="2"/>
      <c r="AL48" s="2"/>
      <c r="AM48" s="2"/>
      <c r="AN48" s="2"/>
      <c r="AO48" s="2"/>
      <c r="AP48" s="2"/>
      <c r="AQ48" s="2"/>
      <c r="AR48" s="2"/>
      <c r="AS48" s="6"/>
      <c r="AV48" s="2"/>
      <c r="AW48" s="2"/>
      <c r="AX48" s="2"/>
      <c r="AY48" s="2"/>
      <c r="AZ48" s="2"/>
      <c r="BA48" s="2"/>
      <c r="BB48" s="2"/>
      <c r="BC48" s="2"/>
      <c r="BD48" s="2"/>
      <c r="BE48" s="2"/>
      <c r="BV48" s="2"/>
      <c r="BW48" s="2"/>
      <c r="BX48" s="2"/>
      <c r="BY48" s="2"/>
      <c r="BZ48" s="2"/>
      <c r="CA48" s="2"/>
      <c r="CB48" s="2"/>
      <c r="CC48" s="2"/>
      <c r="CD48" s="2"/>
      <c r="CE48" s="2"/>
    </row>
    <row r="49" customFormat="false" ht="15" hidden="false" customHeight="false" outlineLevel="0" collapsed="false">
      <c r="L49" s="6"/>
      <c r="M49" s="2"/>
      <c r="N49" s="6"/>
      <c r="O49" s="6"/>
      <c r="P49" s="6"/>
      <c r="Q49" s="6"/>
      <c r="R49" s="6"/>
      <c r="S49" s="6"/>
      <c r="T49" s="2"/>
      <c r="U49" s="6"/>
      <c r="X49" s="6"/>
      <c r="Y49" s="2"/>
      <c r="Z49" s="6"/>
      <c r="AA49" s="6"/>
      <c r="AB49" s="6"/>
      <c r="AC49" s="6"/>
      <c r="AD49" s="6"/>
      <c r="AE49" s="6"/>
      <c r="AF49" s="2"/>
      <c r="AG49" s="6"/>
      <c r="AJ49" s="6"/>
      <c r="AK49" s="2"/>
      <c r="AL49" s="2"/>
      <c r="AM49" s="2"/>
      <c r="AN49" s="2"/>
      <c r="AO49" s="2"/>
      <c r="AP49" s="2"/>
      <c r="AQ49" s="2"/>
      <c r="AR49" s="2"/>
      <c r="AS49" s="6"/>
      <c r="AV49" s="2"/>
      <c r="AW49" s="2"/>
      <c r="AX49" s="2"/>
      <c r="AY49" s="2"/>
      <c r="AZ49" s="2"/>
      <c r="BA49" s="2"/>
      <c r="BB49" s="2"/>
      <c r="BC49" s="2"/>
      <c r="BD49" s="2"/>
      <c r="BE49" s="2"/>
      <c r="BV49" s="2"/>
      <c r="BW49" s="2"/>
      <c r="BX49" s="2"/>
      <c r="BY49" s="2"/>
      <c r="BZ49" s="2"/>
      <c r="CA49" s="2"/>
      <c r="CB49" s="2"/>
      <c r="CC49" s="2"/>
      <c r="CD49" s="2"/>
      <c r="CE49" s="2"/>
    </row>
    <row r="50" customFormat="false" ht="15" hidden="false" customHeight="false" outlineLevel="0" collapsed="false">
      <c r="L50" s="5" t="s">
        <v>15</v>
      </c>
      <c r="M50" s="5" t="s">
        <v>15</v>
      </c>
      <c r="N50" s="5" t="s">
        <v>15</v>
      </c>
      <c r="O50" s="5" t="s">
        <v>15</v>
      </c>
      <c r="P50" s="5" t="s">
        <v>15</v>
      </c>
      <c r="Q50" s="5" t="s">
        <v>15</v>
      </c>
      <c r="R50" s="5" t="s">
        <v>15</v>
      </c>
      <c r="S50" s="5" t="s">
        <v>15</v>
      </c>
      <c r="T50" s="5" t="s">
        <v>15</v>
      </c>
      <c r="U50" s="5" t="s">
        <v>15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customFormat="false" ht="15" hidden="false" customHeight="false" outlineLevel="0" collapsed="false">
      <c r="L51" s="2"/>
      <c r="M51" s="3" t="s">
        <v>11</v>
      </c>
      <c r="N51" s="2"/>
      <c r="O51" s="2"/>
      <c r="P51" s="4" t="s">
        <v>13</v>
      </c>
      <c r="Q51" s="4"/>
      <c r="R51" s="2"/>
      <c r="S51" s="2"/>
      <c r="T51" s="3" t="s">
        <v>13</v>
      </c>
      <c r="U51" s="2"/>
      <c r="X51" s="2"/>
      <c r="Y51" s="3" t="s">
        <v>11</v>
      </c>
      <c r="Z51" s="2"/>
      <c r="AA51" s="2"/>
      <c r="AB51" s="4" t="s">
        <v>13</v>
      </c>
      <c r="AC51" s="4"/>
      <c r="AD51" s="2"/>
      <c r="AE51" s="2"/>
      <c r="AF51" s="3" t="s">
        <v>13</v>
      </c>
      <c r="AG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V51" s="2"/>
      <c r="BW51" s="2"/>
      <c r="BX51" s="2"/>
      <c r="BY51" s="2"/>
      <c r="BZ51" s="2"/>
      <c r="CA51" s="2"/>
      <c r="CB51" s="2"/>
      <c r="CC51" s="2"/>
      <c r="CD51" s="2"/>
      <c r="CE51" s="2"/>
    </row>
    <row r="52" customFormat="false" ht="15" hidden="false" customHeight="false" outlineLevel="0" collapsed="false"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customFormat="false" ht="15" hidden="false" customHeight="false" outlineLevel="0" collapsed="false"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customFormat="false" ht="15" hidden="false" customHeight="false" outlineLevel="0" collapsed="false"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5" customFormat="false" ht="15" hidden="false" customHeight="false" outlineLevel="0" collapsed="false">
      <c r="BV55" s="2"/>
      <c r="BW55" s="2"/>
      <c r="BX55" s="2"/>
      <c r="BY55" s="2"/>
      <c r="BZ55" s="2"/>
      <c r="CA55" s="2"/>
      <c r="CB55" s="2"/>
      <c r="CC55" s="2"/>
      <c r="CD55" s="2"/>
      <c r="CE55" s="2"/>
    </row>
    <row r="56" customFormat="false" ht="15" hidden="false" customHeight="false" outlineLevel="0" collapsed="false"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customFormat="false" ht="15" hidden="false" customHeight="false" outlineLevel="0" collapsed="false"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customFormat="false" ht="15" hidden="false" customHeight="false" outlineLevel="0" collapsed="false">
      <c r="BV58" s="2"/>
      <c r="BW58" s="2"/>
      <c r="BX58" s="2"/>
      <c r="BY58" s="2"/>
      <c r="BZ58" s="2"/>
      <c r="CA58" s="2"/>
      <c r="CB58" s="2"/>
      <c r="CC58" s="2"/>
      <c r="CD58" s="2"/>
      <c r="CE58" s="2"/>
    </row>
    <row r="59" customFormat="false" ht="15" hidden="false" customHeight="false" outlineLevel="0" collapsed="false">
      <c r="BV59" s="2"/>
      <c r="BW59" s="2"/>
      <c r="BX59" s="2"/>
      <c r="BY59" s="2"/>
      <c r="BZ59" s="2"/>
      <c r="CA59" s="2"/>
      <c r="CB59" s="2"/>
      <c r="CC59" s="2"/>
      <c r="CD59" s="2"/>
      <c r="CE59" s="2"/>
    </row>
    <row r="60" customFormat="false" ht="15" hidden="false" customHeight="false" outlineLevel="0" collapsed="false">
      <c r="BV60" s="2"/>
      <c r="BW60" s="2"/>
      <c r="BX60" s="2"/>
      <c r="BY60" s="2"/>
      <c r="BZ60" s="2"/>
      <c r="CA60" s="2"/>
      <c r="CB60" s="2"/>
      <c r="CC60" s="2"/>
      <c r="CD60" s="2"/>
      <c r="CE60" s="2"/>
    </row>
  </sheetData>
  <mergeCells count="17">
    <mergeCell ref="P1:Q1"/>
    <mergeCell ref="AB1:AC1"/>
    <mergeCell ref="P3:Q3"/>
    <mergeCell ref="AB3:AC3"/>
    <mergeCell ref="AL12:AQ17"/>
    <mergeCell ref="N13:O39"/>
    <mergeCell ref="P13:R22"/>
    <mergeCell ref="Z13:AA39"/>
    <mergeCell ref="AB13:AD22"/>
    <mergeCell ref="AW13:BD39"/>
    <mergeCell ref="P23:Q39"/>
    <mergeCell ref="AB23:AC39"/>
    <mergeCell ref="S27:T39"/>
    <mergeCell ref="AE27:AF39"/>
    <mergeCell ref="BZ30:CA40"/>
    <mergeCell ref="P51:Q51"/>
    <mergeCell ref="AB51:AC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2020-08-29T20:34:06Z</dcterms:created>
  <dc:creator/>
  <dc:description/>
  <dc:language>en-US</dc:language>
  <cp:lastModifiedBy/>
  <dcterms:modified xsi:type="dcterms:W3CDTF">2020-08-31T22:57:37Z</dcterms:modified>
  <cp:revision>6</cp:revision>
  <dc:subject/>
  <dc:title/>
</cp:coreProperties>
</file>