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13_ncr:1_{B6BA25A7-55A4-7B43-9F10-147A49A09F79}" xr6:coauthVersionLast="47" xr6:coauthVersionMax="47" xr10:uidLastSave="{00000000-0000-0000-0000-000000000000}"/>
  <bookViews>
    <workbookView xWindow="5580" yWindow="2360" windowWidth="27640" windowHeight="16940" xr2:uid="{68E1C232-8D39-3C4E-87DD-5354CD90A291}"/>
  </bookViews>
  <sheets>
    <sheet name="Covarianz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1" i="1"/>
  <c r="J22" i="1"/>
  <c r="C36" i="1" s="1"/>
  <c r="I22" i="1"/>
  <c r="H22" i="1"/>
  <c r="G22" i="1"/>
  <c r="F22" i="1"/>
  <c r="D22" i="1"/>
  <c r="C38" i="1" s="1"/>
  <c r="C22" i="1"/>
  <c r="F20" i="1"/>
  <c r="K20" i="1" s="1"/>
  <c r="L20" i="1" s="1"/>
  <c r="E20" i="1"/>
  <c r="F19" i="1"/>
  <c r="K19" i="1" s="1"/>
  <c r="L19" i="1" s="1"/>
  <c r="E19" i="1"/>
  <c r="F18" i="1"/>
  <c r="K18" i="1" s="1"/>
  <c r="L18" i="1" s="1"/>
  <c r="E18" i="1"/>
  <c r="F17" i="1"/>
  <c r="K17" i="1" s="1"/>
  <c r="L17" i="1" s="1"/>
  <c r="E17" i="1"/>
  <c r="F16" i="1"/>
  <c r="K16" i="1" s="1"/>
  <c r="L16" i="1" s="1"/>
  <c r="E16" i="1"/>
  <c r="F15" i="1"/>
  <c r="K15" i="1" s="1"/>
  <c r="E15" i="1"/>
  <c r="E12" i="1"/>
  <c r="E22" i="1" s="1"/>
  <c r="K22" i="1" l="1"/>
  <c r="L15" i="1"/>
  <c r="L22" i="1" s="1"/>
  <c r="C31" i="1"/>
  <c r="C35" i="1"/>
  <c r="C39" i="1"/>
  <c r="C32" i="1"/>
  <c r="C33" i="1"/>
  <c r="C37" i="1"/>
  <c r="C30" i="1"/>
  <c r="C34" i="1"/>
  <c r="C40" i="1" l="1"/>
  <c r="C42" i="1" s="1"/>
</calcChain>
</file>

<file path=xl/sharedStrings.xml><?xml version="1.0" encoding="utf-8"?>
<sst xmlns="http://schemas.openxmlformats.org/spreadsheetml/2006/main" count="47" uniqueCount="27">
  <si>
    <t>5.6 Relaciones entre variables</t>
  </si>
  <si>
    <t>Promedios de los registros de producción de 10 granjas de cerdas de cría de una región de Caldas (Colombia)*</t>
  </si>
  <si>
    <t>* Datos aleatorios</t>
  </si>
  <si>
    <t xml:space="preserve">Lechones nacidos vivos/parto </t>
  </si>
  <si>
    <t xml:space="preserve">Lechones nacidos muertos/parto </t>
  </si>
  <si>
    <t xml:space="preserve">Total de lechones nacidos/parto </t>
  </si>
  <si>
    <t xml:space="preserve">Lechones destetados/parto </t>
  </si>
  <si>
    <t xml:space="preserve">% de mortalidad en lactancia </t>
  </si>
  <si>
    <t xml:space="preserve">Promedio de peso de los lechones al destete (kg) </t>
  </si>
  <si>
    <t xml:space="preserve">Edad de destete (días) </t>
  </si>
  <si>
    <t xml:space="preserve">No partos/cerda/año </t>
  </si>
  <si>
    <t xml:space="preserve">No lechones destetados/cerda/año </t>
  </si>
  <si>
    <t xml:space="preserve">kg lechón destetados/cerda/año </t>
  </si>
  <si>
    <t>Media</t>
  </si>
  <si>
    <t>FORMULA DE COVARIANZA PARA UNA MUESTRA</t>
  </si>
  <si>
    <t xml:space="preserve">CALCULO DE COVARIANZA ENTRE LECHONES MUERTOS Y PARTOS CERDA ANO SIGUIENDO LA FORMULA </t>
  </si>
  <si>
    <t>=(D11-$D$22)*(J11-$J$22)</t>
  </si>
  <si>
    <t>SUMATORIA</t>
  </si>
  <si>
    <t>=SUM(C30:C39)</t>
  </si>
  <si>
    <t>MUESTRAS</t>
  </si>
  <si>
    <t>COVARIANZA</t>
  </si>
  <si>
    <t>=C40/(C41-1)</t>
  </si>
  <si>
    <t>COV DE EXCEL</t>
  </si>
  <si>
    <t>=COVARIANCE.S(D11:D20,J11:J20)</t>
  </si>
  <si>
    <t>CORRELACION</t>
  </si>
  <si>
    <t>=CORREL(D11:D20,J11:J20)</t>
  </si>
  <si>
    <t xml:space="preserve">CORRELACIONES ENTRE LAS VARIABLES PRESENTADAS EN EL REGISTRO DE PRODUCCION CALCULADAS CON LA APLICACION ANALISIS DE DATOS -CORRELACION-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</si>
</sst>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8A745"/>
      <name val="Arial"/>
      <family val="2"/>
    </font>
    <font>
      <b/>
      <sz val="14"/>
      <color rgb="FF333333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5" fillId="0" borderId="0" xfId="0" applyFont="1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43" fontId="0" fillId="0" borderId="2" xfId="1" applyFont="1" applyBorder="1"/>
    <xf numFmtId="43" fontId="0" fillId="3" borderId="2" xfId="1" applyFont="1" applyFill="1" applyBorder="1"/>
    <xf numFmtId="43" fontId="0" fillId="0" borderId="3" xfId="1" applyFont="1" applyBorder="1"/>
    <xf numFmtId="43" fontId="0" fillId="4" borderId="3" xfId="1" applyFont="1" applyFill="1" applyBorder="1"/>
    <xf numFmtId="43" fontId="0" fillId="0" borderId="4" xfId="1" applyFont="1" applyBorder="1"/>
    <xf numFmtId="43" fontId="0" fillId="3" borderId="4" xfId="1" applyFont="1" applyFill="1" applyBorder="1"/>
    <xf numFmtId="43" fontId="0" fillId="0" borderId="5" xfId="1" applyFont="1" applyBorder="1"/>
    <xf numFmtId="43" fontId="0" fillId="4" borderId="5" xfId="1" applyFont="1" applyFill="1" applyBorder="1"/>
    <xf numFmtId="43" fontId="0" fillId="0" borderId="6" xfId="1" applyFont="1" applyBorder="1"/>
    <xf numFmtId="43" fontId="0" fillId="3" borderId="6" xfId="1" applyFont="1" applyFill="1" applyBorder="1"/>
    <xf numFmtId="43" fontId="0" fillId="0" borderId="7" xfId="1" applyFont="1" applyBorder="1"/>
    <xf numFmtId="43" fontId="0" fillId="4" borderId="7" xfId="1" applyFont="1" applyFill="1" applyBorder="1"/>
    <xf numFmtId="43" fontId="0" fillId="0" borderId="0" xfId="0" applyNumberFormat="1"/>
    <xf numFmtId="0" fontId="2" fillId="2" borderId="0" xfId="0" applyFont="1" applyFill="1"/>
    <xf numFmtId="0" fontId="0" fillId="2" borderId="0" xfId="0" applyFill="1"/>
    <xf numFmtId="0" fontId="6" fillId="5" borderId="0" xfId="0" applyFont="1" applyFill="1" applyAlignment="1">
      <alignment horizontal="right"/>
    </xf>
    <xf numFmtId="0" fontId="2" fillId="2" borderId="0" xfId="0" applyFont="1" applyFill="1" applyAlignment="1">
      <alignment horizontal="left" vertical="center" wrapText="1"/>
    </xf>
    <xf numFmtId="0" fontId="0" fillId="6" borderId="0" xfId="0" quotePrefix="1" applyFill="1"/>
    <xf numFmtId="0" fontId="0" fillId="6" borderId="0" xfId="0" applyFill="1"/>
    <xf numFmtId="0" fontId="0" fillId="0" borderId="8" xfId="0" applyBorder="1"/>
    <xf numFmtId="0" fontId="2" fillId="0" borderId="0" xfId="0" applyFont="1"/>
    <xf numFmtId="164" fontId="0" fillId="0" borderId="0" xfId="0" applyNumberFormat="1"/>
    <xf numFmtId="0" fontId="0" fillId="6" borderId="0" xfId="0" quotePrefix="1" applyFill="1"/>
    <xf numFmtId="164" fontId="0" fillId="7" borderId="0" xfId="0" applyNumberFormat="1" applyFill="1"/>
    <xf numFmtId="164" fontId="0" fillId="4" borderId="0" xfId="0" applyNumberFormat="1" applyFill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0" xfId="1" applyFont="1" applyFill="1" applyBorder="1" applyAlignment="1"/>
    <xf numFmtId="43" fontId="0" fillId="4" borderId="0" xfId="1" applyFont="1" applyFill="1" applyBorder="1" applyAlignment="1"/>
    <xf numFmtId="0" fontId="0" fillId="0" borderId="10" xfId="0" applyBorder="1" applyAlignment="1">
      <alignment vertical="center" wrapText="1"/>
    </xf>
    <xf numFmtId="43" fontId="0" fillId="0" borderId="10" xfId="1" applyFont="1" applyFill="1" applyBorder="1" applyAlignment="1"/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993987</xdr:colOff>
      <xdr:row>4</xdr:row>
      <xdr:rowOff>77728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E50CC-3C08-C945-BA91-C8C97CF9D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993987" cy="687328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25</xdr:row>
      <xdr:rowOff>101600</xdr:rowOff>
    </xdr:from>
    <xdr:to>
      <xdr:col>4</xdr:col>
      <xdr:colOff>91440</xdr:colOff>
      <xdr:row>25</xdr:row>
      <xdr:rowOff>889000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AA43CE-D10D-8A41-8625-C5A82CC7C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" y="6350000"/>
          <a:ext cx="256286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93E6-506A-6342-A672-E216C38EA6E3}">
  <dimension ref="B6:N59"/>
  <sheetViews>
    <sheetView tabSelected="1" zoomScale="125" zoomScaleNormal="125" workbookViewId="0">
      <selection activeCell="P52" sqref="P52"/>
    </sheetView>
  </sheetViews>
  <sheetFormatPr baseColWidth="10" defaultRowHeight="16" x14ac:dyDescent="0.2"/>
  <cols>
    <col min="2" max="2" width="15.33203125" customWidth="1"/>
    <col min="3" max="3" width="17.5" customWidth="1"/>
    <col min="4" max="4" width="15.33203125" customWidth="1"/>
    <col min="5" max="5" width="13" customWidth="1"/>
    <col min="10" max="10" width="12.1640625" customWidth="1"/>
    <col min="11" max="11" width="13.1640625" customWidth="1"/>
    <col min="12" max="12" width="11.83203125" customWidth="1"/>
  </cols>
  <sheetData>
    <row r="6" spans="2:12" ht="18" x14ac:dyDescent="0.2">
      <c r="B6" s="1" t="s">
        <v>0</v>
      </c>
    </row>
    <row r="7" spans="2:12" ht="18" x14ac:dyDescent="0.2">
      <c r="B7" s="1"/>
    </row>
    <row r="8" spans="2:12" ht="18" customHeight="1" x14ac:dyDescent="0.2">
      <c r="B8" s="2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">
      <c r="C9" s="4" t="s">
        <v>2</v>
      </c>
    </row>
    <row r="10" spans="2:12" ht="102" x14ac:dyDescent="0.2">
      <c r="C10" s="5" t="s">
        <v>3</v>
      </c>
      <c r="D10" s="6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5" t="s">
        <v>9</v>
      </c>
      <c r="J10" s="7" t="s">
        <v>10</v>
      </c>
      <c r="K10" s="5" t="s">
        <v>11</v>
      </c>
      <c r="L10" s="5" t="s">
        <v>12</v>
      </c>
    </row>
    <row r="11" spans="2:12" x14ac:dyDescent="0.2">
      <c r="B11">
        <v>1</v>
      </c>
      <c r="C11" s="8">
        <v>7.3</v>
      </c>
      <c r="D11" s="9">
        <v>0.5</v>
      </c>
      <c r="E11" s="8">
        <v>7.8</v>
      </c>
      <c r="F11" s="8">
        <v>7</v>
      </c>
      <c r="G11" s="8">
        <v>4.0999999999999996</v>
      </c>
      <c r="H11" s="10">
        <v>11.6</v>
      </c>
      <c r="I11" s="10">
        <v>45</v>
      </c>
      <c r="J11" s="11">
        <v>1.5</v>
      </c>
      <c r="K11" s="10">
        <v>10.8</v>
      </c>
      <c r="L11" s="10">
        <v>128</v>
      </c>
    </row>
    <row r="12" spans="2:12" x14ac:dyDescent="0.2">
      <c r="B12">
        <v>2</v>
      </c>
      <c r="C12" s="12">
        <v>9.8000000000000007</v>
      </c>
      <c r="D12" s="13">
        <v>0.7</v>
      </c>
      <c r="E12" s="12">
        <f>D12+C12</f>
        <v>10.5</v>
      </c>
      <c r="F12" s="12">
        <v>7</v>
      </c>
      <c r="G12" s="12">
        <v>15.7</v>
      </c>
      <c r="H12" s="14">
        <v>8.9</v>
      </c>
      <c r="I12" s="14">
        <v>52</v>
      </c>
      <c r="J12" s="15">
        <v>2</v>
      </c>
      <c r="K12" s="14">
        <v>16.600000000000001</v>
      </c>
      <c r="L12" s="14">
        <v>140</v>
      </c>
    </row>
    <row r="13" spans="2:12" x14ac:dyDescent="0.2">
      <c r="B13">
        <v>3</v>
      </c>
      <c r="C13" s="12">
        <v>7.5</v>
      </c>
      <c r="D13" s="13">
        <v>0.5</v>
      </c>
      <c r="E13" s="12">
        <v>8</v>
      </c>
      <c r="F13" s="12">
        <v>6.3</v>
      </c>
      <c r="G13" s="12">
        <v>16</v>
      </c>
      <c r="H13" s="14">
        <v>9.8000000000000007</v>
      </c>
      <c r="I13" s="14">
        <v>43</v>
      </c>
      <c r="J13" s="15">
        <v>1.9</v>
      </c>
      <c r="K13" s="14">
        <v>11.8</v>
      </c>
      <c r="L13" s="14">
        <v>117</v>
      </c>
    </row>
    <row r="14" spans="2:12" x14ac:dyDescent="0.2">
      <c r="B14">
        <v>4</v>
      </c>
      <c r="C14" s="12">
        <v>9.6</v>
      </c>
      <c r="D14" s="13">
        <v>0.3</v>
      </c>
      <c r="E14" s="12">
        <v>9.9</v>
      </c>
      <c r="F14" s="12">
        <v>8.6999999999999993</v>
      </c>
      <c r="G14" s="12">
        <v>9.6</v>
      </c>
      <c r="H14" s="14">
        <v>10.9</v>
      </c>
      <c r="I14" s="14">
        <v>45</v>
      </c>
      <c r="J14" s="15">
        <v>2.1</v>
      </c>
      <c r="K14" s="14">
        <v>18</v>
      </c>
      <c r="L14" s="14">
        <v>197</v>
      </c>
    </row>
    <row r="15" spans="2:12" x14ac:dyDescent="0.2">
      <c r="B15">
        <v>5</v>
      </c>
      <c r="C15" s="12">
        <v>10</v>
      </c>
      <c r="D15" s="13">
        <v>0.7</v>
      </c>
      <c r="E15" s="12">
        <f t="shared" ref="E15:E20" si="0">D15+C15</f>
        <v>10.7</v>
      </c>
      <c r="F15" s="12">
        <f t="shared" ref="F15:F20" si="1">C15*(1-(G15/100))</f>
        <v>9.5499999999999989</v>
      </c>
      <c r="G15" s="12">
        <v>4.5</v>
      </c>
      <c r="H15" s="14">
        <v>10</v>
      </c>
      <c r="I15" s="14">
        <v>44</v>
      </c>
      <c r="J15" s="15">
        <v>2.2000000000000002</v>
      </c>
      <c r="K15" s="14">
        <f t="shared" ref="K15:K20" si="2">J15*F15</f>
        <v>21.009999999999998</v>
      </c>
      <c r="L15" s="14">
        <f t="shared" ref="L15:L20" ca="1" si="3">K15*RANDBETWEEN(9,12)</f>
        <v>231.10999999999999</v>
      </c>
    </row>
    <row r="16" spans="2:12" x14ac:dyDescent="0.2">
      <c r="B16">
        <v>6</v>
      </c>
      <c r="C16" s="12">
        <v>12</v>
      </c>
      <c r="D16" s="13">
        <v>0.5</v>
      </c>
      <c r="E16" s="12">
        <f t="shared" si="0"/>
        <v>12.5</v>
      </c>
      <c r="F16" s="12">
        <f t="shared" si="1"/>
        <v>11.135999999999999</v>
      </c>
      <c r="G16" s="12">
        <v>7.2</v>
      </c>
      <c r="H16" s="14">
        <v>11.4</v>
      </c>
      <c r="I16" s="14">
        <v>43</v>
      </c>
      <c r="J16" s="15">
        <v>2</v>
      </c>
      <c r="K16" s="14">
        <f t="shared" si="2"/>
        <v>22.271999999999998</v>
      </c>
      <c r="L16" s="14">
        <f t="shared" ca="1" si="3"/>
        <v>267.26400000000001</v>
      </c>
    </row>
    <row r="17" spans="2:12" x14ac:dyDescent="0.2">
      <c r="B17">
        <v>7</v>
      </c>
      <c r="C17" s="12">
        <v>9.5</v>
      </c>
      <c r="D17" s="13">
        <v>0.6</v>
      </c>
      <c r="E17" s="12">
        <f t="shared" si="0"/>
        <v>10.1</v>
      </c>
      <c r="F17" s="12">
        <f t="shared" si="1"/>
        <v>8.9205000000000005</v>
      </c>
      <c r="G17" s="12">
        <v>6.1</v>
      </c>
      <c r="H17" s="14">
        <v>9.6999999999999993</v>
      </c>
      <c r="I17" s="14">
        <v>55</v>
      </c>
      <c r="J17" s="15">
        <v>1.9</v>
      </c>
      <c r="K17" s="14">
        <f t="shared" si="2"/>
        <v>16.94895</v>
      </c>
      <c r="L17" s="14">
        <f t="shared" ca="1" si="3"/>
        <v>169.48949999999999</v>
      </c>
    </row>
    <row r="18" spans="2:12" x14ac:dyDescent="0.2">
      <c r="B18">
        <v>8</v>
      </c>
      <c r="C18" s="12">
        <v>9.6</v>
      </c>
      <c r="D18" s="13">
        <v>0.9</v>
      </c>
      <c r="E18" s="12">
        <f t="shared" si="0"/>
        <v>10.5</v>
      </c>
      <c r="F18" s="12">
        <f t="shared" si="1"/>
        <v>9.1679999999999993</v>
      </c>
      <c r="G18" s="12">
        <v>4.5</v>
      </c>
      <c r="H18" s="14">
        <v>12.1</v>
      </c>
      <c r="I18" s="14">
        <v>54</v>
      </c>
      <c r="J18" s="15">
        <v>2</v>
      </c>
      <c r="K18" s="14">
        <f t="shared" si="2"/>
        <v>18.335999999999999</v>
      </c>
      <c r="L18" s="14">
        <f t="shared" ca="1" si="3"/>
        <v>220.03199999999998</v>
      </c>
    </row>
    <row r="19" spans="2:12" x14ac:dyDescent="0.2">
      <c r="B19">
        <v>9</v>
      </c>
      <c r="C19" s="12">
        <v>11.1</v>
      </c>
      <c r="D19" s="13">
        <v>0.5</v>
      </c>
      <c r="E19" s="12">
        <f t="shared" si="0"/>
        <v>11.6</v>
      </c>
      <c r="F19" s="12">
        <f t="shared" si="1"/>
        <v>10.0677</v>
      </c>
      <c r="G19" s="12">
        <v>9.3000000000000007</v>
      </c>
      <c r="H19" s="14">
        <v>8.9</v>
      </c>
      <c r="I19" s="14">
        <v>50</v>
      </c>
      <c r="J19" s="15">
        <v>1.8</v>
      </c>
      <c r="K19" s="14">
        <f t="shared" si="2"/>
        <v>18.121860000000002</v>
      </c>
      <c r="L19" s="14">
        <f t="shared" ca="1" si="3"/>
        <v>217.46232000000003</v>
      </c>
    </row>
    <row r="20" spans="2:12" x14ac:dyDescent="0.2">
      <c r="B20">
        <v>10</v>
      </c>
      <c r="C20" s="16">
        <v>10.6</v>
      </c>
      <c r="D20" s="17">
        <v>0.6</v>
      </c>
      <c r="E20" s="16">
        <f t="shared" si="0"/>
        <v>11.2</v>
      </c>
      <c r="F20" s="16">
        <f t="shared" si="1"/>
        <v>10.069999999999999</v>
      </c>
      <c r="G20" s="16">
        <v>5</v>
      </c>
      <c r="H20" s="18">
        <v>10.199999999999999</v>
      </c>
      <c r="I20" s="18">
        <v>49</v>
      </c>
      <c r="J20" s="19">
        <v>2.1</v>
      </c>
      <c r="K20" s="18">
        <f t="shared" si="2"/>
        <v>21.146999999999998</v>
      </c>
      <c r="L20" s="18">
        <f t="shared" ca="1" si="3"/>
        <v>253.76399999999998</v>
      </c>
    </row>
    <row r="22" spans="2:12" x14ac:dyDescent="0.2">
      <c r="B22" t="s">
        <v>13</v>
      </c>
      <c r="C22" s="20">
        <f>AVERAGE(C11:C20)</f>
        <v>9.6999999999999993</v>
      </c>
      <c r="D22" s="20">
        <f t="shared" ref="D22:L22" si="4">AVERAGE(D11:D20)</f>
        <v>0.57999999999999996</v>
      </c>
      <c r="E22" s="20">
        <f t="shared" si="4"/>
        <v>10.28</v>
      </c>
      <c r="F22" s="20">
        <f t="shared" si="4"/>
        <v>8.7912199999999991</v>
      </c>
      <c r="G22" s="20">
        <f t="shared" si="4"/>
        <v>8.1999999999999993</v>
      </c>
      <c r="H22" s="20">
        <f t="shared" si="4"/>
        <v>10.35</v>
      </c>
      <c r="I22" s="20">
        <f t="shared" si="4"/>
        <v>48</v>
      </c>
      <c r="J22" s="20">
        <f t="shared" si="4"/>
        <v>1.95</v>
      </c>
      <c r="K22" s="20">
        <f t="shared" si="4"/>
        <v>17.503581000000001</v>
      </c>
      <c r="L22" s="20">
        <f t="shared" ca="1" si="4"/>
        <v>194.11218199999999</v>
      </c>
    </row>
    <row r="24" spans="2:12" x14ac:dyDescent="0.2">
      <c r="B24" s="21" t="s">
        <v>14</v>
      </c>
      <c r="C24" s="22"/>
      <c r="D24" s="22"/>
    </row>
    <row r="26" spans="2:12" ht="75" customHeight="1" x14ac:dyDescent="0.2">
      <c r="C26" s="23"/>
    </row>
    <row r="28" spans="2:12" ht="36" customHeight="1" x14ac:dyDescent="0.2">
      <c r="B28" s="24" t="s">
        <v>15</v>
      </c>
      <c r="C28" s="24"/>
      <c r="D28" s="24"/>
      <c r="E28" s="24"/>
    </row>
    <row r="30" spans="2:12" x14ac:dyDescent="0.2">
      <c r="B30">
        <v>1</v>
      </c>
      <c r="C30">
        <f>(D11-$D$22)*(J11-$J$22)</f>
        <v>3.5999999999999976E-2</v>
      </c>
      <c r="D30" s="25" t="s">
        <v>16</v>
      </c>
      <c r="E30" s="26"/>
    </row>
    <row r="31" spans="2:12" x14ac:dyDescent="0.2">
      <c r="B31">
        <v>2</v>
      </c>
      <c r="C31">
        <f t="shared" ref="C31:C39" si="5">(D12-$D$22)*(J12-$J$22)</f>
        <v>6.0000000000000053E-3</v>
      </c>
    </row>
    <row r="32" spans="2:12" x14ac:dyDescent="0.2">
      <c r="B32">
        <v>3</v>
      </c>
      <c r="C32">
        <f t="shared" si="5"/>
        <v>4.0000000000000018E-3</v>
      </c>
    </row>
    <row r="33" spans="2:13" x14ac:dyDescent="0.2">
      <c r="B33">
        <v>4</v>
      </c>
      <c r="C33">
        <f t="shared" si="5"/>
        <v>-4.200000000000003E-2</v>
      </c>
    </row>
    <row r="34" spans="2:13" x14ac:dyDescent="0.2">
      <c r="B34">
        <v>5</v>
      </c>
      <c r="C34">
        <f t="shared" si="5"/>
        <v>3.0000000000000027E-2</v>
      </c>
    </row>
    <row r="35" spans="2:13" x14ac:dyDescent="0.2">
      <c r="B35">
        <v>6</v>
      </c>
      <c r="C35">
        <f t="shared" si="5"/>
        <v>-4.0000000000000018E-3</v>
      </c>
    </row>
    <row r="36" spans="2:13" x14ac:dyDescent="0.2">
      <c r="B36">
        <v>7</v>
      </c>
      <c r="C36">
        <f t="shared" si="5"/>
        <v>-1.0000000000000018E-3</v>
      </c>
    </row>
    <row r="37" spans="2:13" x14ac:dyDescent="0.2">
      <c r="B37">
        <v>8</v>
      </c>
      <c r="C37">
        <f t="shared" si="5"/>
        <v>1.6000000000000018E-2</v>
      </c>
    </row>
    <row r="38" spans="2:13" x14ac:dyDescent="0.2">
      <c r="B38">
        <v>9</v>
      </c>
      <c r="C38">
        <f t="shared" si="5"/>
        <v>1.1999999999999986E-2</v>
      </c>
    </row>
    <row r="39" spans="2:13" x14ac:dyDescent="0.2">
      <c r="B39">
        <v>10</v>
      </c>
      <c r="C39" s="27">
        <f t="shared" si="5"/>
        <v>3.0000000000000053E-3</v>
      </c>
    </row>
    <row r="40" spans="2:13" x14ac:dyDescent="0.2">
      <c r="B40" s="28" t="s">
        <v>17</v>
      </c>
      <c r="C40" s="29">
        <f>SUM(C30:C39)</f>
        <v>5.9999999999999984E-2</v>
      </c>
      <c r="D40" s="30" t="s">
        <v>18</v>
      </c>
    </row>
    <row r="41" spans="2:13" x14ac:dyDescent="0.2">
      <c r="B41" s="28" t="s">
        <v>19</v>
      </c>
      <c r="C41">
        <f>COUNT(B11:B20)</f>
        <v>10</v>
      </c>
    </row>
    <row r="42" spans="2:13" x14ac:dyDescent="0.2">
      <c r="B42" s="28" t="s">
        <v>20</v>
      </c>
      <c r="C42" s="31">
        <f>C40/(C41-1)</f>
        <v>6.6666666666666645E-3</v>
      </c>
      <c r="D42" s="30" t="s">
        <v>21</v>
      </c>
    </row>
    <row r="43" spans="2:13" x14ac:dyDescent="0.2">
      <c r="B43" s="28" t="s">
        <v>22</v>
      </c>
      <c r="C43" s="31">
        <f>_xlfn.COVARIANCE.S(D11:D20,J11:J20)</f>
        <v>6.6666666666666645E-3</v>
      </c>
      <c r="D43" s="25" t="s">
        <v>23</v>
      </c>
      <c r="E43" s="26"/>
    </row>
    <row r="44" spans="2:13" x14ac:dyDescent="0.2">
      <c r="B44" s="28" t="s">
        <v>24</v>
      </c>
      <c r="C44" s="32">
        <f>CORREL(D11:D20,J11:J20)</f>
        <v>0.21027406056221129</v>
      </c>
      <c r="D44" s="25" t="s">
        <v>25</v>
      </c>
      <c r="E44" s="26"/>
    </row>
    <row r="45" spans="2:13" x14ac:dyDescent="0.2">
      <c r="B45" s="28"/>
      <c r="C45" s="29"/>
      <c r="D45" s="33"/>
    </row>
    <row r="46" spans="2:13" x14ac:dyDescent="0.2">
      <c r="B46" s="28"/>
      <c r="C46" s="29"/>
      <c r="D46" s="33"/>
    </row>
    <row r="47" spans="2:13" x14ac:dyDescent="0.2">
      <c r="B47" s="21" t="s">
        <v>26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2:13" ht="17" thickBot="1" x14ac:dyDescent="0.25"/>
    <row r="49" spans="2:14" ht="102" x14ac:dyDescent="0.2">
      <c r="B49" s="34"/>
      <c r="C49" s="34" t="s">
        <v>3</v>
      </c>
      <c r="D49" s="34" t="s">
        <v>4</v>
      </c>
      <c r="E49" s="34" t="s">
        <v>5</v>
      </c>
      <c r="F49" s="34" t="s">
        <v>6</v>
      </c>
      <c r="G49" s="34" t="s">
        <v>7</v>
      </c>
      <c r="H49" s="34" t="s">
        <v>8</v>
      </c>
      <c r="I49" s="34" t="s">
        <v>9</v>
      </c>
      <c r="J49" s="34" t="s">
        <v>10</v>
      </c>
      <c r="K49" s="34" t="s">
        <v>11</v>
      </c>
      <c r="L49" s="34" t="s">
        <v>12</v>
      </c>
      <c r="N49" s="35"/>
    </row>
    <row r="50" spans="2:14" ht="51" x14ac:dyDescent="0.2">
      <c r="B50" s="35" t="s">
        <v>3</v>
      </c>
      <c r="C50">
        <v>1</v>
      </c>
    </row>
    <row r="51" spans="2:14" ht="51" x14ac:dyDescent="0.2">
      <c r="B51" s="35" t="s">
        <v>4</v>
      </c>
      <c r="C51" s="36">
        <v>6.1684711983032083E-2</v>
      </c>
      <c r="D51">
        <v>1</v>
      </c>
    </row>
    <row r="52" spans="2:14" ht="51" x14ac:dyDescent="0.2">
      <c r="B52" s="35" t="s">
        <v>5</v>
      </c>
      <c r="C52" s="36">
        <v>0.99389568792684291</v>
      </c>
      <c r="D52" s="36">
        <v>0.17142197149617119</v>
      </c>
      <c r="E52">
        <v>1</v>
      </c>
    </row>
    <row r="53" spans="2:14" ht="34" x14ac:dyDescent="0.2">
      <c r="B53" s="35" t="s">
        <v>6</v>
      </c>
      <c r="C53" s="36">
        <v>0.88716568478363023</v>
      </c>
      <c r="D53" s="36">
        <v>4.5191701019649186E-2</v>
      </c>
      <c r="E53" s="36">
        <v>0.88069643989692625</v>
      </c>
      <c r="F53">
        <v>1</v>
      </c>
    </row>
    <row r="54" spans="2:14" ht="34" x14ac:dyDescent="0.2">
      <c r="B54" s="35" t="s">
        <v>7</v>
      </c>
      <c r="C54" s="36">
        <v>-0.1832726896529501</v>
      </c>
      <c r="D54" s="36">
        <v>-0.23468134735246921</v>
      </c>
      <c r="E54" s="36">
        <v>-0.20684468975649178</v>
      </c>
      <c r="F54" s="36">
        <v>-0.5568729993622592</v>
      </c>
      <c r="G54">
        <v>1</v>
      </c>
    </row>
    <row r="55" spans="2:14" ht="68" x14ac:dyDescent="0.2">
      <c r="B55" s="35" t="s">
        <v>8</v>
      </c>
      <c r="C55" s="36">
        <v>-0.13073525345505918</v>
      </c>
      <c r="D55" s="36">
        <v>9.2656518126192591E-2</v>
      </c>
      <c r="E55" s="36">
        <v>-0.11880408353520151</v>
      </c>
      <c r="F55" s="36">
        <v>0.15356648015412561</v>
      </c>
      <c r="G55" s="36">
        <v>-0.5701958375003372</v>
      </c>
      <c r="H55">
        <v>1</v>
      </c>
    </row>
    <row r="56" spans="2:14" ht="34" x14ac:dyDescent="0.2">
      <c r="B56" s="35" t="s">
        <v>9</v>
      </c>
      <c r="C56" s="36">
        <v>0.13211145670652646</v>
      </c>
      <c r="D56" s="36">
        <v>0.56748030653502379</v>
      </c>
      <c r="E56" s="36">
        <v>0.19313032125569279</v>
      </c>
      <c r="F56" s="36">
        <v>4.8994850382362787E-2</v>
      </c>
      <c r="G56" s="36">
        <v>-0.10271170631482704</v>
      </c>
      <c r="H56" s="36">
        <v>-0.20464058643239327</v>
      </c>
      <c r="I56">
        <v>1</v>
      </c>
    </row>
    <row r="57" spans="2:14" ht="51" x14ac:dyDescent="0.2">
      <c r="B57" s="35" t="s">
        <v>10</v>
      </c>
      <c r="C57" s="36">
        <v>0.51018066462245115</v>
      </c>
      <c r="D57" s="37">
        <v>0.21027406056221129</v>
      </c>
      <c r="E57" s="36">
        <v>0.52683032128419449</v>
      </c>
      <c r="F57" s="36">
        <v>0.41513097034550911</v>
      </c>
      <c r="G57" s="36">
        <v>4.3133282828368029E-2</v>
      </c>
      <c r="H57" s="36">
        <v>-0.12516913626826975</v>
      </c>
      <c r="I57" s="36">
        <v>-1.2351327916330411E-2</v>
      </c>
      <c r="J57">
        <v>1</v>
      </c>
    </row>
    <row r="58" spans="2:14" ht="51" x14ac:dyDescent="0.2">
      <c r="B58" s="35" t="s">
        <v>11</v>
      </c>
      <c r="C58" s="36">
        <v>0.90970637216121963</v>
      </c>
      <c r="D58" s="36">
        <v>0.1932633368849376</v>
      </c>
      <c r="E58" s="36">
        <v>0.91931285047993172</v>
      </c>
      <c r="F58" s="36">
        <v>0.88838452114561606</v>
      </c>
      <c r="G58" s="36">
        <v>-0.35351599904691683</v>
      </c>
      <c r="H58" s="36">
        <v>1.31056091357117E-2</v>
      </c>
      <c r="I58" s="36">
        <v>7.4635364628477516E-2</v>
      </c>
      <c r="J58" s="36">
        <v>0.74713314419621846</v>
      </c>
      <c r="K58">
        <v>1</v>
      </c>
    </row>
    <row r="59" spans="2:14" ht="52" thickBot="1" x14ac:dyDescent="0.25">
      <c r="B59" s="38" t="s">
        <v>12</v>
      </c>
      <c r="C59" s="39">
        <v>0.82889675973211641</v>
      </c>
      <c r="D59" s="39">
        <v>-5.2554223228407443E-2</v>
      </c>
      <c r="E59" s="39">
        <v>0.72574831723218525</v>
      </c>
      <c r="F59" s="39">
        <v>0.80880212004631624</v>
      </c>
      <c r="G59" s="39">
        <v>-0.59143198512630368</v>
      </c>
      <c r="H59" s="39">
        <v>0.18439640717000583</v>
      </c>
      <c r="I59" s="39">
        <v>1.5159833452888022E-2</v>
      </c>
      <c r="J59" s="39">
        <v>0.65764945655040463</v>
      </c>
      <c r="K59" s="39">
        <v>0.83929030725993781</v>
      </c>
      <c r="L59" s="40">
        <v>1</v>
      </c>
    </row>
  </sheetData>
  <mergeCells count="7">
    <mergeCell ref="B47:M47"/>
    <mergeCell ref="B8:L8"/>
    <mergeCell ref="B24:D24"/>
    <mergeCell ref="B28:E28"/>
    <mergeCell ref="D30:E30"/>
    <mergeCell ref="D43:E43"/>
    <mergeCell ref="D44:E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Covarianza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2022-07-06T14:47:22Z</dcterms:created>
  <dcterms:modified xsi:type="dcterms:W3CDTF">2022-07-06T14:47:39Z</dcterms:modified>
</cp:coreProperties>
</file>