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hectordelgado/Documents/repo_vet_project_johan/HojasExcel/"/>
    </mc:Choice>
  </mc:AlternateContent>
  <xr:revisionPtr revIDLastSave="0" documentId="8_{C106FCD2-A7F1-1F40-B95F-6B7887751E29}" xr6:coauthVersionLast="47" xr6:coauthVersionMax="47" xr10:uidLastSave="{00000000-0000-0000-0000-000000000000}"/>
  <bookViews>
    <workbookView xWindow="3880" yWindow="2260" windowWidth="27640" windowHeight="16940" xr2:uid="{DFAE227F-E8F6-8145-A5CB-802CA9EAD96B}"/>
  </bookViews>
  <sheets>
    <sheet name="Intervalo Var Conocid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9" i="1" l="1"/>
  <c r="C40" i="1" s="1"/>
  <c r="C25" i="1"/>
  <c r="C26" i="1" s="1"/>
  <c r="C24" i="1"/>
  <c r="D35" i="1" s="1"/>
  <c r="C22" i="1"/>
  <c r="C19" i="1"/>
  <c r="C16" i="1"/>
  <c r="C35" i="1" s="1"/>
  <c r="C38" i="1" l="1"/>
</calcChain>
</file>

<file path=xl/sharedStrings.xml><?xml version="1.0" encoding="utf-8"?>
<sst xmlns="http://schemas.openxmlformats.org/spreadsheetml/2006/main" count="25" uniqueCount="25">
  <si>
    <t>6.3.1- Intervalo con varianza poblacional conocida</t>
  </si>
  <si>
    <t>Ejemplo: en una granja avícola (huevos) en Santander Colombia, se hace un muestreo aleatorio de las producciones de 30 lotes de ponedoras y se obtuvo una media de 339 huevos por ave por por postura. El promedio de la producción por ave por postura sigue una distribución normal y tiene una desviación estándar 𝛔 = 35. El administrador de la finca no está de acuerdo con este resultado ya que según sus cuentas, el promedio no puede bajar de 360 huevos por ave por lote. Para determinar si lo que dice el administrador es cierto, necesitamos comprobar si existe diferencia significativa entre la media encontrada en el muestreo y la media anecdotimente suministrada por el administrador.</t>
  </si>
  <si>
    <t>INTERVALOS DE CONFIANZA CON VARIANZA POBLACIONAL CONOCIDA, Z- SCORE</t>
  </si>
  <si>
    <t>Media (huevos/ave)</t>
  </si>
  <si>
    <t>Desv Std. Poblacional *</t>
  </si>
  <si>
    <t>*Información conocida</t>
  </si>
  <si>
    <t>Error Standard</t>
  </si>
  <si>
    <t>Intervalo de confianza</t>
  </si>
  <si>
    <t>alpha 𝜶</t>
  </si>
  <si>
    <t>Valor de Z</t>
  </si>
  <si>
    <t>Observaciones (n)</t>
  </si>
  <si>
    <t>Valor crítico:</t>
  </si>
  <si>
    <t>Fórmula del intervalo de Confianza:</t>
  </si>
  <si>
    <t xml:space="preserve"> </t>
  </si>
  <si>
    <t>Z</t>
  </si>
  <si>
    <t>IC Bajo</t>
  </si>
  <si>
    <t xml:space="preserve">IC Alto </t>
  </si>
  <si>
    <t>Valor a comparar</t>
  </si>
  <si>
    <t>Valor a compara esta dentro del rango de la media? (prueba de dos colas)</t>
  </si>
  <si>
    <t>Valor de P calculado con Excel</t>
  </si>
  <si>
    <t>=2*MIN(Z.TEST(C44:C73,C37),1-Z.TEST(C44:C73,C37))</t>
  </si>
  <si>
    <t>Se acepta hipótesis nula?</t>
  </si>
  <si>
    <t>PRODUCCION DE PONEDORAS (HUEVOS POR AVE)  POR CICLO EN 20 GALPONES FINCA CAMELIAS</t>
  </si>
  <si>
    <t xml:space="preserve">GALPON </t>
  </si>
  <si>
    <t>Huevos/Ave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</si>
</sst>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00000"/>
    <numFmt numFmtId="165" formatCode="_(* #,##0.00000000_);_(* \(#,##0.00000000\);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8"/>
      <color rgb="FF28A745"/>
      <name val="Arial"/>
      <family val="2"/>
    </font>
    <font>
      <b/>
      <sz val="14"/>
      <color rgb="FF28A745"/>
      <name val="Arial"/>
      <family val="2"/>
    </font>
    <font>
      <sz val="12"/>
      <name val="Arial"/>
      <family val="2"/>
    </font>
    <font>
      <sz val="12"/>
      <name val="Calibri"/>
      <family val="2"/>
      <scheme val="minor"/>
    </font>
    <font>
      <b/>
      <sz val="8"/>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3" fillId="0" borderId="0" xfId="0" applyFont="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2" fillId="2" borderId="0" xfId="0" applyFont="1" applyFill="1"/>
    <xf numFmtId="0" fontId="2" fillId="0" borderId="0" xfId="0" applyFont="1" applyAlignment="1">
      <alignment horizontal="center"/>
    </xf>
    <xf numFmtId="43" fontId="0" fillId="0" borderId="0" xfId="1" applyFont="1"/>
    <xf numFmtId="0" fontId="7" fillId="0" borderId="0" xfId="0" applyFont="1" applyAlignment="1">
      <alignment horizontal="center"/>
    </xf>
    <xf numFmtId="2" fontId="0" fillId="0" borderId="0" xfId="0" applyNumberFormat="1"/>
    <xf numFmtId="0" fontId="0" fillId="0" borderId="0" xfId="0"/>
    <xf numFmtId="0" fontId="0" fillId="0" borderId="0" xfId="0" applyAlignment="1">
      <alignment horizontal="center" vertical="center"/>
    </xf>
    <xf numFmtId="9" fontId="0" fillId="0" borderId="0" xfId="0" applyNumberFormat="1" applyAlignment="1">
      <alignment horizontal="center" vertical="center"/>
    </xf>
    <xf numFmtId="43" fontId="0" fillId="0" borderId="0" xfId="0" applyNumberFormat="1"/>
    <xf numFmtId="164" fontId="0" fillId="0" borderId="0" xfId="0" applyNumberFormat="1"/>
    <xf numFmtId="164" fontId="0" fillId="0" borderId="0" xfId="0" applyNumberFormat="1" applyAlignment="1">
      <alignment wrapText="1"/>
    </xf>
    <xf numFmtId="165" fontId="0" fillId="0" borderId="0" xfId="0" applyNumberFormat="1"/>
    <xf numFmtId="0" fontId="0" fillId="3" borderId="0" xfId="0" quotePrefix="1" applyFill="1"/>
    <xf numFmtId="0" fontId="0" fillId="3" borderId="0" xfId="0" applyFill="1"/>
    <xf numFmtId="0" fontId="0" fillId="0" borderId="0" xfId="0" applyAlignment="1">
      <alignment horizontal="center"/>
    </xf>
    <xf numFmtId="0" fontId="0" fillId="0" borderId="0" xfId="0" quotePrefix="1"/>
    <xf numFmtId="0" fontId="2" fillId="2" borderId="1" xfId="0" applyFont="1" applyFill="1" applyBorder="1" applyAlignment="1">
      <alignment horizontal="center"/>
    </xf>
    <xf numFmtId="9"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991447</xdr:colOff>
      <xdr:row>4</xdr:row>
      <xdr:rowOff>77728</xdr:rowOff>
    </xdr:to>
    <xdr:pic>
      <xdr:nvPicPr>
        <xdr:cNvPr id="2" name="Picture 1">
          <a:extLst>
            <a:ext uri="{FF2B5EF4-FFF2-40B4-BE49-F238E27FC236}">
              <a16:creationId xmlns:a16="http://schemas.microsoft.com/office/drawing/2014/main" id="{46B32225-E40A-7B40-A27F-85A3C48C409A}"/>
            </a:ext>
          </a:extLst>
        </xdr:cNvPr>
        <xdr:cNvPicPr>
          <a:picLocks noChangeAspect="1"/>
        </xdr:cNvPicPr>
      </xdr:nvPicPr>
      <xdr:blipFill>
        <a:blip xmlns:r="http://schemas.openxmlformats.org/officeDocument/2006/relationships" r:embed="rId1"/>
        <a:stretch>
          <a:fillRect/>
        </a:stretch>
      </xdr:blipFill>
      <xdr:spPr>
        <a:xfrm>
          <a:off x="825500" y="203200"/>
          <a:ext cx="991447" cy="687328"/>
        </a:xfrm>
        <a:prstGeom prst="rect">
          <a:avLst/>
        </a:prstGeom>
      </xdr:spPr>
    </xdr:pic>
    <xdr:clientData/>
  </xdr:twoCellAnchor>
  <xdr:twoCellAnchor editAs="oneCell">
    <xdr:from>
      <xdr:col>1</xdr:col>
      <xdr:colOff>386080</xdr:colOff>
      <xdr:row>29</xdr:row>
      <xdr:rowOff>50800</xdr:rowOff>
    </xdr:from>
    <xdr:to>
      <xdr:col>2</xdr:col>
      <xdr:colOff>348343</xdr:colOff>
      <xdr:row>32</xdr:row>
      <xdr:rowOff>0</xdr:rowOff>
    </xdr:to>
    <xdr:pic>
      <xdr:nvPicPr>
        <xdr:cNvPr id="3" name="Picture 2">
          <a:extLst>
            <a:ext uri="{FF2B5EF4-FFF2-40B4-BE49-F238E27FC236}">
              <a16:creationId xmlns:a16="http://schemas.microsoft.com/office/drawing/2014/main" id="{F33B69CF-51D9-0D40-A11A-45642DF38D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1580" y="7518400"/>
          <a:ext cx="1854563" cy="55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1B111-6048-7145-8C6D-49DADE392067}">
  <dimension ref="B7:H75"/>
  <sheetViews>
    <sheetView tabSelected="1" zoomScale="125" zoomScaleNormal="125" workbookViewId="0">
      <selection activeCell="G33" sqref="G33"/>
    </sheetView>
  </sheetViews>
  <sheetFormatPr baseColWidth="10" defaultRowHeight="16" x14ac:dyDescent="0.2"/>
  <cols>
    <col min="2" max="2" width="24.83203125" customWidth="1"/>
    <col min="3" max="3" width="12.6640625" bestFit="1" customWidth="1"/>
    <col min="5" max="5" width="36.5" customWidth="1"/>
    <col min="8" max="8" width="13" customWidth="1"/>
  </cols>
  <sheetData>
    <row r="7" spans="2:8" ht="23" x14ac:dyDescent="0.25">
      <c r="B7" s="1"/>
    </row>
    <row r="8" spans="2:8" ht="18" x14ac:dyDescent="0.2">
      <c r="B8" s="2" t="s">
        <v>0</v>
      </c>
    </row>
    <row r="9" spans="2:8" ht="18" x14ac:dyDescent="0.2">
      <c r="B9" s="2"/>
    </row>
    <row r="10" spans="2:8" ht="127" customHeight="1" x14ac:dyDescent="0.2">
      <c r="B10" s="3" t="s">
        <v>1</v>
      </c>
      <c r="C10" s="4"/>
      <c r="D10" s="4"/>
      <c r="E10" s="4"/>
      <c r="F10" s="4"/>
      <c r="G10" s="4"/>
      <c r="H10" s="4"/>
    </row>
    <row r="11" spans="2:8" ht="18" x14ac:dyDescent="0.2">
      <c r="B11" s="2"/>
    </row>
    <row r="14" spans="2:8" x14ac:dyDescent="0.2">
      <c r="B14" s="5" t="s">
        <v>2</v>
      </c>
      <c r="C14" s="5"/>
      <c r="D14" s="5"/>
      <c r="E14" s="5"/>
    </row>
    <row r="16" spans="2:8" x14ac:dyDescent="0.2">
      <c r="B16" s="6" t="s">
        <v>3</v>
      </c>
      <c r="C16" s="7">
        <f>AVERAGE(C46:C75)</f>
        <v>331.38787841706477</v>
      </c>
    </row>
    <row r="17" spans="2:3" x14ac:dyDescent="0.2">
      <c r="B17" s="6" t="s">
        <v>4</v>
      </c>
      <c r="C17" s="7">
        <v>35</v>
      </c>
    </row>
    <row r="18" spans="2:3" x14ac:dyDescent="0.2">
      <c r="B18" s="8" t="s">
        <v>5</v>
      </c>
      <c r="C18" s="7"/>
    </row>
    <row r="19" spans="2:3" x14ac:dyDescent="0.2">
      <c r="B19" s="6" t="s">
        <v>6</v>
      </c>
      <c r="C19" s="7">
        <f>C17/SQRT(COUNT(C46:C75))</f>
        <v>6.3900965042269382</v>
      </c>
    </row>
    <row r="20" spans="2:3" x14ac:dyDescent="0.2">
      <c r="B20" s="6"/>
    </row>
    <row r="21" spans="2:3" x14ac:dyDescent="0.2">
      <c r="B21" s="6" t="s">
        <v>7</v>
      </c>
      <c r="C21">
        <v>0.95</v>
      </c>
    </row>
    <row r="22" spans="2:3" x14ac:dyDescent="0.2">
      <c r="B22" s="6" t="s">
        <v>8</v>
      </c>
      <c r="C22">
        <f>1-C21</f>
        <v>5.0000000000000044E-2</v>
      </c>
    </row>
    <row r="23" spans="2:3" x14ac:dyDescent="0.2">
      <c r="B23" s="6"/>
    </row>
    <row r="24" spans="2:3" x14ac:dyDescent="0.2">
      <c r="B24" s="6" t="s">
        <v>9</v>
      </c>
      <c r="C24" s="7">
        <f>_xlfn.NORM.S.INV(C21+C22/2)</f>
        <v>1.9599639845400536</v>
      </c>
    </row>
    <row r="25" spans="2:3" x14ac:dyDescent="0.2">
      <c r="B25" s="6" t="s">
        <v>10</v>
      </c>
      <c r="C25">
        <f>COUNT(C46:C75)</f>
        <v>30</v>
      </c>
    </row>
    <row r="26" spans="2:3" x14ac:dyDescent="0.2">
      <c r="B26" s="6" t="s">
        <v>11</v>
      </c>
      <c r="C26" s="9">
        <f>_xlfn.CONFIDENCE.NORM(C22,C17,C25)</f>
        <v>12.524359006020097</v>
      </c>
    </row>
    <row r="28" spans="2:3" x14ac:dyDescent="0.2">
      <c r="B28" t="s">
        <v>12</v>
      </c>
    </row>
    <row r="30" spans="2:3" x14ac:dyDescent="0.2">
      <c r="B30" s="10"/>
      <c r="C30" s="10"/>
    </row>
    <row r="31" spans="2:3" x14ac:dyDescent="0.2">
      <c r="B31" s="10"/>
      <c r="C31" s="10"/>
    </row>
    <row r="32" spans="2:3" x14ac:dyDescent="0.2">
      <c r="B32" s="10"/>
      <c r="C32" s="10"/>
    </row>
    <row r="33" spans="2:6" x14ac:dyDescent="0.2">
      <c r="B33" t="s">
        <v>13</v>
      </c>
    </row>
    <row r="34" spans="2:6" x14ac:dyDescent="0.2">
      <c r="B34" s="11" t="s">
        <v>14</v>
      </c>
      <c r="C34" t="s">
        <v>15</v>
      </c>
      <c r="D34" t="s">
        <v>16</v>
      </c>
    </row>
    <row r="35" spans="2:6" x14ac:dyDescent="0.2">
      <c r="B35" s="12">
        <v>0.95</v>
      </c>
      <c r="C35" s="13">
        <f>C16-($C$24*$C$19)</f>
        <v>318.86351941104465</v>
      </c>
      <c r="D35" s="13">
        <f>C16+($C$19*$C$24)</f>
        <v>343.91223742308489</v>
      </c>
    </row>
    <row r="37" spans="2:6" x14ac:dyDescent="0.2">
      <c r="B37" s="14" t="s">
        <v>17</v>
      </c>
      <c r="C37">
        <v>360</v>
      </c>
    </row>
    <row r="38" spans="2:6" ht="68" x14ac:dyDescent="0.2">
      <c r="B38" s="15" t="s">
        <v>18</v>
      </c>
      <c r="C38" s="11" t="str">
        <f>IF(AND(C37&gt;C35,C37&lt;D35),"SI","NO")</f>
        <v>NO</v>
      </c>
    </row>
    <row r="39" spans="2:6" x14ac:dyDescent="0.2">
      <c r="B39" t="s">
        <v>19</v>
      </c>
      <c r="C39" s="16">
        <f>2*MIN(_xlfn.Z.TEST(C46:C75,C37),1-_xlfn.Z.TEST(C46:C75,C37))</f>
        <v>1.7865551216189601E-7</v>
      </c>
      <c r="E39" s="17" t="s">
        <v>20</v>
      </c>
      <c r="F39" s="18"/>
    </row>
    <row r="40" spans="2:6" x14ac:dyDescent="0.2">
      <c r="B40" t="s">
        <v>21</v>
      </c>
      <c r="C40" s="19" t="str">
        <f>IF(C39&gt;C22,"SI","NO")</f>
        <v>NO</v>
      </c>
    </row>
    <row r="41" spans="2:6" x14ac:dyDescent="0.2">
      <c r="C41" s="16"/>
      <c r="E41" s="20"/>
    </row>
    <row r="43" spans="2:6" x14ac:dyDescent="0.2">
      <c r="B43" s="10" t="s">
        <v>22</v>
      </c>
      <c r="C43" s="10"/>
      <c r="D43" s="10"/>
      <c r="E43" s="10"/>
    </row>
    <row r="45" spans="2:6" x14ac:dyDescent="0.2">
      <c r="B45" s="21" t="s">
        <v>23</v>
      </c>
      <c r="C45" s="21" t="s">
        <v>24</v>
      </c>
    </row>
    <row r="46" spans="2:6" x14ac:dyDescent="0.2">
      <c r="B46" s="19">
        <v>1</v>
      </c>
      <c r="C46" s="7">
        <v>360.43750951408765</v>
      </c>
    </row>
    <row r="47" spans="2:6" x14ac:dyDescent="0.2">
      <c r="B47" s="19">
        <v>2</v>
      </c>
      <c r="C47" s="7">
        <v>312.00452690460696</v>
      </c>
    </row>
    <row r="48" spans="2:6" x14ac:dyDescent="0.2">
      <c r="B48" s="19">
        <v>3</v>
      </c>
      <c r="C48" s="7">
        <v>324.75020744847109</v>
      </c>
    </row>
    <row r="49" spans="2:6" x14ac:dyDescent="0.2">
      <c r="B49" s="19">
        <v>4</v>
      </c>
      <c r="C49" s="7">
        <v>277.48760908663411</v>
      </c>
    </row>
    <row r="50" spans="2:6" x14ac:dyDescent="0.2">
      <c r="B50" s="19">
        <v>5</v>
      </c>
      <c r="C50" s="7">
        <v>288.02637114100725</v>
      </c>
    </row>
    <row r="51" spans="2:6" x14ac:dyDescent="0.2">
      <c r="B51" s="19">
        <v>6</v>
      </c>
      <c r="C51" s="7">
        <v>330.51423053344394</v>
      </c>
    </row>
    <row r="52" spans="2:6" x14ac:dyDescent="0.2">
      <c r="B52" s="19">
        <v>7</v>
      </c>
      <c r="C52" s="7">
        <v>332.11042721519658</v>
      </c>
    </row>
    <row r="53" spans="2:6" x14ac:dyDescent="0.2">
      <c r="B53" s="19">
        <v>8</v>
      </c>
      <c r="C53" s="7">
        <v>334.24853006576285</v>
      </c>
    </row>
    <row r="54" spans="2:6" x14ac:dyDescent="0.2">
      <c r="B54" s="19">
        <v>9</v>
      </c>
      <c r="C54" s="7">
        <v>301.48257978536805</v>
      </c>
    </row>
    <row r="55" spans="2:6" x14ac:dyDescent="0.2">
      <c r="B55" s="19">
        <v>10</v>
      </c>
      <c r="C55" s="7">
        <v>375.37953206371418</v>
      </c>
    </row>
    <row r="56" spans="2:6" x14ac:dyDescent="0.2">
      <c r="B56" s="19">
        <v>11</v>
      </c>
      <c r="C56" s="7">
        <v>349.67702984330299</v>
      </c>
      <c r="F56" s="9"/>
    </row>
    <row r="57" spans="2:6" x14ac:dyDescent="0.2">
      <c r="B57" s="19">
        <v>12</v>
      </c>
      <c r="C57" s="7">
        <v>363.45388323124666</v>
      </c>
      <c r="F57" s="13"/>
    </row>
    <row r="58" spans="2:6" x14ac:dyDescent="0.2">
      <c r="B58" s="19">
        <v>13</v>
      </c>
      <c r="C58" s="7">
        <v>295.19042602498001</v>
      </c>
      <c r="F58" s="13"/>
    </row>
    <row r="59" spans="2:6" x14ac:dyDescent="0.2">
      <c r="B59" s="19">
        <v>14</v>
      </c>
      <c r="C59" s="7">
        <v>372.9918857166079</v>
      </c>
      <c r="E59" s="22"/>
    </row>
    <row r="60" spans="2:6" x14ac:dyDescent="0.2">
      <c r="B60" s="19">
        <v>15</v>
      </c>
      <c r="C60" s="7">
        <v>310.27887353662925</v>
      </c>
    </row>
    <row r="61" spans="2:6" x14ac:dyDescent="0.2">
      <c r="B61" s="19">
        <v>16</v>
      </c>
      <c r="C61" s="7">
        <v>304.58230847330958</v>
      </c>
    </row>
    <row r="62" spans="2:6" x14ac:dyDescent="0.2">
      <c r="B62" s="19">
        <v>17</v>
      </c>
      <c r="C62" s="7">
        <v>351.55378180322106</v>
      </c>
    </row>
    <row r="63" spans="2:6" x14ac:dyDescent="0.2">
      <c r="B63" s="19">
        <v>18</v>
      </c>
      <c r="C63" s="7">
        <v>377.03769630256801</v>
      </c>
    </row>
    <row r="64" spans="2:6" x14ac:dyDescent="0.2">
      <c r="B64" s="19">
        <v>19</v>
      </c>
      <c r="C64" s="7">
        <v>317.78499412735488</v>
      </c>
    </row>
    <row r="65" spans="2:5" x14ac:dyDescent="0.2">
      <c r="B65" s="19">
        <v>20</v>
      </c>
      <c r="C65" s="7">
        <v>360.65820973285355</v>
      </c>
    </row>
    <row r="66" spans="2:5" x14ac:dyDescent="0.2">
      <c r="B66" s="19">
        <v>21</v>
      </c>
      <c r="C66" s="7">
        <v>299.69435950161483</v>
      </c>
    </row>
    <row r="67" spans="2:5" x14ac:dyDescent="0.2">
      <c r="B67" s="19">
        <v>22</v>
      </c>
      <c r="C67" s="7">
        <v>294.05995662467348</v>
      </c>
      <c r="E67" s="22"/>
    </row>
    <row r="68" spans="2:5" x14ac:dyDescent="0.2">
      <c r="B68" s="19">
        <v>23</v>
      </c>
      <c r="C68" s="7">
        <v>338.5420492085409</v>
      </c>
    </row>
    <row r="69" spans="2:5" x14ac:dyDescent="0.2">
      <c r="B69" s="19">
        <v>24</v>
      </c>
      <c r="C69" s="7">
        <v>364.17689524038258</v>
      </c>
    </row>
    <row r="70" spans="2:5" x14ac:dyDescent="0.2">
      <c r="B70" s="19">
        <v>25</v>
      </c>
      <c r="C70" s="7">
        <v>323.71017064444339</v>
      </c>
    </row>
    <row r="71" spans="2:5" x14ac:dyDescent="0.2">
      <c r="B71" s="19">
        <v>26</v>
      </c>
      <c r="C71" s="7">
        <v>315.32647074533361</v>
      </c>
    </row>
    <row r="72" spans="2:5" x14ac:dyDescent="0.2">
      <c r="B72" s="19">
        <v>27</v>
      </c>
      <c r="C72" s="7">
        <v>372.086048875622</v>
      </c>
    </row>
    <row r="73" spans="2:5" x14ac:dyDescent="0.2">
      <c r="B73" s="19">
        <v>28</v>
      </c>
      <c r="C73" s="7">
        <v>339.44468772966923</v>
      </c>
    </row>
    <row r="74" spans="2:5" x14ac:dyDescent="0.2">
      <c r="B74" s="19">
        <v>29</v>
      </c>
      <c r="C74" s="7">
        <v>291.73693503621081</v>
      </c>
    </row>
    <row r="75" spans="2:5" x14ac:dyDescent="0.2">
      <c r="B75" s="19">
        <v>30</v>
      </c>
      <c r="C75" s="7">
        <v>363.20816635508447</v>
      </c>
    </row>
  </sheetData>
  <mergeCells count="4">
    <mergeCell ref="B10:H10"/>
    <mergeCell ref="B14:E14"/>
    <mergeCell ref="B30:C32"/>
    <mergeCell ref="B43:E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Intervalo Var Conocida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2022-07-06T15:01:22Z</dcterms:created>
  <dcterms:modified xsi:type="dcterms:W3CDTF">2022-07-06T15:01:51Z</dcterms:modified>
</cp:coreProperties>
</file>