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ctordelgado/Documents/repo_vet_project_johan/HojasExcel/"/>
    </mc:Choice>
  </mc:AlternateContent>
  <xr:revisionPtr revIDLastSave="0" documentId="8_{57FD4B41-AF9C-034D-B4B1-E68DC785BBDB}" xr6:coauthVersionLast="47" xr6:coauthVersionMax="47" xr10:uidLastSave="{00000000-0000-0000-0000-000000000000}"/>
  <bookViews>
    <workbookView xWindow="5580" yWindow="2360" windowWidth="27640" windowHeight="16940" xr2:uid="{5C64C5E6-074B-C348-BC3C-E1E31514878A}"/>
  </bookViews>
  <sheets>
    <sheet name="Vars desc asumen iguale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2" i="1" l="1"/>
  <c r="D15" i="1"/>
  <c r="C15" i="1"/>
  <c r="D14" i="1"/>
  <c r="C14" i="1"/>
  <c r="D13" i="1"/>
  <c r="C26" i="1" s="1"/>
  <c r="C13" i="1"/>
  <c r="D26" i="1" s="1"/>
  <c r="D12" i="1"/>
  <c r="C12" i="1"/>
  <c r="D21" i="1" s="1"/>
  <c r="D23" i="1" l="1"/>
  <c r="D17" i="1"/>
  <c r="D18" i="1" s="1"/>
</calcChain>
</file>

<file path=xl/sharedStrings.xml><?xml version="1.0" encoding="utf-8"?>
<sst xmlns="http://schemas.openxmlformats.org/spreadsheetml/2006/main" count="26" uniqueCount="26">
  <si>
    <t>6.4.1- Intervalo cuando las varianzas son desconocidas, pero se asumen iguales</t>
  </si>
  <si>
    <t>Un propietario tiene dos hatos lecheros, sus registros son escasos y contrata un asistente técnico para que le ayude a mejorar producción. El asistente desea saber si existen diferencias en las medias de producción de ambas fincas. Para ello tomó los registros de producción del ultimo año y seleccionón 27 lactacias al azar de cada uno de los hatos. Desconocemos las varianzas poblacionales, pero podemos calcular las de las muestras de cada finca para determinar el intervalo de la diferencia de la media.</t>
  </si>
  <si>
    <t xml:space="preserve">Estadistica Descriptiva </t>
  </si>
  <si>
    <t>Granja A</t>
  </si>
  <si>
    <t>Granja B</t>
  </si>
  <si>
    <t>n</t>
  </si>
  <si>
    <t>Media (kgs leche/ lact)</t>
  </si>
  <si>
    <t>Varianza</t>
  </si>
  <si>
    <t>Std Dev</t>
  </si>
  <si>
    <t>Varianza combinada =</t>
  </si>
  <si>
    <t>=(((C12-1)*C15^2)+((D12-1)*D15^2))/((C12+D12)-2)</t>
  </si>
  <si>
    <t>Desv Std combnada =</t>
  </si>
  <si>
    <t>=SQRT(D17)</t>
  </si>
  <si>
    <t>Grados de libertad combinados</t>
  </si>
  <si>
    <t>=C12+D12-2</t>
  </si>
  <si>
    <t>Alfa</t>
  </si>
  <si>
    <t>Calculo de T con dos colas fun. T.INV.2T</t>
  </si>
  <si>
    <t>=T.INV.2T(D22,D21)</t>
  </si>
  <si>
    <t>Intervalo de Confianza</t>
  </si>
  <si>
    <t>Máximo</t>
  </si>
  <si>
    <t>Mínimo</t>
  </si>
  <si>
    <t>=(C13-D13)+(L59*(SQRT((C14/C12)+(D14/D12))))</t>
  </si>
  <si>
    <t>MUESTRAS DE PESOS POR LACTANCIA (KG) PARA DOS GRANJAS</t>
  </si>
  <si>
    <t>MUESTRAS</t>
  </si>
  <si>
    <t>GRANJA A</t>
  </si>
  <si>
    <t>GRANJA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</si>
</sst>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8"/>
      <color rgb="FF28A745"/>
      <name val="Arial"/>
      <family val="2"/>
    </font>
    <font>
      <b/>
      <sz val="14"/>
      <color rgb="FF28A745"/>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3" fillId="0" borderId="0" xfId="0" applyFont="1"/>
    <xf numFmtId="0" fontId="4" fillId="0" borderId="0" xfId="0" applyFont="1"/>
    <xf numFmtId="0" fontId="0" fillId="0" borderId="0" xfId="0" applyAlignment="1">
      <alignment vertical="center" wrapText="1"/>
    </xf>
    <xf numFmtId="0" fontId="2" fillId="2" borderId="0" xfId="0" applyFont="1" applyFill="1" applyAlignment="1">
      <alignment horizontal="center"/>
    </xf>
    <xf numFmtId="0" fontId="2" fillId="2" borderId="1" xfId="0" applyFont="1" applyFill="1" applyBorder="1" applyAlignment="1">
      <alignment horizontal="center"/>
    </xf>
    <xf numFmtId="0" fontId="2" fillId="0" borderId="0" xfId="0" applyFont="1"/>
    <xf numFmtId="164" fontId="0" fillId="0" borderId="0" xfId="1" applyNumberFormat="1" applyFont="1"/>
    <xf numFmtId="43" fontId="2" fillId="0" borderId="0" xfId="0" applyNumberFormat="1" applyFont="1"/>
    <xf numFmtId="0" fontId="0" fillId="3" borderId="0" xfId="0" quotePrefix="1" applyFill="1"/>
    <xf numFmtId="0" fontId="0" fillId="3" borderId="0" xfId="0" applyFill="1"/>
    <xf numFmtId="43" fontId="2" fillId="0" borderId="0" xfId="1" applyFont="1"/>
    <xf numFmtId="0" fontId="0" fillId="3" borderId="0" xfId="0" quotePrefix="1" applyFill="1"/>
    <xf numFmtId="43" fontId="0" fillId="0" borderId="0" xfId="1" applyFont="1"/>
    <xf numFmtId="0" fontId="2" fillId="0" borderId="0" xfId="0" applyFont="1"/>
    <xf numFmtId="165" fontId="0" fillId="0" borderId="0" xfId="0" applyNumberFormat="1"/>
    <xf numFmtId="0" fontId="0" fillId="0" borderId="0" xfId="0"/>
    <xf numFmtId="0" fontId="2" fillId="0" borderId="0" xfId="0" applyFont="1" applyAlignment="1">
      <alignment horizontal="left"/>
    </xf>
    <xf numFmtId="0" fontId="2" fillId="0" borderId="0" xfId="0" applyFont="1" applyAlignment="1">
      <alignment horizontal="center"/>
    </xf>
    <xf numFmtId="43" fontId="0" fillId="0" borderId="0" xfId="0" quotePrefix="1" applyNumberFormat="1"/>
    <xf numFmtId="43" fontId="0" fillId="0" borderId="0" xfId="0" applyNumberFormat="1"/>
    <xf numFmtId="0" fontId="0" fillId="0" borderId="0" xfId="0" quotePrefix="1"/>
    <xf numFmtId="0" fontId="2" fillId="2" borderId="0" xfId="0" applyFont="1" applyFill="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988907</xdr:colOff>
      <xdr:row>3</xdr:row>
      <xdr:rowOff>192028</xdr:rowOff>
    </xdr:to>
    <xdr:pic>
      <xdr:nvPicPr>
        <xdr:cNvPr id="2" name="Picture 1">
          <a:extLst>
            <a:ext uri="{FF2B5EF4-FFF2-40B4-BE49-F238E27FC236}">
              <a16:creationId xmlns:a16="http://schemas.microsoft.com/office/drawing/2014/main" id="{F4ED820D-8FDF-FE47-A19B-F1CF3E0B71A9}"/>
            </a:ext>
          </a:extLst>
        </xdr:cNvPr>
        <xdr:cNvPicPr>
          <a:picLocks noChangeAspect="1"/>
        </xdr:cNvPicPr>
      </xdr:nvPicPr>
      <xdr:blipFill>
        <a:blip xmlns:r="http://schemas.openxmlformats.org/officeDocument/2006/relationships" r:embed="rId1"/>
        <a:stretch>
          <a:fillRect/>
        </a:stretch>
      </xdr:blipFill>
      <xdr:spPr>
        <a:xfrm>
          <a:off x="825500" y="203200"/>
          <a:ext cx="988907" cy="6873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BA723-4931-D64C-992C-99E5BC103062}">
  <dimension ref="B3:I57"/>
  <sheetViews>
    <sheetView tabSelected="1" zoomScale="125" zoomScaleNormal="125" workbookViewId="0">
      <selection activeCell="A28" sqref="A28:XFD28"/>
    </sheetView>
  </sheetViews>
  <sheetFormatPr baseColWidth="10" defaultRowHeight="16" x14ac:dyDescent="0.2"/>
  <cols>
    <col min="2" max="2" width="21.33203125" customWidth="1"/>
    <col min="3" max="3" width="14.33203125" customWidth="1"/>
    <col min="4" max="4" width="13.5" bestFit="1" customWidth="1"/>
    <col min="8" max="8" width="13" bestFit="1" customWidth="1"/>
  </cols>
  <sheetData>
    <row r="3" spans="2:9" ht="23" x14ac:dyDescent="0.25">
      <c r="B3" s="1"/>
    </row>
    <row r="6" spans="2:9" ht="18" x14ac:dyDescent="0.2">
      <c r="B6" s="2" t="s">
        <v>0</v>
      </c>
    </row>
    <row r="8" spans="2:9" ht="88" customHeight="1" x14ac:dyDescent="0.2">
      <c r="B8" s="3" t="s">
        <v>1</v>
      </c>
      <c r="C8" s="3"/>
      <c r="D8" s="3"/>
      <c r="E8" s="3"/>
      <c r="F8" s="3"/>
      <c r="G8" s="3"/>
      <c r="H8" s="3"/>
      <c r="I8" s="3"/>
    </row>
    <row r="10" spans="2:9" x14ac:dyDescent="0.2">
      <c r="B10" s="4" t="s">
        <v>2</v>
      </c>
      <c r="C10" s="4"/>
      <c r="D10" s="4"/>
    </row>
    <row r="11" spans="2:9" x14ac:dyDescent="0.2">
      <c r="C11" s="5" t="s">
        <v>3</v>
      </c>
      <c r="D11" s="5" t="s">
        <v>4</v>
      </c>
    </row>
    <row r="12" spans="2:9" x14ac:dyDescent="0.2">
      <c r="B12" s="6" t="s">
        <v>5</v>
      </c>
      <c r="C12">
        <f>COUNT(C31:C57)</f>
        <v>27</v>
      </c>
      <c r="D12">
        <f>COUNT(D31:D57)</f>
        <v>27</v>
      </c>
    </row>
    <row r="13" spans="2:9" x14ac:dyDescent="0.2">
      <c r="B13" s="6" t="s">
        <v>6</v>
      </c>
      <c r="C13" s="7">
        <f>AVERAGE(C31:C57)</f>
        <v>6980.2049328614485</v>
      </c>
      <c r="D13" s="7">
        <f>AVERAGE(D31:D57)</f>
        <v>6219.1135801512119</v>
      </c>
    </row>
    <row r="14" spans="2:9" x14ac:dyDescent="0.2">
      <c r="B14" s="6" t="s">
        <v>7</v>
      </c>
      <c r="C14" s="7">
        <f>_xlfn.VAR.S(C31:C57)</f>
        <v>2167046.1459467318</v>
      </c>
      <c r="D14" s="7">
        <f>_xlfn.VAR.S(D31:D57)</f>
        <v>1968950.9641218691</v>
      </c>
    </row>
    <row r="15" spans="2:9" x14ac:dyDescent="0.2">
      <c r="B15" s="6" t="s">
        <v>8</v>
      </c>
      <c r="C15" s="7">
        <f>_xlfn.STDEV.S(C31:C57)</f>
        <v>1472.0890414464513</v>
      </c>
      <c r="D15" s="7">
        <f>_xlfn.STDEV.S(D31:D57)</f>
        <v>1403.193131440526</v>
      </c>
    </row>
    <row r="17" spans="2:9" x14ac:dyDescent="0.2">
      <c r="B17" s="6" t="s">
        <v>9</v>
      </c>
      <c r="D17" s="8">
        <f>(((C12-1)*C15^2)+((D12-1)*D15^2))/((C12+D12)-2)</f>
        <v>2067998.5550343005</v>
      </c>
      <c r="F17" s="9" t="s">
        <v>10</v>
      </c>
      <c r="G17" s="10"/>
      <c r="H17" s="10"/>
      <c r="I17" s="10"/>
    </row>
    <row r="18" spans="2:9" x14ac:dyDescent="0.2">
      <c r="B18" s="6" t="s">
        <v>11</v>
      </c>
      <c r="D18" s="11">
        <f>SQRT(D17)</f>
        <v>1438.0537385766572</v>
      </c>
      <c r="F18" s="12" t="s">
        <v>12</v>
      </c>
    </row>
    <row r="19" spans="2:9" x14ac:dyDescent="0.2">
      <c r="B19" s="6"/>
      <c r="D19" s="13"/>
    </row>
    <row r="20" spans="2:9" x14ac:dyDescent="0.2">
      <c r="B20" s="6"/>
      <c r="D20" s="13"/>
    </row>
    <row r="21" spans="2:9" x14ac:dyDescent="0.2">
      <c r="B21" s="14" t="s">
        <v>13</v>
      </c>
      <c r="C21" s="14"/>
      <c r="D21">
        <f>C12+D12-2</f>
        <v>52</v>
      </c>
      <c r="F21" s="12" t="s">
        <v>14</v>
      </c>
    </row>
    <row r="22" spans="2:9" x14ac:dyDescent="0.2">
      <c r="B22" s="6" t="s">
        <v>15</v>
      </c>
      <c r="D22">
        <f>0.05</f>
        <v>0.05</v>
      </c>
    </row>
    <row r="23" spans="2:9" x14ac:dyDescent="0.2">
      <c r="B23" s="14" t="s">
        <v>16</v>
      </c>
      <c r="C23" s="14"/>
      <c r="D23" s="15">
        <f>_xlfn.T.INV.2T(D22,D21)</f>
        <v>2.0066468050616861</v>
      </c>
      <c r="F23" s="9" t="s">
        <v>17</v>
      </c>
      <c r="G23" s="16"/>
    </row>
    <row r="25" spans="2:9" x14ac:dyDescent="0.2">
      <c r="B25" s="17" t="s">
        <v>18</v>
      </c>
      <c r="C25" s="18" t="s">
        <v>19</v>
      </c>
      <c r="D25" s="18" t="s">
        <v>20</v>
      </c>
    </row>
    <row r="26" spans="2:9" x14ac:dyDescent="0.2">
      <c r="C26" s="19">
        <f>(C13-D13)+(L60*(SQRT((C14/C12)+(D14/D12))))</f>
        <v>761.09135271023661</v>
      </c>
      <c r="D26" s="20">
        <f>(C13-D13)-(2.101*(SQRT((C14/C12)+(D14/D12))))</f>
        <v>-61.216208460064877</v>
      </c>
      <c r="F26" s="9" t="s">
        <v>21</v>
      </c>
      <c r="G26" s="16"/>
      <c r="H26" s="16"/>
      <c r="I26" s="16"/>
    </row>
    <row r="27" spans="2:9" x14ac:dyDescent="0.2">
      <c r="C27" s="19"/>
      <c r="D27" s="20"/>
      <c r="F27" s="21"/>
    </row>
    <row r="28" spans="2:9" x14ac:dyDescent="0.2">
      <c r="B28" s="6"/>
      <c r="D28" s="13"/>
    </row>
    <row r="29" spans="2:9" x14ac:dyDescent="0.2">
      <c r="B29" s="22" t="s">
        <v>22</v>
      </c>
      <c r="C29" s="22"/>
      <c r="D29" s="22"/>
      <c r="E29" s="22"/>
    </row>
    <row r="30" spans="2:9" x14ac:dyDescent="0.2">
      <c r="B30" s="5" t="s">
        <v>23</v>
      </c>
      <c r="C30" s="5" t="s">
        <v>24</v>
      </c>
      <c r="D30" s="5" t="s">
        <v>25</v>
      </c>
    </row>
    <row r="31" spans="2:9" x14ac:dyDescent="0.2">
      <c r="B31">
        <v>1</v>
      </c>
      <c r="C31" s="13">
        <v>6067.8775289474752</v>
      </c>
      <c r="D31" s="13">
        <v>7291.5522678982561</v>
      </c>
    </row>
    <row r="32" spans="2:9" x14ac:dyDescent="0.2">
      <c r="B32" s="23">
        <v>2</v>
      </c>
      <c r="C32" s="13">
        <v>8818.2283127956489</v>
      </c>
      <c r="D32" s="13">
        <v>7581.6855240434043</v>
      </c>
    </row>
    <row r="33" spans="2:4" x14ac:dyDescent="0.2">
      <c r="B33" s="23">
        <v>3</v>
      </c>
      <c r="C33" s="13">
        <v>4944.630653856866</v>
      </c>
      <c r="D33" s="13">
        <v>4707.8117588564564</v>
      </c>
    </row>
    <row r="34" spans="2:4" x14ac:dyDescent="0.2">
      <c r="B34" s="23">
        <v>4</v>
      </c>
      <c r="C34" s="13">
        <v>5140.9730386482315</v>
      </c>
      <c r="D34" s="13">
        <v>3502.9927175538892</v>
      </c>
    </row>
    <row r="35" spans="2:4" x14ac:dyDescent="0.2">
      <c r="B35" s="23">
        <v>5</v>
      </c>
      <c r="C35" s="13">
        <v>4768.8999999999996</v>
      </c>
      <c r="D35" s="13">
        <v>5069.3991230926176</v>
      </c>
    </row>
    <row r="36" spans="2:4" x14ac:dyDescent="0.2">
      <c r="B36" s="23">
        <v>6</v>
      </c>
      <c r="C36" s="13">
        <v>8480.6509917526255</v>
      </c>
      <c r="D36" s="13">
        <v>7606.9374610746636</v>
      </c>
    </row>
    <row r="37" spans="2:4" x14ac:dyDescent="0.2">
      <c r="B37" s="23">
        <v>7</v>
      </c>
      <c r="C37" s="13">
        <v>4514.8426039369806</v>
      </c>
      <c r="D37" s="13">
        <v>6110.0924690442216</v>
      </c>
    </row>
    <row r="38" spans="2:4" x14ac:dyDescent="0.2">
      <c r="B38" s="23">
        <v>8</v>
      </c>
      <c r="C38" s="13">
        <v>4963.9867975114148</v>
      </c>
      <c r="D38" s="13">
        <v>7448.7357280980559</v>
      </c>
    </row>
    <row r="39" spans="2:4" x14ac:dyDescent="0.2">
      <c r="B39" s="23">
        <v>9</v>
      </c>
      <c r="C39" s="13">
        <v>8211.5008918798339</v>
      </c>
      <c r="D39" s="13">
        <v>6917.390333966664</v>
      </c>
    </row>
    <row r="40" spans="2:4" x14ac:dyDescent="0.2">
      <c r="B40" s="23">
        <v>10</v>
      </c>
      <c r="C40" s="13">
        <v>7171.0237672784651</v>
      </c>
      <c r="D40" s="13">
        <v>5034.7915417396362</v>
      </c>
    </row>
    <row r="41" spans="2:4" x14ac:dyDescent="0.2">
      <c r="B41" s="23">
        <v>11</v>
      </c>
      <c r="C41" s="13">
        <v>8732.32</v>
      </c>
      <c r="D41" s="13">
        <v>6780.4042444739289</v>
      </c>
    </row>
    <row r="42" spans="2:4" x14ac:dyDescent="0.2">
      <c r="B42" s="23">
        <v>12</v>
      </c>
      <c r="C42" s="13">
        <v>6589.32</v>
      </c>
      <c r="D42" s="13">
        <v>8309.0145026700866</v>
      </c>
    </row>
    <row r="43" spans="2:4" x14ac:dyDescent="0.2">
      <c r="B43" s="23">
        <v>13</v>
      </c>
      <c r="C43" s="13">
        <v>7796.0764461561621</v>
      </c>
      <c r="D43" s="13">
        <v>6689.7262834467692</v>
      </c>
    </row>
    <row r="44" spans="2:4" x14ac:dyDescent="0.2">
      <c r="B44" s="23">
        <v>14</v>
      </c>
      <c r="C44" s="13">
        <v>7959.6518844759457</v>
      </c>
      <c r="D44" s="13">
        <v>4773.7961589941897</v>
      </c>
    </row>
    <row r="45" spans="2:4" x14ac:dyDescent="0.2">
      <c r="B45" s="23">
        <v>15</v>
      </c>
      <c r="C45" s="13">
        <v>6927.3993376730541</v>
      </c>
      <c r="D45" s="13">
        <v>8765.32</v>
      </c>
    </row>
    <row r="46" spans="2:4" x14ac:dyDescent="0.2">
      <c r="B46" s="23">
        <v>16</v>
      </c>
      <c r="C46" s="13">
        <v>5364.0759114573129</v>
      </c>
      <c r="D46" s="13">
        <v>5409.2879900907119</v>
      </c>
    </row>
    <row r="47" spans="2:4" x14ac:dyDescent="0.2">
      <c r="B47" s="23">
        <v>17</v>
      </c>
      <c r="C47" s="13">
        <v>7659.54</v>
      </c>
      <c r="D47" s="13">
        <v>4916.5605773950419</v>
      </c>
    </row>
    <row r="48" spans="2:4" x14ac:dyDescent="0.2">
      <c r="B48" s="23">
        <v>18</v>
      </c>
      <c r="C48" s="13">
        <v>9097.4824148076696</v>
      </c>
      <c r="D48" s="13">
        <v>6573.1264904724776</v>
      </c>
    </row>
    <row r="49" spans="2:4" x14ac:dyDescent="0.2">
      <c r="B49" s="23">
        <v>19</v>
      </c>
      <c r="C49" s="13">
        <v>7538.8320657490613</v>
      </c>
      <c r="D49" s="13">
        <v>4266.3142421742887</v>
      </c>
    </row>
    <row r="50" spans="2:4" x14ac:dyDescent="0.2">
      <c r="B50" s="23">
        <v>20</v>
      </c>
      <c r="C50" s="13">
        <v>6785.5817191753995</v>
      </c>
      <c r="D50" s="13">
        <v>6809.8614458815864</v>
      </c>
    </row>
    <row r="51" spans="2:4" x14ac:dyDescent="0.2">
      <c r="B51" s="23">
        <v>21</v>
      </c>
      <c r="C51" s="13">
        <v>7551.5365584320707</v>
      </c>
      <c r="D51" s="13">
        <v>5673.9118725876879</v>
      </c>
    </row>
    <row r="52" spans="2:4" x14ac:dyDescent="0.2">
      <c r="B52" s="23">
        <v>22</v>
      </c>
      <c r="C52" s="13">
        <v>6415.3598104481189</v>
      </c>
      <c r="D52" s="13">
        <v>4567.8</v>
      </c>
    </row>
    <row r="53" spans="2:4" x14ac:dyDescent="0.2">
      <c r="B53" s="23">
        <v>23</v>
      </c>
      <c r="C53" s="13">
        <v>8204.6874634817887</v>
      </c>
      <c r="D53" s="13">
        <v>8211.5008918798339</v>
      </c>
    </row>
    <row r="54" spans="2:4" x14ac:dyDescent="0.2">
      <c r="B54" s="23">
        <v>24</v>
      </c>
      <c r="C54" s="13">
        <v>4427.0853292839611</v>
      </c>
      <c r="D54" s="13">
        <v>5140.9730386482315</v>
      </c>
    </row>
    <row r="55" spans="2:4" x14ac:dyDescent="0.2">
      <c r="B55" s="23">
        <v>25</v>
      </c>
      <c r="C55" s="13">
        <v>7659.23</v>
      </c>
      <c r="D55" s="13">
        <v>7865.98</v>
      </c>
    </row>
    <row r="56" spans="2:4" x14ac:dyDescent="0.2">
      <c r="B56" s="23">
        <v>26</v>
      </c>
      <c r="C56" s="13">
        <v>8657.2099999999991</v>
      </c>
      <c r="D56" s="13">
        <v>6548.98</v>
      </c>
    </row>
    <row r="57" spans="2:4" x14ac:dyDescent="0.2">
      <c r="B57" s="23">
        <v>27</v>
      </c>
      <c r="C57" s="13">
        <v>8017.5296595110703</v>
      </c>
      <c r="D57" s="13">
        <v>5342.12</v>
      </c>
    </row>
  </sheetData>
  <mergeCells count="8">
    <mergeCell ref="F26:I26"/>
    <mergeCell ref="B29:E29"/>
    <mergeCell ref="B8:I8"/>
    <mergeCell ref="B10:D10"/>
    <mergeCell ref="F17:I17"/>
    <mergeCell ref="B21:C21"/>
    <mergeCell ref="B23:C23"/>
    <mergeCell ref="F23:G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Vars desc asumen iguales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2022-07-06T15:02:57Z</dcterms:created>
  <dcterms:modified xsi:type="dcterms:W3CDTF">2022-07-06T15:03:29Z</dcterms:modified>
</cp:coreProperties>
</file>