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A89745F-DFA3-494A-9F33-1F2AD6642B29}" xr6:coauthVersionLast="47" xr6:coauthVersionMax="47" xr10:uidLastSave="{00000000-0000-0000-0000-000000000000}"/>
  <bookViews>
    <workbookView xWindow="-120" yWindow="-120" windowWidth="29040" windowHeight="15720" tabRatio="836" xr2:uid="{00000000-000D-0000-FFFF-FFFF00000000}"/>
  </bookViews>
  <sheets>
    <sheet name="ABC_XYZ" sheetId="10" r:id="rId1"/>
  </sheets>
  <calcPr calcId="191029"/>
  <pivotCaches>
    <pivotCache cacheId="6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8" i="10" l="1" a="1"/>
  <c r="N18" i="10" s="1"/>
  <c r="M10" i="10"/>
  <c r="N10" i="10" s="1" a="1"/>
  <c r="N10" i="10" s="1"/>
  <c r="M18" i="10"/>
  <c r="M26" i="10"/>
  <c r="N26" i="10" s="1" a="1"/>
  <c r="N26" i="10" s="1"/>
  <c r="M34" i="10"/>
  <c r="N34" i="10" s="1" a="1"/>
  <c r="N34" i="10" s="1"/>
  <c r="M42" i="10"/>
  <c r="N42" i="10" s="1" a="1"/>
  <c r="N42" i="10" s="1"/>
  <c r="M50" i="10"/>
  <c r="N50" i="10" s="1" a="1"/>
  <c r="N50" i="10" s="1"/>
  <c r="K4" i="10"/>
  <c r="M4" i="10" s="1"/>
  <c r="N4" i="10" s="1" a="1"/>
  <c r="N4" i="10" s="1"/>
  <c r="K5" i="10"/>
  <c r="M5" i="10" s="1"/>
  <c r="N5" i="10" s="1" a="1"/>
  <c r="N5" i="10" s="1"/>
  <c r="K6" i="10"/>
  <c r="M6" i="10" s="1"/>
  <c r="N6" i="10" s="1" a="1"/>
  <c r="N6" i="10" s="1"/>
  <c r="K7" i="10"/>
  <c r="K8" i="10"/>
  <c r="M8" i="10" s="1"/>
  <c r="N8" i="10" s="1" a="1"/>
  <c r="N8" i="10" s="1"/>
  <c r="K9" i="10"/>
  <c r="M9" i="10" s="1"/>
  <c r="N9" i="10" s="1" a="1"/>
  <c r="N9" i="10" s="1"/>
  <c r="K10" i="10"/>
  <c r="K11" i="10"/>
  <c r="M11" i="10" s="1"/>
  <c r="N11" i="10" s="1" a="1"/>
  <c r="N11" i="10" s="1"/>
  <c r="K12" i="10"/>
  <c r="M12" i="10" s="1"/>
  <c r="N12" i="10" s="1" a="1"/>
  <c r="N12" i="10" s="1"/>
  <c r="K13" i="10"/>
  <c r="M13" i="10" s="1"/>
  <c r="N13" i="10" s="1" a="1"/>
  <c r="N13" i="10" s="1"/>
  <c r="K14" i="10"/>
  <c r="M14" i="10" s="1"/>
  <c r="N14" i="10" s="1" a="1"/>
  <c r="N14" i="10" s="1"/>
  <c r="K15" i="10"/>
  <c r="K16" i="10"/>
  <c r="M16" i="10" s="1"/>
  <c r="N16" i="10" s="1" a="1"/>
  <c r="N16" i="10" s="1"/>
  <c r="K17" i="10"/>
  <c r="M17" i="10" s="1"/>
  <c r="N17" i="10" s="1" a="1"/>
  <c r="N17" i="10" s="1"/>
  <c r="K18" i="10"/>
  <c r="K19" i="10"/>
  <c r="M19" i="10" s="1"/>
  <c r="N19" i="10" s="1" a="1"/>
  <c r="N19" i="10" s="1"/>
  <c r="K20" i="10"/>
  <c r="M20" i="10" s="1"/>
  <c r="N20" i="10" s="1" a="1"/>
  <c r="N20" i="10" s="1"/>
  <c r="K21" i="10"/>
  <c r="M21" i="10" s="1"/>
  <c r="N21" i="10" s="1" a="1"/>
  <c r="N21" i="10" s="1"/>
  <c r="K22" i="10"/>
  <c r="M22" i="10" s="1"/>
  <c r="N22" i="10" s="1" a="1"/>
  <c r="N22" i="10" s="1"/>
  <c r="K23" i="10"/>
  <c r="K24" i="10"/>
  <c r="M24" i="10" s="1"/>
  <c r="N24" i="10" s="1" a="1"/>
  <c r="N24" i="10" s="1"/>
  <c r="K25" i="10"/>
  <c r="M25" i="10" s="1"/>
  <c r="N25" i="10" s="1" a="1"/>
  <c r="N25" i="10" s="1"/>
  <c r="K26" i="10"/>
  <c r="K27" i="10"/>
  <c r="M27" i="10" s="1"/>
  <c r="N27" i="10" s="1" a="1"/>
  <c r="N27" i="10" s="1"/>
  <c r="K28" i="10"/>
  <c r="M28" i="10" s="1"/>
  <c r="N28" i="10" s="1" a="1"/>
  <c r="N28" i="10" s="1"/>
  <c r="K29" i="10"/>
  <c r="M29" i="10" s="1"/>
  <c r="N29" i="10" s="1" a="1"/>
  <c r="N29" i="10" s="1"/>
  <c r="K30" i="10"/>
  <c r="M30" i="10" s="1"/>
  <c r="N30" i="10" s="1" a="1"/>
  <c r="N30" i="10" s="1"/>
  <c r="K31" i="10"/>
  <c r="K32" i="10"/>
  <c r="M32" i="10" s="1"/>
  <c r="N32" i="10" s="1" a="1"/>
  <c r="N32" i="10" s="1"/>
  <c r="K33" i="10"/>
  <c r="M33" i="10" s="1"/>
  <c r="N33" i="10" s="1" a="1"/>
  <c r="N33" i="10" s="1"/>
  <c r="K34" i="10"/>
  <c r="K35" i="10"/>
  <c r="M35" i="10" s="1"/>
  <c r="N35" i="10" s="1" a="1"/>
  <c r="N35" i="10" s="1"/>
  <c r="K36" i="10"/>
  <c r="M36" i="10" s="1"/>
  <c r="N36" i="10" s="1" a="1"/>
  <c r="N36" i="10" s="1"/>
  <c r="K37" i="10"/>
  <c r="M37" i="10" s="1"/>
  <c r="N37" i="10" s="1" a="1"/>
  <c r="N37" i="10" s="1"/>
  <c r="K38" i="10"/>
  <c r="M38" i="10" s="1"/>
  <c r="N38" i="10" s="1" a="1"/>
  <c r="N38" i="10" s="1"/>
  <c r="K39" i="10"/>
  <c r="K40" i="10"/>
  <c r="M40" i="10" s="1"/>
  <c r="N40" i="10" s="1" a="1"/>
  <c r="N40" i="10" s="1"/>
  <c r="K41" i="10"/>
  <c r="M41" i="10" s="1"/>
  <c r="N41" i="10" s="1" a="1"/>
  <c r="N41" i="10" s="1"/>
  <c r="K42" i="10"/>
  <c r="K43" i="10"/>
  <c r="M43" i="10" s="1"/>
  <c r="N43" i="10" s="1" a="1"/>
  <c r="N43" i="10" s="1"/>
  <c r="K44" i="10"/>
  <c r="M44" i="10" s="1"/>
  <c r="N44" i="10" s="1" a="1"/>
  <c r="N44" i="10" s="1"/>
  <c r="K45" i="10"/>
  <c r="M45" i="10" s="1"/>
  <c r="N45" i="10" s="1" a="1"/>
  <c r="N45" i="10" s="1"/>
  <c r="K46" i="10"/>
  <c r="M46" i="10" s="1"/>
  <c r="N46" i="10" s="1" a="1"/>
  <c r="N46" i="10" s="1"/>
  <c r="K47" i="10"/>
  <c r="K48" i="10"/>
  <c r="M48" i="10" s="1"/>
  <c r="N48" i="10" s="1" a="1"/>
  <c r="N48" i="10" s="1"/>
  <c r="K49" i="10"/>
  <c r="M49" i="10" s="1"/>
  <c r="N49" i="10" s="1" a="1"/>
  <c r="N49" i="10" s="1"/>
  <c r="K50" i="10"/>
  <c r="K51" i="10"/>
  <c r="M51" i="10" s="1"/>
  <c r="N51" i="10" s="1" a="1"/>
  <c r="N51" i="10" s="1"/>
  <c r="K52" i="10"/>
  <c r="M52" i="10" s="1"/>
  <c r="N52" i="10" s="1" a="1"/>
  <c r="N52" i="10" s="1"/>
  <c r="K3" i="10"/>
  <c r="M3" i="10" s="1"/>
  <c r="N3" i="10" s="1" a="1"/>
  <c r="N3" i="10" s="1"/>
  <c r="L4" i="10"/>
  <c r="L5" i="10"/>
  <c r="L6" i="10"/>
  <c r="L7" i="10"/>
  <c r="M7" i="10" s="1"/>
  <c r="N7" i="10" s="1" a="1"/>
  <c r="N7" i="10" s="1"/>
  <c r="L8" i="10"/>
  <c r="L9" i="10"/>
  <c r="L10" i="10"/>
  <c r="L11" i="10"/>
  <c r="L12" i="10"/>
  <c r="L13" i="10"/>
  <c r="L14" i="10"/>
  <c r="L15" i="10"/>
  <c r="M15" i="10" s="1"/>
  <c r="N15" i="10" s="1" a="1"/>
  <c r="N15" i="10" s="1"/>
  <c r="L16" i="10"/>
  <c r="L17" i="10"/>
  <c r="L18" i="10"/>
  <c r="L19" i="10"/>
  <c r="L20" i="10"/>
  <c r="L21" i="10"/>
  <c r="L22" i="10"/>
  <c r="L23" i="10"/>
  <c r="M23" i="10" s="1"/>
  <c r="N23" i="10" s="1" a="1"/>
  <c r="N23" i="10" s="1"/>
  <c r="L24" i="10"/>
  <c r="L25" i="10"/>
  <c r="L26" i="10"/>
  <c r="L27" i="10"/>
  <c r="L28" i="10"/>
  <c r="L29" i="10"/>
  <c r="L30" i="10"/>
  <c r="L31" i="10"/>
  <c r="M31" i="10" s="1"/>
  <c r="N31" i="10" s="1" a="1"/>
  <c r="N31" i="10" s="1"/>
  <c r="L32" i="10"/>
  <c r="L33" i="10"/>
  <c r="L34" i="10"/>
  <c r="L35" i="10"/>
  <c r="L36" i="10"/>
  <c r="L37" i="10"/>
  <c r="L38" i="10"/>
  <c r="L39" i="10"/>
  <c r="M39" i="10" s="1"/>
  <c r="N39" i="10" s="1" a="1"/>
  <c r="N39" i="10" s="1"/>
  <c r="L40" i="10"/>
  <c r="L41" i="10"/>
  <c r="L42" i="10"/>
  <c r="L43" i="10"/>
  <c r="L44" i="10"/>
  <c r="L45" i="10"/>
  <c r="L46" i="10"/>
  <c r="L47" i="10"/>
  <c r="M47" i="10" s="1"/>
  <c r="N47" i="10" s="1" a="1"/>
  <c r="N47" i="10" s="1"/>
  <c r="L48" i="10"/>
  <c r="L49" i="10"/>
  <c r="L50" i="10"/>
  <c r="L51" i="10"/>
  <c r="L52" i="10"/>
  <c r="L3" i="10"/>
  <c r="H4" i="10"/>
  <c r="H5" i="10"/>
  <c r="H11" i="10"/>
  <c r="H12" i="10"/>
  <c r="H21" i="10"/>
  <c r="H27" i="10"/>
  <c r="H28" i="10"/>
  <c r="H29" i="10"/>
  <c r="H35" i="10"/>
  <c r="H44" i="10"/>
  <c r="H45" i="10"/>
  <c r="H51" i="10"/>
  <c r="H52" i="10"/>
  <c r="H3" i="10"/>
  <c r="I3" i="10" s="1"/>
  <c r="K1" i="10"/>
  <c r="H6" i="10" s="1"/>
  <c r="J3" i="10" l="1" a="1"/>
  <c r="J3" i="10" s="1"/>
  <c r="I4" i="10"/>
  <c r="H43" i="10"/>
  <c r="H20" i="10"/>
  <c r="H37" i="10"/>
  <c r="H19" i="10"/>
  <c r="H36" i="10"/>
  <c r="H13" i="10"/>
  <c r="H50" i="10"/>
  <c r="H42" i="10"/>
  <c r="H34" i="10"/>
  <c r="H26" i="10"/>
  <c r="H18" i="10"/>
  <c r="H10" i="10"/>
  <c r="H49" i="10"/>
  <c r="H41" i="10"/>
  <c r="H33" i="10"/>
  <c r="H25" i="10"/>
  <c r="H17" i="10"/>
  <c r="H9" i="10"/>
  <c r="H48" i="10"/>
  <c r="H40" i="10"/>
  <c r="H32" i="10"/>
  <c r="H24" i="10"/>
  <c r="H16" i="10"/>
  <c r="H8" i="10"/>
  <c r="H47" i="10"/>
  <c r="H39" i="10"/>
  <c r="H31" i="10"/>
  <c r="H23" i="10"/>
  <c r="H15" i="10"/>
  <c r="H7" i="10"/>
  <c r="H46" i="10"/>
  <c r="H38" i="10"/>
  <c r="H30" i="10"/>
  <c r="H22" i="10"/>
  <c r="H14" i="10"/>
  <c r="J4" i="10" l="1" a="1"/>
  <c r="J4" i="10" s="1"/>
  <c r="I5" i="10"/>
  <c r="J5" i="10" l="1" a="1"/>
  <c r="J5" i="10" s="1"/>
  <c r="I6" i="10"/>
  <c r="I7" i="10" l="1"/>
  <c r="J6" i="10" a="1"/>
  <c r="J6" i="10" s="1"/>
  <c r="I8" i="10" l="1"/>
  <c r="J7" i="10" a="1"/>
  <c r="J7" i="10" s="1"/>
  <c r="I9" i="10" l="1"/>
  <c r="J8" i="10" a="1"/>
  <c r="J8" i="10" s="1"/>
  <c r="I10" i="10" l="1"/>
  <c r="J9" i="10" a="1"/>
  <c r="J9" i="10" s="1"/>
  <c r="I11" i="10" l="1"/>
  <c r="J10" i="10" a="1"/>
  <c r="J10" i="10" s="1"/>
  <c r="I12" i="10" l="1"/>
  <c r="J11" i="10" a="1"/>
  <c r="J11" i="10" s="1"/>
  <c r="I13" i="10" l="1"/>
  <c r="J12" i="10" a="1"/>
  <c r="J12" i="10" s="1"/>
  <c r="I14" i="10" l="1"/>
  <c r="J13" i="10" a="1"/>
  <c r="J13" i="10" s="1"/>
  <c r="I15" i="10" l="1"/>
  <c r="J14" i="10" a="1"/>
  <c r="J14" i="10" s="1"/>
  <c r="I16" i="10" l="1"/>
  <c r="J15" i="10" a="1"/>
  <c r="J15" i="10" s="1"/>
  <c r="I17" i="10" l="1"/>
  <c r="J16" i="10" a="1"/>
  <c r="J16" i="10" s="1"/>
  <c r="I18" i="10" l="1"/>
  <c r="J17" i="10" a="1"/>
  <c r="J17" i="10" s="1"/>
  <c r="I19" i="10" l="1"/>
  <c r="J18" i="10" a="1"/>
  <c r="J18" i="10" s="1"/>
  <c r="I20" i="10" l="1"/>
  <c r="J19" i="10" a="1"/>
  <c r="J19" i="10" s="1"/>
  <c r="I21" i="10" l="1"/>
  <c r="J20" i="10" a="1"/>
  <c r="J20" i="10" s="1"/>
  <c r="I22" i="10" l="1"/>
  <c r="J21" i="10" a="1"/>
  <c r="J21" i="10" s="1"/>
  <c r="I23" i="10" l="1"/>
  <c r="J22" i="10" a="1"/>
  <c r="J22" i="10" s="1"/>
  <c r="I24" i="10" l="1"/>
  <c r="J23" i="10" a="1"/>
  <c r="J23" i="10" s="1"/>
  <c r="I25" i="10" l="1"/>
  <c r="J24" i="10" a="1"/>
  <c r="J24" i="10" s="1"/>
  <c r="I26" i="10" l="1"/>
  <c r="J25" i="10" a="1"/>
  <c r="J25" i="10" s="1"/>
  <c r="I27" i="10" l="1"/>
  <c r="J26" i="10" a="1"/>
  <c r="J26" i="10" s="1"/>
  <c r="I28" i="10" l="1"/>
  <c r="J27" i="10" a="1"/>
  <c r="J27" i="10" s="1"/>
  <c r="I29" i="10" l="1"/>
  <c r="J28" i="10" a="1"/>
  <c r="J28" i="10" s="1"/>
  <c r="I30" i="10" l="1"/>
  <c r="J29" i="10" a="1"/>
  <c r="J29" i="10" s="1"/>
  <c r="I31" i="10" l="1"/>
  <c r="J30" i="10" a="1"/>
  <c r="J30" i="10" s="1"/>
  <c r="I32" i="10" l="1"/>
  <c r="J31" i="10" a="1"/>
  <c r="J31" i="10" s="1"/>
  <c r="I33" i="10" l="1"/>
  <c r="J32" i="10" a="1"/>
  <c r="J32" i="10" s="1"/>
  <c r="I34" i="10" l="1"/>
  <c r="J33" i="10" a="1"/>
  <c r="J33" i="10" s="1"/>
  <c r="I35" i="10" l="1"/>
  <c r="J34" i="10" a="1"/>
  <c r="J34" i="10" s="1"/>
  <c r="I36" i="10" l="1"/>
  <c r="J35" i="10" a="1"/>
  <c r="J35" i="10" s="1"/>
  <c r="I37" i="10" l="1"/>
  <c r="J36" i="10" a="1"/>
  <c r="J36" i="10" s="1"/>
  <c r="I38" i="10" l="1"/>
  <c r="J37" i="10" a="1"/>
  <c r="J37" i="10" s="1"/>
  <c r="I39" i="10" l="1"/>
  <c r="J38" i="10" a="1"/>
  <c r="J38" i="10" s="1"/>
  <c r="I40" i="10" l="1"/>
  <c r="J39" i="10" a="1"/>
  <c r="J39" i="10" s="1"/>
  <c r="I41" i="10" l="1"/>
  <c r="J40" i="10" a="1"/>
  <c r="J40" i="10" s="1"/>
  <c r="I42" i="10" l="1"/>
  <c r="J41" i="10" a="1"/>
  <c r="J41" i="10" s="1"/>
  <c r="I43" i="10" l="1"/>
  <c r="J42" i="10" a="1"/>
  <c r="J42" i="10" s="1"/>
  <c r="I44" i="10" l="1"/>
  <c r="J43" i="10" a="1"/>
  <c r="J43" i="10" s="1"/>
  <c r="I45" i="10" l="1"/>
  <c r="J44" i="10" a="1"/>
  <c r="J44" i="10" s="1"/>
  <c r="I46" i="10" l="1"/>
  <c r="J45" i="10" a="1"/>
  <c r="J45" i="10" s="1"/>
  <c r="I47" i="10" l="1"/>
  <c r="J46" i="10" a="1"/>
  <c r="J46" i="10" s="1"/>
  <c r="I48" i="10" l="1"/>
  <c r="J47" i="10" a="1"/>
  <c r="J47" i="10" s="1"/>
  <c r="I49" i="10" l="1"/>
  <c r="J48" i="10" a="1"/>
  <c r="J48" i="10" s="1"/>
  <c r="I50" i="10" l="1"/>
  <c r="J49" i="10" a="1"/>
  <c r="J49" i="10" s="1"/>
  <c r="I51" i="10" l="1"/>
  <c r="J50" i="10" a="1"/>
  <c r="J50" i="10" s="1"/>
  <c r="I52" i="10" l="1"/>
  <c r="J52" i="10" s="1" a="1"/>
  <c r="J52" i="10" s="1"/>
  <c r="J51" i="10" a="1"/>
  <c r="J51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<sst xmlns="http://schemas.openxmlformats.org/spreadsheetml/2006/main" count="96" uniqueCount="72">
  <si>
    <t>Батончик "Марс"</t>
  </si>
  <si>
    <t>Батончик "Милки вей"</t>
  </si>
  <si>
    <t>Батончик "Несквик"</t>
  </si>
  <si>
    <t>Батончик "Твикс"</t>
  </si>
  <si>
    <t>Баунти молочный</t>
  </si>
  <si>
    <t>Ж.Р. Бумер</t>
  </si>
  <si>
    <t>Ж.Р. Дирол</t>
  </si>
  <si>
    <t>Ж.Р. Стиморол</t>
  </si>
  <si>
    <t>Ж.Р. Супер Гум</t>
  </si>
  <si>
    <t>Изюм</t>
  </si>
  <si>
    <t>Инжир</t>
  </si>
  <si>
    <t>Кетчуп болгарский</t>
  </si>
  <si>
    <t>Кетчуп Монарх</t>
  </si>
  <si>
    <t>Киндер-сюрприз</t>
  </si>
  <si>
    <t>Кофе "Арабика" молотый</t>
  </si>
  <si>
    <t>Кофе растворимый "Нескафе голд"</t>
  </si>
  <si>
    <t>Кофе растворимый "Нескафе классик"</t>
  </si>
  <si>
    <t>Кукурузные хлопья с сахаром</t>
  </si>
  <si>
    <t>Лапша Доширак</t>
  </si>
  <si>
    <t>Миндаль в шоколаде</t>
  </si>
  <si>
    <t>Мюсли</t>
  </si>
  <si>
    <t>Рис длинный</t>
  </si>
  <si>
    <t>Рис кругылй</t>
  </si>
  <si>
    <t>Сахар песок фасованный</t>
  </si>
  <si>
    <t>Сникерс</t>
  </si>
  <si>
    <t>Суп гуляш мгновенного приготовления</t>
  </si>
  <si>
    <t>Торт вафельный</t>
  </si>
  <si>
    <t>Чай "Ахмад"</t>
  </si>
  <si>
    <t>Чай Индийский</t>
  </si>
  <si>
    <t>Чупа-Чупс</t>
  </si>
  <si>
    <t>Шок. "Аленка"</t>
  </si>
  <si>
    <t>Шок. "Альпен голд" орех изюм</t>
  </si>
  <si>
    <t>Шок. "Вдохновение"</t>
  </si>
  <si>
    <t>Шок. "Восторг"</t>
  </si>
  <si>
    <t>Шок. "Колокола" пористый</t>
  </si>
  <si>
    <t>Шок. "Кофе с молоком"</t>
  </si>
  <si>
    <t>Конфеты "Мишка косолапый"</t>
  </si>
  <si>
    <t>Какао "Несквик"</t>
  </si>
  <si>
    <t>Сырок глазированный</t>
  </si>
  <si>
    <t>Сок привет 1л.</t>
  </si>
  <si>
    <t>Сок привет 0,5  л.</t>
  </si>
  <si>
    <t>Йогурт fructis 0,25</t>
  </si>
  <si>
    <t>Йогурт Услада 0,25</t>
  </si>
  <si>
    <t>Кефир Вкуснотеево</t>
  </si>
  <si>
    <t>Кефир Простоквашино</t>
  </si>
  <si>
    <t>Халва</t>
  </si>
  <si>
    <t>Чипсы Lays</t>
  </si>
  <si>
    <t>Чипсы Estrella</t>
  </si>
  <si>
    <t>Раст.  Масло "Олейна"</t>
  </si>
  <si>
    <t>Раст.  Масло "Злато"</t>
  </si>
  <si>
    <t>1 кв</t>
  </si>
  <si>
    <t>2 кв</t>
  </si>
  <si>
    <t>3 кв</t>
  </si>
  <si>
    <t>4 кв</t>
  </si>
  <si>
    <t>выручка год</t>
  </si>
  <si>
    <t>Общая выручка</t>
  </si>
  <si>
    <t>Наименование</t>
  </si>
  <si>
    <r>
      <rPr>
        <b/>
        <sz val="12"/>
        <color theme="1"/>
        <rFont val="Calibri"/>
        <family val="2"/>
        <charset val="204"/>
      </rPr>
      <t>∑</t>
    </r>
    <r>
      <rPr>
        <b/>
        <sz val="12"/>
        <color theme="1"/>
        <rFont val="Calibri"/>
        <family val="2"/>
        <charset val="204"/>
        <scheme val="minor"/>
      </rPr>
      <t xml:space="preserve"> %  
от выручки</t>
    </r>
  </si>
  <si>
    <t>ABC</t>
  </si>
  <si>
    <t>ср. знач</t>
  </si>
  <si>
    <t>коэф.
 вариации</t>
  </si>
  <si>
    <t>XYZ</t>
  </si>
  <si>
    <t>%
  выручки</t>
  </si>
  <si>
    <t>стд. 
откл.</t>
  </si>
  <si>
    <t>A</t>
  </si>
  <si>
    <t>B</t>
  </si>
  <si>
    <t>C</t>
  </si>
  <si>
    <t>X</t>
  </si>
  <si>
    <t>Y</t>
  </si>
  <si>
    <t>Z</t>
  </si>
  <si>
    <t>Количество по полю Наименование</t>
  </si>
  <si>
    <t>Сводная ABC - 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</si>
</sst>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4" tint="0.3999755851924192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/>
    <xf numFmtId="10" fontId="0" fillId="0" borderId="0" xfId="0" applyNumberFormat="1"/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0" fontId="0" fillId="0" borderId="0" xfId="1" applyNumberFormat="1" applyFont="1" applyAlignment="1">
      <alignment vertical="center"/>
    </xf>
    <xf numFmtId="2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4" fillId="2" borderId="3" xfId="0" applyFont="1" applyFill="1" applyBorder="1"/>
    <xf numFmtId="0" fontId="4" fillId="2" borderId="4" xfId="0" applyFont="1" applyFill="1" applyBorder="1"/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horizontal="righ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2">
    <cellStyle name="Обычный" xfId="0" builtinId="0"/>
    <cellStyle name="Процентный" xfId="1" builtinId="5"/>
  </cellStyles>
  <dxfs count="15"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втор" refreshedDate="45367.792206481485" createdVersion="7" refreshedVersion="7" minRefreshableVersion="3" recordCount="50" xr:uid="{D1AC3F04-4052-4632-90FA-2874C172EDD5}">
  <cacheSource type="worksheet">
    <worksheetSource ref="B2:N52" sheet="ABC_XYZ"/>
  </cacheSource>
  <cacheFields count="13">
    <cacheField name="Наименование" numFmtId="0">
      <sharedItems count="50">
        <s v="Кукурузные хлопья с сахаром"/>
        <s v="Сахар песок фасованный"/>
        <s v="Ж.Р. Дирол"/>
        <s v="Батончик &quot;Твикс&quot;"/>
        <s v="Кофе растворимый &quot;Нескафе классик&quot;"/>
        <s v="Батончик &quot;Марс&quot;"/>
        <s v="Баунти молочный"/>
        <s v="Рис кругылй"/>
        <s v="Кофе растворимый &quot;Нескафе голд&quot;"/>
        <s v="Лапша Доширак"/>
        <s v="Раст.  Масло &quot;Олейна&quot;"/>
        <s v="Ж.Р. Супер Гум"/>
        <s v="Батончик &quot;Несквик&quot;"/>
        <s v="Мюсли"/>
        <s v="Ж.Р. Бумер"/>
        <s v="Раст.  Масло &quot;Злато&quot;"/>
        <s v="Батончик &quot;Милки вей&quot;"/>
        <s v="Сок привет 0,5  л."/>
        <s v="Чупа-Чупс"/>
        <s v="Изюм"/>
        <s v="Рис длинный"/>
        <s v="Какао &quot;Несквик&quot;"/>
        <s v="Йогурт fructis 0,25"/>
        <s v="Чипсы Estrella"/>
        <s v="Сок привет 1л."/>
        <s v="Ж.Р. Стиморол"/>
        <s v="Миндаль в шоколаде"/>
        <s v="Шок. &quot;Аленка&quot;"/>
        <s v="Кетчуп Монарх"/>
        <s v="Чай Индийский"/>
        <s v="Торт вафельный"/>
        <s v="Шок. &quot;Кофе с молоком&quot;"/>
        <s v="Шок. &quot;Колокола&quot; пористый"/>
        <s v="Шок. &quot;Альпен голд&quot; орех изюм"/>
        <s v="Йогурт Услада 0,25"/>
        <s v="Кофе &quot;Арабика&quot; молотый"/>
        <s v="Киндер-сюрприз"/>
        <s v="Шок. &quot;Вдохновение&quot;"/>
        <s v="Конфеты &quot;Мишка косолапый&quot;"/>
        <s v="Чипсы Lays"/>
        <s v="Суп гуляш мгновенного приготовления"/>
        <s v="Сырок глазированный"/>
        <s v="Чай &quot;Ахмад&quot;"/>
        <s v="Халва"/>
        <s v="Кетчуп болгарский"/>
        <s v="Сникерс"/>
        <s v="Шок. &quot;Восторг&quot;"/>
        <s v="Кефир Вкуснотеево"/>
        <s v="Кефир Простоквашино"/>
        <s v="Инжир"/>
      </sharedItems>
    </cacheField>
    <cacheField name="выручка год" numFmtId="0">
      <sharedItems containsSemiMixedTypes="0" containsString="0" containsNumber="1" containsInteger="1" minValue="11" maxValue="7467"/>
    </cacheField>
    <cacheField name="1 кв" numFmtId="0">
      <sharedItems containsSemiMixedTypes="0" containsString="0" containsNumber="1" containsInteger="1" minValue="3" maxValue="1802"/>
    </cacheField>
    <cacheField name="2 кв" numFmtId="0">
      <sharedItems containsSemiMixedTypes="0" containsString="0" containsNumber="1" containsInteger="1" minValue="1" maxValue="1965"/>
    </cacheField>
    <cacheField name="3 кв" numFmtId="0">
      <sharedItems containsSemiMixedTypes="0" containsString="0" containsNumber="1" containsInteger="1" minValue="2" maxValue="1809"/>
    </cacheField>
    <cacheField name="4 кв" numFmtId="0">
      <sharedItems containsSemiMixedTypes="0" containsString="0" containsNumber="1" containsInteger="1" minValue="3" maxValue="1891"/>
    </cacheField>
    <cacheField name="%_x000a_  выручки" numFmtId="10">
      <sharedItems containsSemiMixedTypes="0" containsString="0" containsNumber="1" minValue="2.8487077225876627E-4" maxValue="0.19337545967783706"/>
    </cacheField>
    <cacheField name="∑ %  _x000a_от выручки" numFmtId="10">
      <sharedItems containsSemiMixedTypes="0" containsString="0" containsNumber="1" minValue="0.19337545967783706" maxValue="1"/>
    </cacheField>
    <cacheField name="ABC" numFmtId="0">
      <sharedItems count="3">
        <s v="A"/>
        <s v="B"/>
        <s v="C"/>
      </sharedItems>
    </cacheField>
    <cacheField name="стд. _x000a_откл." numFmtId="2">
      <sharedItems containsSemiMixedTypes="0" containsString="0" containsNumber="1" minValue="0.81649658092772603" maxValue="76.960487697692429"/>
    </cacheField>
    <cacheField name="ср. знач" numFmtId="0">
      <sharedItems containsSemiMixedTypes="0" containsString="0" containsNumber="1" minValue="2.75" maxValue="1866.75"/>
    </cacheField>
    <cacheField name="коэф._x000a_ вариации" numFmtId="10">
      <sharedItems containsSemiMixedTypes="0" containsString="0" containsNumber="1" minValue="1.6253756769994805E-2" maxValue="0.52173077237843413"/>
    </cacheField>
    <cacheField name="XYZ" numFmtId="0">
      <sharedItems count="3">
        <s v="X"/>
        <s v="Y"/>
        <s v="Z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7467"/>
    <n v="1802"/>
    <n v="1965"/>
    <n v="1809"/>
    <n v="1891"/>
    <n v="0.19337545967783706"/>
    <n v="0.19337545967783706"/>
    <x v="0"/>
    <n v="76.960487697692429"/>
    <n v="1866.75"/>
    <n v="4.122699220446896E-2"/>
    <x v="0"/>
  </r>
  <r>
    <x v="1"/>
    <n v="3835"/>
    <n v="957"/>
    <n v="945"/>
    <n v="985"/>
    <n v="948"/>
    <n v="9.9316310146578962E-2"/>
    <n v="0.29269176982441603"/>
    <x v="0"/>
    <n v="18.227726133558185"/>
    <n v="958.75"/>
    <n v="1.9011969891586114E-2"/>
    <x v="0"/>
  </r>
  <r>
    <x v="2"/>
    <n v="3150"/>
    <n v="720"/>
    <n v="814"/>
    <n v="817"/>
    <n v="799"/>
    <n v="8.1576630237737605E-2"/>
    <n v="0.37426840006215362"/>
    <x v="0"/>
    <n v="45.68369512200168"/>
    <n v="787.5"/>
    <n v="5.8011041424764036E-2"/>
    <x v="0"/>
  </r>
  <r>
    <x v="3"/>
    <n v="2534"/>
    <n v="619"/>
    <n v="642"/>
    <n v="628"/>
    <n v="645"/>
    <n v="6.5623866991246699E-2"/>
    <n v="0.43989226705340034"/>
    <x v="0"/>
    <n v="12.179217270963408"/>
    <n v="633.5"/>
    <n v="1.9225283774212166E-2"/>
    <x v="0"/>
  </r>
  <r>
    <x v="4"/>
    <n v="2043"/>
    <n v="510"/>
    <n v="509"/>
    <n v="502"/>
    <n v="522"/>
    <n v="5.2908271611332679E-2"/>
    <n v="0.492800538664733"/>
    <x v="0"/>
    <n v="8.3016062702748474"/>
    <n v="510.75"/>
    <n v="1.6253756769994805E-2"/>
    <x v="0"/>
  </r>
  <r>
    <x v="5"/>
    <n v="1722"/>
    <n v="408"/>
    <n v="412"/>
    <n v="521"/>
    <n v="381"/>
    <n v="4.4595224529963229E-2"/>
    <n v="0.53739576319469617"/>
    <x v="0"/>
    <n v="61.884300647794888"/>
    <n v="430.5"/>
    <n v="0.14374982728872215"/>
    <x v="1"/>
  </r>
  <r>
    <x v="6"/>
    <n v="1551"/>
    <n v="406"/>
    <n v="363"/>
    <n v="405"/>
    <n v="377"/>
    <n v="4.0166778888486042E-2"/>
    <n v="0.57756254208318225"/>
    <x v="0"/>
    <n v="21.281838892977898"/>
    <n v="387.75"/>
    <n v="5.4885464585371753E-2"/>
    <x v="0"/>
  </r>
  <r>
    <x v="7"/>
    <n v="1323"/>
    <n v="331"/>
    <n v="318"/>
    <n v="343"/>
    <n v="331"/>
    <n v="3.4262184699849797E-2"/>
    <n v="0.61182472678303201"/>
    <x v="0"/>
    <n v="10.210288928331069"/>
    <n v="330.75"/>
    <n v="3.0870110138567101E-2"/>
    <x v="0"/>
  </r>
  <r>
    <x v="8"/>
    <n v="1184"/>
    <n v="284"/>
    <n v="311"/>
    <n v="312"/>
    <n v="277"/>
    <n v="3.0662454032216294E-2"/>
    <n v="0.64248718081524836"/>
    <x v="0"/>
    <n v="18.129166187849531"/>
    <n v="296"/>
    <n v="6.124718306705923E-2"/>
    <x v="0"/>
  </r>
  <r>
    <x v="9"/>
    <n v="1073"/>
    <n v="249"/>
    <n v="275"/>
    <n v="259"/>
    <n v="290"/>
    <n v="2.7787848966696015E-2"/>
    <n v="0.67027502978194442"/>
    <x v="0"/>
    <n v="18.025444978326242"/>
    <n v="268.25"/>
    <n v="6.719643980736717E-2"/>
    <x v="0"/>
  </r>
  <r>
    <x v="10"/>
    <n v="1028"/>
    <n v="220"/>
    <n v="241"/>
    <n v="277"/>
    <n v="290"/>
    <n v="2.6622468534728338E-2"/>
    <n v="0.6968974983166728"/>
    <x v="0"/>
    <n v="32.218007387174026"/>
    <n v="257"/>
    <n v="0.12536189644814796"/>
    <x v="1"/>
  </r>
  <r>
    <x v="11"/>
    <n v="1006"/>
    <n v="305"/>
    <n v="234"/>
    <n v="208"/>
    <n v="259"/>
    <n v="2.6052726990210804E-2"/>
    <n v="0.72295022530688358"/>
    <x v="0"/>
    <n v="41.299717513158207"/>
    <n v="251.5"/>
    <n v="0.16421358852150381"/>
    <x v="1"/>
  </r>
  <r>
    <x v="12"/>
    <n v="951"/>
    <n v="190"/>
    <n v="254"/>
    <n v="256"/>
    <n v="251"/>
    <n v="2.4628373128916973E-2"/>
    <n v="0.74757859843580055"/>
    <x v="0"/>
    <n v="31.899582024429932"/>
    <n v="237.75"/>
    <n v="0.13417279505543611"/>
    <x v="1"/>
  </r>
  <r>
    <x v="13"/>
    <n v="833"/>
    <n v="188"/>
    <n v="216"/>
    <n v="218"/>
    <n v="211"/>
    <n v="2.157248666286839E-2"/>
    <n v="0.76915108509866892"/>
    <x v="0"/>
    <n v="13.817259737975061"/>
    <n v="208.25"/>
    <n v="6.6349386496879048E-2"/>
    <x v="0"/>
  </r>
  <r>
    <x v="14"/>
    <n v="707"/>
    <n v="178"/>
    <n v="198"/>
    <n v="159"/>
    <n v="172"/>
    <n v="1.8309421453358884E-2"/>
    <n v="0.78746050655202782"/>
    <x v="0"/>
    <n v="16.235249715767644"/>
    <n v="176.75"/>
    <n v="9.1854312394724996E-2"/>
    <x v="0"/>
  </r>
  <r>
    <x v="15"/>
    <n v="681"/>
    <n v="141"/>
    <n v="148"/>
    <n v="168"/>
    <n v="224"/>
    <n v="1.7636090537110894E-2"/>
    <n v="0.80509659708913872"/>
    <x v="1"/>
    <n v="37.615378060929636"/>
    <n v="170.25"/>
    <n v="0.22094201504217115"/>
    <x v="1"/>
  </r>
  <r>
    <x v="16"/>
    <n v="674"/>
    <n v="214"/>
    <n v="123"/>
    <n v="125"/>
    <n v="212"/>
    <n v="1.7454809136582587E-2"/>
    <n v="0.82255140622572132"/>
    <x v="1"/>
    <n v="51.397146483697583"/>
    <n v="168.5"/>
    <n v="0.30502757557090554"/>
    <x v="2"/>
  </r>
  <r>
    <x v="17"/>
    <n v="645"/>
    <n v="157"/>
    <n v="168"/>
    <n v="157"/>
    <n v="163"/>
    <n v="1.670378619153675E-2"/>
    <n v="0.8392551924172581"/>
    <x v="1"/>
    <n v="5.315072906367325"/>
    <n v="161.25"/>
    <n v="3.2961692442588064E-2"/>
    <x v="0"/>
  </r>
  <r>
    <x v="18"/>
    <n v="558"/>
    <n v="134"/>
    <n v="144"/>
    <n v="148"/>
    <n v="132"/>
    <n v="1.4450717356399233E-2"/>
    <n v="0.85370590977365735"/>
    <x v="1"/>
    <n v="7.7244201508376449"/>
    <n v="139.5"/>
    <n v="5.5372187461201754E-2"/>
    <x v="0"/>
  </r>
  <r>
    <x v="19"/>
    <n v="538"/>
    <n v="134"/>
    <n v="130"/>
    <n v="130"/>
    <n v="144"/>
    <n v="1.3932770497746931E-2"/>
    <n v="0.86763868027140423"/>
    <x v="1"/>
    <n v="6.6080758671996698"/>
    <n v="134.5"/>
    <n v="4.9130675592562602E-2"/>
    <x v="0"/>
  </r>
  <r>
    <x v="20"/>
    <n v="484"/>
    <n v="96"/>
    <n v="135"/>
    <n v="114"/>
    <n v="139"/>
    <n v="1.2534313979385715E-2"/>
    <n v="0.88017299425078999"/>
    <x v="1"/>
    <n v="19.949937343260004"/>
    <n v="121"/>
    <n v="0.16487551523355376"/>
    <x v="1"/>
  </r>
  <r>
    <x v="21"/>
    <n v="453"/>
    <n v="48"/>
    <n v="157"/>
    <n v="132"/>
    <n v="116"/>
    <n v="1.1731496348474646E-2"/>
    <n v="0.89190449059926458"/>
    <x v="1"/>
    <n v="46.657439563982358"/>
    <n v="113.25"/>
    <n v="0.41198622131551749"/>
    <x v="2"/>
  </r>
  <r>
    <x v="22"/>
    <n v="430"/>
    <n v="113"/>
    <n v="101"/>
    <n v="103"/>
    <n v="113"/>
    <n v="1.1135857461024499E-2"/>
    <n v="0.9030403480602891"/>
    <x v="1"/>
    <n v="6.4031242374328485"/>
    <n v="107.5"/>
    <n v="5.956394639472417E-2"/>
    <x v="0"/>
  </r>
  <r>
    <x v="23"/>
    <n v="386"/>
    <n v="84"/>
    <n v="108"/>
    <n v="107"/>
    <n v="87"/>
    <n v="9.9963743719894346E-3"/>
    <n v="0.91303672243227851"/>
    <x v="1"/>
    <n v="12.767145334803704"/>
    <n v="96.5"/>
    <n v="0.13230202419485704"/>
    <x v="1"/>
  </r>
  <r>
    <x v="24"/>
    <n v="375"/>
    <n v="95"/>
    <n v="82"/>
    <n v="98"/>
    <n v="100"/>
    <n v="9.7115035997306677E-3"/>
    <n v="0.92274822603200923"/>
    <x v="1"/>
    <n v="8.0983537421708949"/>
    <n v="93.75"/>
    <n v="8.6382439916489542E-2"/>
    <x v="0"/>
  </r>
  <r>
    <x v="25"/>
    <n v="351"/>
    <n v="80"/>
    <n v="90"/>
    <n v="85"/>
    <n v="96"/>
    <n v="9.0899673693479056E-3"/>
    <n v="0.9318381934013571"/>
    <x v="1"/>
    <n v="6.8495741960115053"/>
    <n v="87.75"/>
    <n v="7.8057825595572713E-2"/>
    <x v="0"/>
  </r>
  <r>
    <x v="26"/>
    <n v="275"/>
    <n v="87"/>
    <n v="58"/>
    <n v="56"/>
    <n v="74"/>
    <n v="7.1217693064691565E-3"/>
    <n v="0.93895996270782622"/>
    <x v="1"/>
    <n v="14.591664287073858"/>
    <n v="68.75"/>
    <n v="0.2122423896301652"/>
    <x v="1"/>
  </r>
  <r>
    <x v="27"/>
    <n v="224"/>
    <n v="63"/>
    <n v="55"/>
    <n v="48"/>
    <n v="58"/>
    <n v="5.8010048169057854E-3"/>
    <n v="0.94476096752473204"/>
    <x v="1"/>
    <n v="6.2716292407422598"/>
    <n v="56"/>
    <n v="0.11199337929896892"/>
    <x v="1"/>
  </r>
  <r>
    <x v="28"/>
    <n v="219"/>
    <n v="55"/>
    <n v="62"/>
    <n v="50"/>
    <n v="52"/>
    <n v="5.6715181022427095E-3"/>
    <n v="0.9504324856269748"/>
    <x v="2"/>
    <n v="5.2519837521962431"/>
    <n v="54.75"/>
    <n v="9.5926643875730466E-2"/>
    <x v="0"/>
  </r>
  <r>
    <x v="29"/>
    <n v="211"/>
    <n v="54"/>
    <n v="50"/>
    <n v="60"/>
    <n v="47"/>
    <n v="5.4643393587817893E-3"/>
    <n v="0.95589682498575657"/>
    <x v="2"/>
    <n v="5.619905100029122"/>
    <n v="52.75"/>
    <n v="0.10653848530860895"/>
    <x v="1"/>
  </r>
  <r>
    <x v="30"/>
    <n v="198"/>
    <n v="45"/>
    <n v="45"/>
    <n v="59"/>
    <n v="49"/>
    <n v="5.1276739006577924E-3"/>
    <n v="0.96102449888641439"/>
    <x v="2"/>
    <n v="6.6080758671996698"/>
    <n v="49.5"/>
    <n v="0.13349648216564988"/>
    <x v="1"/>
  </r>
  <r>
    <x v="31"/>
    <n v="194"/>
    <n v="47"/>
    <n v="45"/>
    <n v="60"/>
    <n v="42"/>
    <n v="5.0240845289273323E-3"/>
    <n v="0.96604858341534172"/>
    <x v="2"/>
    <n v="7.9372539331937721"/>
    <n v="48.5"/>
    <n v="0.16365472027203654"/>
    <x v="1"/>
  </r>
  <r>
    <x v="32"/>
    <n v="177"/>
    <n v="42"/>
    <n v="43"/>
    <n v="44"/>
    <n v="48"/>
    <n v="4.5838296990728753E-3"/>
    <n v="0.97063241311441462"/>
    <x v="2"/>
    <n v="2.6299556396765835"/>
    <n v="44.25"/>
    <n v="5.9434025755403019E-2"/>
    <x v="0"/>
  </r>
  <r>
    <x v="33"/>
    <n v="133"/>
    <n v="31"/>
    <n v="36"/>
    <n v="31"/>
    <n v="35"/>
    <n v="3.4443466100378102E-3"/>
    <n v="0.9740767597244524"/>
    <x v="2"/>
    <n v="2.6299556396765835"/>
    <n v="33.25"/>
    <n v="7.9096410215837104E-2"/>
    <x v="0"/>
  </r>
  <r>
    <x v="34"/>
    <n v="133"/>
    <n v="33"/>
    <n v="36"/>
    <n v="30"/>
    <n v="34"/>
    <n v="3.4443466100378102E-3"/>
    <n v="0.97752110633449019"/>
    <x v="2"/>
    <n v="2.5"/>
    <n v="33.25"/>
    <n v="7.5187969924812026E-2"/>
    <x v="0"/>
  </r>
  <r>
    <x v="35"/>
    <n v="129"/>
    <n v="35"/>
    <n v="29"/>
    <n v="35"/>
    <n v="30"/>
    <n v="3.3407572383073497E-3"/>
    <n v="0.98086186357279759"/>
    <x v="2"/>
    <n v="3.2015621187164243"/>
    <n v="32.25"/>
    <n v="9.9273243991206961E-2"/>
    <x v="0"/>
  </r>
  <r>
    <x v="36"/>
    <n v="108"/>
    <n v="28"/>
    <n v="26"/>
    <n v="27"/>
    <n v="27"/>
    <n v="2.7969130367224322E-3"/>
    <n v="0.98365877660952006"/>
    <x v="2"/>
    <n v="0.81649658092772603"/>
    <n v="27"/>
    <n v="3.0240614108434299E-2"/>
    <x v="0"/>
  </r>
  <r>
    <x v="37"/>
    <n v="94"/>
    <n v="25"/>
    <n v="21"/>
    <n v="28"/>
    <n v="20"/>
    <n v="2.4343502356658207E-3"/>
    <n v="0.98609312684518591"/>
    <x v="2"/>
    <n v="3.6968455021364721"/>
    <n v="23.5"/>
    <n v="0.1573125745589988"/>
    <x v="1"/>
  </r>
  <r>
    <x v="38"/>
    <n v="92"/>
    <n v="22"/>
    <n v="21"/>
    <n v="22"/>
    <n v="27"/>
    <n v="2.3825555498005906E-3"/>
    <n v="0.98847568239498651"/>
    <x v="2"/>
    <n v="2.70801280154532"/>
    <n v="23"/>
    <n v="0.11773968702370956"/>
    <x v="1"/>
  </r>
  <r>
    <x v="39"/>
    <n v="72"/>
    <n v="16"/>
    <n v="16"/>
    <n v="23"/>
    <n v="17"/>
    <n v="1.8646086911482881E-3"/>
    <n v="0.99034029108613475"/>
    <x v="2"/>
    <n v="3.3665016461206929"/>
    <n v="18"/>
    <n v="0.18702786922892739"/>
    <x v="1"/>
  </r>
  <r>
    <x v="40"/>
    <n v="69"/>
    <n v="14"/>
    <n v="14"/>
    <n v="26"/>
    <n v="15"/>
    <n v="1.7869166623504429E-3"/>
    <n v="0.99212720774848517"/>
    <x v="2"/>
    <n v="5.8523499553598128"/>
    <n v="17.25"/>
    <n v="0.33926666407882972"/>
    <x v="2"/>
  </r>
  <r>
    <x v="41"/>
    <n v="63"/>
    <n v="10"/>
    <n v="15"/>
    <n v="25"/>
    <n v="13"/>
    <n v="1.6315326047547521E-3"/>
    <n v="0.99375874035323997"/>
    <x v="2"/>
    <n v="6.5"/>
    <n v="15.75"/>
    <n v="0.41269841269841268"/>
    <x v="2"/>
  </r>
  <r>
    <x v="42"/>
    <n v="53"/>
    <n v="13"/>
    <n v="14"/>
    <n v="15"/>
    <n v="11"/>
    <n v="1.3725591754286011E-3"/>
    <n v="0.99513129952866852"/>
    <x v="2"/>
    <n v="1.707825127659933"/>
    <n v="13.25"/>
    <n v="0.1288924624649006"/>
    <x v="1"/>
  </r>
  <r>
    <x v="43"/>
    <n v="43"/>
    <n v="7"/>
    <n v="13"/>
    <n v="15"/>
    <n v="8"/>
    <n v="1.1135857461024498E-3"/>
    <n v="0.99624488527477095"/>
    <x v="2"/>
    <n v="3.8622100754188224"/>
    <n v="10.75"/>
    <n v="0.3592753558529137"/>
    <x v="2"/>
  </r>
  <r>
    <x v="44"/>
    <n v="33"/>
    <n v="9"/>
    <n v="9"/>
    <n v="8"/>
    <n v="7"/>
    <n v="8.5461231677629881E-4"/>
    <n v="0.99709949759154726"/>
    <x v="2"/>
    <n v="0.9574271077563381"/>
    <n v="8.25"/>
    <n v="0.11605177063713189"/>
    <x v="1"/>
  </r>
  <r>
    <x v="45"/>
    <n v="31"/>
    <n v="8"/>
    <n v="5"/>
    <n v="9"/>
    <n v="9"/>
    <n v="8.0281763091106855E-4"/>
    <n v="0.99790231522245831"/>
    <x v="2"/>
    <n v="1.8929694486000912"/>
    <n v="7.75"/>
    <n v="0.24425412240001176"/>
    <x v="1"/>
  </r>
  <r>
    <x v="46"/>
    <n v="29"/>
    <n v="4"/>
    <n v="9"/>
    <n v="8"/>
    <n v="8"/>
    <n v="7.510229450458383E-4"/>
    <n v="0.99865333816750412"/>
    <x v="2"/>
    <n v="2.2173557826083452"/>
    <n v="7.25"/>
    <n v="0.3058421769114959"/>
    <x v="2"/>
  </r>
  <r>
    <x v="47"/>
    <n v="24"/>
    <n v="6"/>
    <n v="3"/>
    <n v="7"/>
    <n v="8"/>
    <n v="6.2153623038276268E-4"/>
    <n v="0.99927487439788687"/>
    <x v="2"/>
    <n v="2.1602468994692869"/>
    <n v="6"/>
    <n v="0.36004114991154784"/>
    <x v="2"/>
  </r>
  <r>
    <x v="48"/>
    <n v="17"/>
    <n v="5"/>
    <n v="7"/>
    <n v="2"/>
    <n v="3"/>
    <n v="4.4025482985445691E-4"/>
    <n v="0.99971512922774131"/>
    <x v="2"/>
    <n v="2.2173557826083452"/>
    <n v="4.25"/>
    <n v="0.52173077237843413"/>
    <x v="2"/>
  </r>
  <r>
    <x v="49"/>
    <n v="11"/>
    <n v="3"/>
    <n v="1"/>
    <n v="3"/>
    <n v="4"/>
    <n v="2.8487077225876627E-4"/>
    <n v="1"/>
    <x v="2"/>
    <n v="1.2583057392117916"/>
    <n v="2.75"/>
    <n v="0.45756572334974238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C8FF9D-D141-450F-B7FB-A57EAE4B1F1E}" name="Сводная таблица1" cacheId="6" applyNumberFormats="0" applyBorderFormats="0" applyFontFormats="0" applyPatternFormats="0" applyAlignmentFormats="0" applyWidthHeightFormats="1" dataCaption="Значения" updatedVersion="7" minRefreshableVersion="3" useAutoFormatting="1" rowGrandTotals="0" colGrandTotals="0" itemPrintTitles="1" createdVersion="7" indent="0" outline="1" outlineData="1" multipleFieldFilters="0" rowHeaderCaption="ABC" colHeaderCaption="XYZ">
  <location ref="P3:S29" firstHeaderRow="1" firstDataRow="2" firstDataCol="1"/>
  <pivotFields count="13">
    <pivotField axis="axisRow" dataField="1" showAll="0">
      <items count="51">
        <item x="5"/>
        <item x="16"/>
        <item x="12"/>
        <item x="3"/>
        <item x="6"/>
        <item x="14"/>
        <item x="2"/>
        <item x="25"/>
        <item x="11"/>
        <item x="19"/>
        <item x="49"/>
        <item x="22"/>
        <item x="34"/>
        <item x="21"/>
        <item x="44"/>
        <item x="28"/>
        <item x="47"/>
        <item x="48"/>
        <item x="36"/>
        <item x="38"/>
        <item x="35"/>
        <item x="8"/>
        <item x="4"/>
        <item x="0"/>
        <item x="9"/>
        <item x="26"/>
        <item x="13"/>
        <item x="15"/>
        <item x="10"/>
        <item x="20"/>
        <item x="7"/>
        <item x="1"/>
        <item x="45"/>
        <item x="17"/>
        <item x="24"/>
        <item x="40"/>
        <item x="41"/>
        <item x="30"/>
        <item x="43"/>
        <item x="42"/>
        <item x="29"/>
        <item x="23"/>
        <item x="39"/>
        <item x="18"/>
        <item x="27"/>
        <item x="33"/>
        <item x="37"/>
        <item x="46"/>
        <item x="32"/>
        <item x="31"/>
        <item t="default"/>
      </items>
    </pivotField>
    <pivotField showAll="0"/>
    <pivotField showAll="0"/>
    <pivotField showAll="0"/>
    <pivotField showAll="0"/>
    <pivotField showAll="0"/>
    <pivotField numFmtId="10" showAll="0"/>
    <pivotField numFmtId="10" showAll="0"/>
    <pivotField axis="axisRow" showAll="0">
      <items count="4">
        <item sd="0" x="0"/>
        <item sd="0" x="1"/>
        <item x="2"/>
        <item t="default" sd="0"/>
      </items>
    </pivotField>
    <pivotField numFmtId="2" showAll="0"/>
    <pivotField showAll="0"/>
    <pivotField numFmtId="10" showAll="0"/>
    <pivotField axis="axisCol" showAll="0">
      <items count="4">
        <item x="0"/>
        <item x="1"/>
        <item x="2"/>
        <item t="default"/>
      </items>
    </pivotField>
  </pivotFields>
  <rowFields count="2">
    <field x="8"/>
    <field x="0"/>
  </rowFields>
  <rowItems count="25">
    <i>
      <x/>
    </i>
    <i>
      <x v="1"/>
    </i>
    <i>
      <x v="2"/>
    </i>
    <i r="1">
      <x v="10"/>
    </i>
    <i r="1">
      <x v="1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32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2"/>
    </i>
    <i r="1">
      <x v="45"/>
    </i>
    <i r="1">
      <x v="46"/>
    </i>
    <i r="1">
      <x v="47"/>
    </i>
    <i r="1">
      <x v="48"/>
    </i>
    <i r="1">
      <x v="49"/>
    </i>
  </rowItems>
  <colFields count="1">
    <field x="12"/>
  </colFields>
  <colItems count="3">
    <i>
      <x/>
    </i>
    <i>
      <x v="1"/>
    </i>
    <i>
      <x v="2"/>
    </i>
  </colItems>
  <dataFields count="1">
    <dataField name="Количество по полю Наименование" fld="0" subtotal="count" baseField="0" baseItem="0"/>
  </dataField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52"/>
  <sheetViews>
    <sheetView tabSelected="1" workbookViewId="0">
      <selection activeCell="T12" sqref="T12"/>
    </sheetView>
  </sheetViews>
  <sheetFormatPr defaultRowHeight="15" x14ac:dyDescent="0.25"/>
  <cols>
    <col min="1" max="1" width="3.85546875" customWidth="1"/>
    <col min="2" max="2" width="33.7109375" customWidth="1"/>
    <col min="3" max="3" width="14.42578125" customWidth="1"/>
    <col min="8" max="8" width="9.5703125" customWidth="1"/>
    <col min="9" max="9" width="11.85546875" customWidth="1"/>
    <col min="10" max="10" width="15.85546875" customWidth="1"/>
    <col min="11" max="11" width="13.140625" customWidth="1"/>
    <col min="12" max="12" width="7.7109375" customWidth="1"/>
    <col min="13" max="13" width="11" customWidth="1"/>
    <col min="16" max="16" width="41.42578125" bestFit="1" customWidth="1"/>
    <col min="17" max="18" width="6.85546875" customWidth="1"/>
    <col min="19" max="19" width="9.140625" customWidth="1"/>
    <col min="20" max="20" width="11.85546875" bestFit="1" customWidth="1"/>
  </cols>
  <sheetData>
    <row r="1" spans="1:20" x14ac:dyDescent="0.25">
      <c r="C1" s="4"/>
      <c r="D1" s="4"/>
      <c r="E1" s="4"/>
      <c r="F1" s="4"/>
      <c r="G1" s="4"/>
      <c r="I1" t="s">
        <v>55</v>
      </c>
      <c r="K1">
        <f>SUM(C3:C52)</f>
        <v>38614</v>
      </c>
    </row>
    <row r="2" spans="1:20" ht="48" customHeight="1" thickBot="1" x14ac:dyDescent="0.3">
      <c r="B2" s="14" t="s">
        <v>56</v>
      </c>
      <c r="C2" s="15" t="s">
        <v>54</v>
      </c>
      <c r="D2" s="16" t="s">
        <v>50</v>
      </c>
      <c r="E2" s="16" t="s">
        <v>51</v>
      </c>
      <c r="F2" s="16" t="s">
        <v>52</v>
      </c>
      <c r="G2" s="17" t="s">
        <v>53</v>
      </c>
      <c r="H2" s="10" t="s">
        <v>62</v>
      </c>
      <c r="I2" s="6" t="s">
        <v>57</v>
      </c>
      <c r="J2" s="7" t="s">
        <v>58</v>
      </c>
      <c r="K2" s="8" t="s">
        <v>63</v>
      </c>
      <c r="L2" s="9" t="s">
        <v>59</v>
      </c>
      <c r="M2" s="8" t="s">
        <v>60</v>
      </c>
      <c r="N2" s="7" t="s">
        <v>61</v>
      </c>
      <c r="P2" s="4" t="s">
        <v>71</v>
      </c>
      <c r="Q2" s="4"/>
      <c r="R2" s="4"/>
      <c r="S2" s="4"/>
      <c r="T2" s="4"/>
    </row>
    <row r="3" spans="1:20" ht="15.75" thickBot="1" x14ac:dyDescent="0.3">
      <c r="A3" s="1">
        <v>1</v>
      </c>
      <c r="B3" s="18" t="s">
        <v>17</v>
      </c>
      <c r="C3" s="19">
        <v>7467</v>
      </c>
      <c r="D3" s="19">
        <v>1802</v>
      </c>
      <c r="E3" s="19">
        <v>1965</v>
      </c>
      <c r="F3" s="19">
        <v>1809</v>
      </c>
      <c r="G3" s="20">
        <v>1891</v>
      </c>
      <c r="H3" s="11">
        <f>C3/$K$1</f>
        <v>0.19337545967783706</v>
      </c>
      <c r="I3" s="5">
        <f>H3</f>
        <v>0.19337545967783706</v>
      </c>
      <c r="J3" s="3" t="str" cm="1">
        <f t="array" ref="J3">_xlfn.IFS(AND(I3&gt;0%,I3&lt;=80%),"A",AND(I3&gt;80%,I3&lt;=95%),"B",I3&gt;95%,"C")</f>
        <v>A</v>
      </c>
      <c r="K3" s="12">
        <f>_xlfn.STDEV.S(ABC_XYZ!$D3:$G3)</f>
        <v>76.960487697692429</v>
      </c>
      <c r="L3" s="9">
        <f>AVERAGE(ABC_XYZ!$D3:$G3)</f>
        <v>1866.75</v>
      </c>
      <c r="M3" s="13">
        <f>K3/L3</f>
        <v>4.122699220446896E-2</v>
      </c>
      <c r="N3" t="str" cm="1">
        <f t="array" ref="N3">_xlfn.IFS(AND(M3&gt;0,M3&lt;=10%),"X",AND(M3&gt;10%,M3&lt;=25%),"Y",M3&gt;25%,"Z")</f>
        <v>X</v>
      </c>
      <c r="P3" s="26" t="s">
        <v>70</v>
      </c>
      <c r="Q3" s="26" t="s">
        <v>61</v>
      </c>
    </row>
    <row r="4" spans="1:20" ht="15.75" thickBot="1" x14ac:dyDescent="0.3">
      <c r="A4" s="2">
        <v>2</v>
      </c>
      <c r="B4" s="21" t="s">
        <v>23</v>
      </c>
      <c r="C4" s="22">
        <v>3835</v>
      </c>
      <c r="D4" s="22">
        <v>957</v>
      </c>
      <c r="E4" s="22">
        <v>945</v>
      </c>
      <c r="F4" s="22">
        <v>985</v>
      </c>
      <c r="G4" s="23">
        <v>948</v>
      </c>
      <c r="H4" s="11">
        <f t="shared" ref="H4:H52" si="0">C4/$K$1</f>
        <v>9.9316310146578962E-2</v>
      </c>
      <c r="I4" s="5">
        <f>I3+H4</f>
        <v>0.29269176982441603</v>
      </c>
      <c r="J4" s="3" t="str" cm="1">
        <f t="array" ref="J4">_xlfn.IFS(AND(I4&gt;0%,I4&lt;=80%),"A",AND(I4&gt;80%,I4&lt;=95%),"B",I4&gt;95%,"C")</f>
        <v>A</v>
      </c>
      <c r="K4" s="12">
        <f>_xlfn.STDEV.S(ABC_XYZ!$D4:$G4)</f>
        <v>18.227726133558185</v>
      </c>
      <c r="L4" s="9">
        <f>AVERAGE(ABC_XYZ!$D4:$G4)</f>
        <v>958.75</v>
      </c>
      <c r="M4" s="13">
        <f t="shared" ref="M4:M52" si="1">K4/L4</f>
        <v>1.9011969891586114E-2</v>
      </c>
      <c r="N4" t="str" cm="1">
        <f t="array" ref="N4">_xlfn.IFS(AND(M4&gt;0,M4&lt;=10%),"X",AND(M4&gt;10%,M4&lt;=25%),"Y",M4&gt;25%,"Z")</f>
        <v>X</v>
      </c>
      <c r="P4" s="26" t="s">
        <v>58</v>
      </c>
      <c r="Q4" t="s">
        <v>67</v>
      </c>
      <c r="R4" t="s">
        <v>68</v>
      </c>
      <c r="S4" t="s">
        <v>69</v>
      </c>
    </row>
    <row r="5" spans="1:20" ht="15.75" thickBot="1" x14ac:dyDescent="0.3">
      <c r="A5" s="2">
        <v>3</v>
      </c>
      <c r="B5" s="18" t="s">
        <v>6</v>
      </c>
      <c r="C5" s="19">
        <v>3150</v>
      </c>
      <c r="D5" s="19">
        <v>720</v>
      </c>
      <c r="E5" s="19">
        <v>814</v>
      </c>
      <c r="F5" s="19">
        <v>817</v>
      </c>
      <c r="G5" s="20">
        <v>799</v>
      </c>
      <c r="H5" s="11">
        <f t="shared" si="0"/>
        <v>8.1576630237737605E-2</v>
      </c>
      <c r="I5" s="5">
        <f>I4+H5</f>
        <v>0.37426840006215362</v>
      </c>
      <c r="J5" s="3" t="str" cm="1">
        <f t="array" ref="J5">_xlfn.IFS(AND(I5&gt;0%,I5&lt;=80%),"A",AND(I5&gt;80%,I5&lt;=95%),"B",I5&gt;95%,"C")</f>
        <v>A</v>
      </c>
      <c r="K5" s="12">
        <f>_xlfn.STDEV.S(ABC_XYZ!$D5:$G5)</f>
        <v>45.68369512200168</v>
      </c>
      <c r="L5" s="9">
        <f>AVERAGE(ABC_XYZ!$D5:$G5)</f>
        <v>787.5</v>
      </c>
      <c r="M5" s="13">
        <f t="shared" si="1"/>
        <v>5.8011041424764036E-2</v>
      </c>
      <c r="N5" t="str" cm="1">
        <f t="array" ref="N5">_xlfn.IFS(AND(M5&gt;0,M5&lt;=10%),"X",AND(M5&gt;10%,M5&lt;=25%),"Y",M5&gt;25%,"Z")</f>
        <v>X</v>
      </c>
      <c r="P5" s="27" t="s">
        <v>64</v>
      </c>
      <c r="Q5" s="28">
        <v>11</v>
      </c>
      <c r="R5" s="28">
        <v>4</v>
      </c>
      <c r="S5" s="28"/>
    </row>
    <row r="6" spans="1:20" ht="15.75" thickBot="1" x14ac:dyDescent="0.3">
      <c r="A6" s="2">
        <v>4</v>
      </c>
      <c r="B6" s="21" t="s">
        <v>3</v>
      </c>
      <c r="C6" s="22">
        <v>2534</v>
      </c>
      <c r="D6" s="22">
        <v>619</v>
      </c>
      <c r="E6" s="22">
        <v>642</v>
      </c>
      <c r="F6" s="22">
        <v>628</v>
      </c>
      <c r="G6" s="23">
        <v>645</v>
      </c>
      <c r="H6" s="11">
        <f t="shared" si="0"/>
        <v>6.5623866991246699E-2</v>
      </c>
      <c r="I6" s="5">
        <f t="shared" ref="I6:I52" si="2">I5+H6</f>
        <v>0.43989226705340034</v>
      </c>
      <c r="J6" s="3" t="str" cm="1">
        <f t="array" ref="J6">_xlfn.IFS(AND(I6&gt;0%,I6&lt;=80%),"A",AND(I6&gt;80%,I6&lt;=95%),"B",I6&gt;95%,"C")</f>
        <v>A</v>
      </c>
      <c r="K6" s="12">
        <f>_xlfn.STDEV.S(ABC_XYZ!$D6:$G6)</f>
        <v>12.179217270963408</v>
      </c>
      <c r="L6" s="9">
        <f>AVERAGE(ABC_XYZ!$D6:$G6)</f>
        <v>633.5</v>
      </c>
      <c r="M6" s="13">
        <f t="shared" si="1"/>
        <v>1.9225283774212166E-2</v>
      </c>
      <c r="N6" t="str" cm="1">
        <f t="array" ref="N6">_xlfn.IFS(AND(M6&gt;0,M6&lt;=10%),"X",AND(M6&gt;10%,M6&lt;=25%),"Y",M6&gt;25%,"Z")</f>
        <v>X</v>
      </c>
      <c r="P6" s="27" t="s">
        <v>65</v>
      </c>
      <c r="Q6" s="28">
        <v>6</v>
      </c>
      <c r="R6" s="28">
        <v>5</v>
      </c>
      <c r="S6" s="28">
        <v>2</v>
      </c>
    </row>
    <row r="7" spans="1:20" ht="15.75" thickBot="1" x14ac:dyDescent="0.3">
      <c r="A7" s="2">
        <v>5</v>
      </c>
      <c r="B7" s="18" t="s">
        <v>16</v>
      </c>
      <c r="C7" s="19">
        <v>2043</v>
      </c>
      <c r="D7" s="19">
        <v>510</v>
      </c>
      <c r="E7" s="19">
        <v>509</v>
      </c>
      <c r="F7" s="19">
        <v>502</v>
      </c>
      <c r="G7" s="20">
        <v>522</v>
      </c>
      <c r="H7" s="11">
        <f t="shared" si="0"/>
        <v>5.2908271611332679E-2</v>
      </c>
      <c r="I7" s="5">
        <f t="shared" si="2"/>
        <v>0.492800538664733</v>
      </c>
      <c r="J7" s="3" t="str" cm="1">
        <f t="array" ref="J7">_xlfn.IFS(AND(I7&gt;0%,I7&lt;=80%),"A",AND(I7&gt;80%,I7&lt;=95%),"B",I7&gt;95%,"C")</f>
        <v>A</v>
      </c>
      <c r="K7" s="12">
        <f>_xlfn.STDEV.S(ABC_XYZ!$D7:$G7)</f>
        <v>8.3016062702748474</v>
      </c>
      <c r="L7" s="9">
        <f>AVERAGE(ABC_XYZ!$D7:$G7)</f>
        <v>510.75</v>
      </c>
      <c r="M7" s="13">
        <f t="shared" si="1"/>
        <v>1.6253756769994805E-2</v>
      </c>
      <c r="N7" t="str" cm="1">
        <f t="array" ref="N7">_xlfn.IFS(AND(M7&gt;0,M7&lt;=10%),"X",AND(M7&gt;10%,M7&lt;=25%),"Y",M7&gt;25%,"Z")</f>
        <v>X</v>
      </c>
      <c r="P7" s="27" t="s">
        <v>66</v>
      </c>
      <c r="Q7" s="28">
        <v>6</v>
      </c>
      <c r="R7" s="28">
        <v>9</v>
      </c>
      <c r="S7" s="28">
        <v>7</v>
      </c>
    </row>
    <row r="8" spans="1:20" ht="15.75" thickBot="1" x14ac:dyDescent="0.3">
      <c r="A8" s="2">
        <v>6</v>
      </c>
      <c r="B8" s="21" t="s">
        <v>0</v>
      </c>
      <c r="C8" s="22">
        <v>1722</v>
      </c>
      <c r="D8" s="22">
        <v>408</v>
      </c>
      <c r="E8" s="22">
        <v>412</v>
      </c>
      <c r="F8" s="22">
        <v>521</v>
      </c>
      <c r="G8" s="23">
        <v>381</v>
      </c>
      <c r="H8" s="11">
        <f t="shared" si="0"/>
        <v>4.4595224529963229E-2</v>
      </c>
      <c r="I8" s="5">
        <f t="shared" si="2"/>
        <v>0.53739576319469617</v>
      </c>
      <c r="J8" s="3" t="str" cm="1">
        <f t="array" ref="J8">_xlfn.IFS(AND(I8&gt;0%,I8&lt;=80%),"A",AND(I8&gt;80%,I8&lt;=95%),"B",I8&gt;95%,"C")</f>
        <v>A</v>
      </c>
      <c r="K8" s="12">
        <f>_xlfn.STDEV.S(ABC_XYZ!$D8:$G8)</f>
        <v>61.884300647794888</v>
      </c>
      <c r="L8" s="9">
        <f>AVERAGE(ABC_XYZ!$D8:$G8)</f>
        <v>430.5</v>
      </c>
      <c r="M8" s="13">
        <f t="shared" si="1"/>
        <v>0.14374982728872215</v>
      </c>
      <c r="N8" t="str" cm="1">
        <f t="array" ref="N8">_xlfn.IFS(AND(M8&gt;0,M8&lt;=10%),"X",AND(M8&gt;10%,M8&lt;=25%),"Y",M8&gt;25%,"Z")</f>
        <v>Y</v>
      </c>
      <c r="P8" s="29" t="s">
        <v>10</v>
      </c>
      <c r="Q8" s="28"/>
      <c r="R8" s="28"/>
      <c r="S8" s="28">
        <v>1</v>
      </c>
    </row>
    <row r="9" spans="1:20" ht="15.75" thickBot="1" x14ac:dyDescent="0.3">
      <c r="A9" s="2">
        <v>7</v>
      </c>
      <c r="B9" s="18" t="s">
        <v>4</v>
      </c>
      <c r="C9" s="19">
        <v>1551</v>
      </c>
      <c r="D9" s="19">
        <v>406</v>
      </c>
      <c r="E9" s="19">
        <v>363</v>
      </c>
      <c r="F9" s="19">
        <v>405</v>
      </c>
      <c r="G9" s="20">
        <v>377</v>
      </c>
      <c r="H9" s="11">
        <f t="shared" si="0"/>
        <v>4.0166778888486042E-2</v>
      </c>
      <c r="I9" s="5">
        <f t="shared" si="2"/>
        <v>0.57756254208318225</v>
      </c>
      <c r="J9" s="3" t="str" cm="1">
        <f t="array" ref="J9">_xlfn.IFS(AND(I9&gt;0%,I9&lt;=80%),"A",AND(I9&gt;80%,I9&lt;=95%),"B",I9&gt;95%,"C")</f>
        <v>A</v>
      </c>
      <c r="K9" s="12">
        <f>_xlfn.STDEV.S(ABC_XYZ!$D9:$G9)</f>
        <v>21.281838892977898</v>
      </c>
      <c r="L9" s="9">
        <f>AVERAGE(ABC_XYZ!$D9:$G9)</f>
        <v>387.75</v>
      </c>
      <c r="M9" s="13">
        <f t="shared" si="1"/>
        <v>5.4885464585371753E-2</v>
      </c>
      <c r="N9" t="str" cm="1">
        <f t="array" ref="N9">_xlfn.IFS(AND(M9&gt;0,M9&lt;=10%),"X",AND(M9&gt;10%,M9&lt;=25%),"Y",M9&gt;25%,"Z")</f>
        <v>X</v>
      </c>
      <c r="P9" s="29" t="s">
        <v>42</v>
      </c>
      <c r="Q9" s="28">
        <v>1</v>
      </c>
      <c r="R9" s="28"/>
      <c r="S9" s="28"/>
    </row>
    <row r="10" spans="1:20" ht="15.75" thickBot="1" x14ac:dyDescent="0.3">
      <c r="A10" s="2">
        <v>8</v>
      </c>
      <c r="B10" s="21" t="s">
        <v>22</v>
      </c>
      <c r="C10" s="22">
        <v>1323</v>
      </c>
      <c r="D10" s="22">
        <v>331</v>
      </c>
      <c r="E10" s="22">
        <v>318</v>
      </c>
      <c r="F10" s="22">
        <v>343</v>
      </c>
      <c r="G10" s="23">
        <v>331</v>
      </c>
      <c r="H10" s="11">
        <f t="shared" si="0"/>
        <v>3.4262184699849797E-2</v>
      </c>
      <c r="I10" s="5">
        <f t="shared" si="2"/>
        <v>0.61182472678303201</v>
      </c>
      <c r="J10" s="3" t="str" cm="1">
        <f t="array" ref="J10">_xlfn.IFS(AND(I10&gt;0%,I10&lt;=80%),"A",AND(I10&gt;80%,I10&lt;=95%),"B",I10&gt;95%,"C")</f>
        <v>A</v>
      </c>
      <c r="K10" s="12">
        <f>_xlfn.STDEV.S(ABC_XYZ!$D10:$G10)</f>
        <v>10.210288928331069</v>
      </c>
      <c r="L10" s="9">
        <f>AVERAGE(ABC_XYZ!$D10:$G10)</f>
        <v>330.75</v>
      </c>
      <c r="M10" s="13">
        <f t="shared" si="1"/>
        <v>3.0870110138567101E-2</v>
      </c>
      <c r="N10" t="str" cm="1">
        <f t="array" ref="N10">_xlfn.IFS(AND(M10&gt;0,M10&lt;=10%),"X",AND(M10&gt;10%,M10&lt;=25%),"Y",M10&gt;25%,"Z")</f>
        <v>X</v>
      </c>
      <c r="P10" s="29" t="s">
        <v>11</v>
      </c>
      <c r="Q10" s="28"/>
      <c r="R10" s="28">
        <v>1</v>
      </c>
      <c r="S10" s="28"/>
    </row>
    <row r="11" spans="1:20" ht="15.75" thickBot="1" x14ac:dyDescent="0.3">
      <c r="A11" s="2">
        <v>9</v>
      </c>
      <c r="B11" s="18" t="s">
        <v>15</v>
      </c>
      <c r="C11" s="19">
        <v>1184</v>
      </c>
      <c r="D11" s="19">
        <v>284</v>
      </c>
      <c r="E11" s="19">
        <v>311</v>
      </c>
      <c r="F11" s="19">
        <v>312</v>
      </c>
      <c r="G11" s="20">
        <v>277</v>
      </c>
      <c r="H11" s="11">
        <f t="shared" si="0"/>
        <v>3.0662454032216294E-2</v>
      </c>
      <c r="I11" s="5">
        <f t="shared" si="2"/>
        <v>0.64248718081524836</v>
      </c>
      <c r="J11" s="3" t="str" cm="1">
        <f t="array" ref="J11">_xlfn.IFS(AND(I11&gt;0%,I11&lt;=80%),"A",AND(I11&gt;80%,I11&lt;=95%),"B",I11&gt;95%,"C")</f>
        <v>A</v>
      </c>
      <c r="K11" s="12">
        <f>_xlfn.STDEV.S(ABC_XYZ!$D11:$G11)</f>
        <v>18.129166187849531</v>
      </c>
      <c r="L11" s="9">
        <f>AVERAGE(ABC_XYZ!$D11:$G11)</f>
        <v>296</v>
      </c>
      <c r="M11" s="13">
        <f t="shared" si="1"/>
        <v>6.124718306705923E-2</v>
      </c>
      <c r="N11" t="str" cm="1">
        <f t="array" ref="N11">_xlfn.IFS(AND(M11&gt;0,M11&lt;=10%),"X",AND(M11&gt;10%,M11&lt;=25%),"Y",M11&gt;25%,"Z")</f>
        <v>X</v>
      </c>
      <c r="P11" s="29" t="s">
        <v>12</v>
      </c>
      <c r="Q11" s="28">
        <v>1</v>
      </c>
      <c r="R11" s="28"/>
      <c r="S11" s="28"/>
    </row>
    <row r="12" spans="1:20" ht="15.75" thickBot="1" x14ac:dyDescent="0.3">
      <c r="A12" s="2">
        <v>10</v>
      </c>
      <c r="B12" s="21" t="s">
        <v>18</v>
      </c>
      <c r="C12" s="22">
        <v>1073</v>
      </c>
      <c r="D12" s="22">
        <v>249</v>
      </c>
      <c r="E12" s="22">
        <v>275</v>
      </c>
      <c r="F12" s="22">
        <v>259</v>
      </c>
      <c r="G12" s="23">
        <v>290</v>
      </c>
      <c r="H12" s="11">
        <f t="shared" si="0"/>
        <v>2.7787848966696015E-2</v>
      </c>
      <c r="I12" s="5">
        <f t="shared" si="2"/>
        <v>0.67027502978194442</v>
      </c>
      <c r="J12" s="3" t="str" cm="1">
        <f t="array" ref="J12">_xlfn.IFS(AND(I12&gt;0%,I12&lt;=80%),"A",AND(I12&gt;80%,I12&lt;=95%),"B",I12&gt;95%,"C")</f>
        <v>A</v>
      </c>
      <c r="K12" s="12">
        <f>_xlfn.STDEV.S(ABC_XYZ!$D12:$G12)</f>
        <v>18.025444978326242</v>
      </c>
      <c r="L12" s="9">
        <f>AVERAGE(ABC_XYZ!$D12:$G12)</f>
        <v>268.25</v>
      </c>
      <c r="M12" s="13">
        <f t="shared" si="1"/>
        <v>6.719643980736717E-2</v>
      </c>
      <c r="N12" t="str" cm="1">
        <f t="array" ref="N12">_xlfn.IFS(AND(M12&gt;0,M12&lt;=10%),"X",AND(M12&gt;10%,M12&lt;=25%),"Y",M12&gt;25%,"Z")</f>
        <v>X</v>
      </c>
      <c r="P12" s="29" t="s">
        <v>43</v>
      </c>
      <c r="Q12" s="28"/>
      <c r="R12" s="28"/>
      <c r="S12" s="28">
        <v>1</v>
      </c>
    </row>
    <row r="13" spans="1:20" ht="15.75" thickBot="1" x14ac:dyDescent="0.3">
      <c r="A13" s="2">
        <v>11</v>
      </c>
      <c r="B13" s="18" t="s">
        <v>48</v>
      </c>
      <c r="C13" s="19">
        <v>1028</v>
      </c>
      <c r="D13" s="19">
        <v>220</v>
      </c>
      <c r="E13" s="19">
        <v>241</v>
      </c>
      <c r="F13" s="19">
        <v>277</v>
      </c>
      <c r="G13" s="20">
        <v>290</v>
      </c>
      <c r="H13" s="11">
        <f t="shared" si="0"/>
        <v>2.6622468534728338E-2</v>
      </c>
      <c r="I13" s="5">
        <f t="shared" si="2"/>
        <v>0.6968974983166728</v>
      </c>
      <c r="J13" s="3" t="str" cm="1">
        <f t="array" ref="J13">_xlfn.IFS(AND(I13&gt;0%,I13&lt;=80%),"A",AND(I13&gt;80%,I13&lt;=95%),"B",I13&gt;95%,"C")</f>
        <v>A</v>
      </c>
      <c r="K13" s="12">
        <f>_xlfn.STDEV.S(ABC_XYZ!$D13:$G13)</f>
        <v>32.218007387174026</v>
      </c>
      <c r="L13" s="9">
        <f>AVERAGE(ABC_XYZ!$D13:$G13)</f>
        <v>257</v>
      </c>
      <c r="M13" s="13">
        <f t="shared" si="1"/>
        <v>0.12536189644814796</v>
      </c>
      <c r="N13" t="str" cm="1">
        <f t="array" ref="N13">_xlfn.IFS(AND(M13&gt;0,M13&lt;=10%),"X",AND(M13&gt;10%,M13&lt;=25%),"Y",M13&gt;25%,"Z")</f>
        <v>Y</v>
      </c>
      <c r="P13" s="29" t="s">
        <v>44</v>
      </c>
      <c r="Q13" s="28"/>
      <c r="R13" s="28"/>
      <c r="S13" s="28">
        <v>1</v>
      </c>
    </row>
    <row r="14" spans="1:20" ht="15.75" thickBot="1" x14ac:dyDescent="0.3">
      <c r="A14" s="2">
        <v>12</v>
      </c>
      <c r="B14" s="21" t="s">
        <v>8</v>
      </c>
      <c r="C14" s="22">
        <v>1006</v>
      </c>
      <c r="D14" s="22">
        <v>305</v>
      </c>
      <c r="E14" s="22">
        <v>234</v>
      </c>
      <c r="F14" s="22">
        <v>208</v>
      </c>
      <c r="G14" s="23">
        <v>259</v>
      </c>
      <c r="H14" s="11">
        <f t="shared" si="0"/>
        <v>2.6052726990210804E-2</v>
      </c>
      <c r="I14" s="5">
        <f t="shared" si="2"/>
        <v>0.72295022530688358</v>
      </c>
      <c r="J14" s="3" t="str" cm="1">
        <f t="array" ref="J14">_xlfn.IFS(AND(I14&gt;0%,I14&lt;=80%),"A",AND(I14&gt;80%,I14&lt;=95%),"B",I14&gt;95%,"C")</f>
        <v>A</v>
      </c>
      <c r="K14" s="12">
        <f>_xlfn.STDEV.S(ABC_XYZ!$D14:$G14)</f>
        <v>41.299717513158207</v>
      </c>
      <c r="L14" s="9">
        <f>AVERAGE(ABC_XYZ!$D14:$G14)</f>
        <v>251.5</v>
      </c>
      <c r="M14" s="13">
        <f t="shared" si="1"/>
        <v>0.16421358852150381</v>
      </c>
      <c r="N14" t="str" cm="1">
        <f t="array" ref="N14">_xlfn.IFS(AND(M14&gt;0,M14&lt;=10%),"X",AND(M14&gt;10%,M14&lt;=25%),"Y",M14&gt;25%,"Z")</f>
        <v>Y</v>
      </c>
      <c r="P14" s="29" t="s">
        <v>13</v>
      </c>
      <c r="Q14" s="28">
        <v>1</v>
      </c>
      <c r="R14" s="28"/>
      <c r="S14" s="28"/>
    </row>
    <row r="15" spans="1:20" ht="15.75" thickBot="1" x14ac:dyDescent="0.3">
      <c r="A15" s="2">
        <v>13</v>
      </c>
      <c r="B15" s="18" t="s">
        <v>2</v>
      </c>
      <c r="C15" s="19">
        <v>951</v>
      </c>
      <c r="D15" s="19">
        <v>190</v>
      </c>
      <c r="E15" s="19">
        <v>254</v>
      </c>
      <c r="F15" s="19">
        <v>256</v>
      </c>
      <c r="G15" s="20">
        <v>251</v>
      </c>
      <c r="H15" s="11">
        <f t="shared" si="0"/>
        <v>2.4628373128916973E-2</v>
      </c>
      <c r="I15" s="5">
        <f t="shared" si="2"/>
        <v>0.74757859843580055</v>
      </c>
      <c r="J15" s="3" t="str" cm="1">
        <f t="array" ref="J15">_xlfn.IFS(AND(I15&gt;0%,I15&lt;=80%),"A",AND(I15&gt;80%,I15&lt;=95%),"B",I15&gt;95%,"C")</f>
        <v>A</v>
      </c>
      <c r="K15" s="12">
        <f>_xlfn.STDEV.S(ABC_XYZ!$D15:$G15)</f>
        <v>31.899582024429932</v>
      </c>
      <c r="L15" s="9">
        <f>AVERAGE(ABC_XYZ!$D15:$G15)</f>
        <v>237.75</v>
      </c>
      <c r="M15" s="13">
        <f t="shared" si="1"/>
        <v>0.13417279505543611</v>
      </c>
      <c r="N15" t="str" cm="1">
        <f t="array" ref="N15">_xlfn.IFS(AND(M15&gt;0,M15&lt;=10%),"X",AND(M15&gt;10%,M15&lt;=25%),"Y",M15&gt;25%,"Z")</f>
        <v>Y</v>
      </c>
      <c r="P15" s="29" t="s">
        <v>36</v>
      </c>
      <c r="Q15" s="28"/>
      <c r="R15" s="28">
        <v>1</v>
      </c>
      <c r="S15" s="28"/>
    </row>
    <row r="16" spans="1:20" ht="15.75" thickBot="1" x14ac:dyDescent="0.3">
      <c r="A16" s="2">
        <v>14</v>
      </c>
      <c r="B16" s="21" t="s">
        <v>20</v>
      </c>
      <c r="C16" s="22">
        <v>833</v>
      </c>
      <c r="D16" s="22">
        <v>188</v>
      </c>
      <c r="E16" s="22">
        <v>216</v>
      </c>
      <c r="F16" s="22">
        <v>218</v>
      </c>
      <c r="G16" s="23">
        <v>211</v>
      </c>
      <c r="H16" s="11">
        <f t="shared" si="0"/>
        <v>2.157248666286839E-2</v>
      </c>
      <c r="I16" s="5">
        <f t="shared" si="2"/>
        <v>0.76915108509866892</v>
      </c>
      <c r="J16" s="3" t="str" cm="1">
        <f t="array" ref="J16">_xlfn.IFS(AND(I16&gt;0%,I16&lt;=80%),"A",AND(I16&gt;80%,I16&lt;=95%),"B",I16&gt;95%,"C")</f>
        <v>A</v>
      </c>
      <c r="K16" s="12">
        <f>_xlfn.STDEV.S(ABC_XYZ!$D16:$G16)</f>
        <v>13.817259737975061</v>
      </c>
      <c r="L16" s="9">
        <f>AVERAGE(ABC_XYZ!$D16:$G16)</f>
        <v>208.25</v>
      </c>
      <c r="M16" s="13">
        <f t="shared" si="1"/>
        <v>6.6349386496879048E-2</v>
      </c>
      <c r="N16" t="str" cm="1">
        <f t="array" ref="N16">_xlfn.IFS(AND(M16&gt;0,M16&lt;=10%),"X",AND(M16&gt;10%,M16&lt;=25%),"Y",M16&gt;25%,"Z")</f>
        <v>X</v>
      </c>
      <c r="P16" s="29" t="s">
        <v>14</v>
      </c>
      <c r="Q16" s="28">
        <v>1</v>
      </c>
      <c r="R16" s="28"/>
      <c r="S16" s="28"/>
    </row>
    <row r="17" spans="1:19" ht="15.75" thickBot="1" x14ac:dyDescent="0.3">
      <c r="A17" s="2">
        <v>15</v>
      </c>
      <c r="B17" s="18" t="s">
        <v>5</v>
      </c>
      <c r="C17" s="19">
        <v>707</v>
      </c>
      <c r="D17" s="19">
        <v>178</v>
      </c>
      <c r="E17" s="19">
        <v>198</v>
      </c>
      <c r="F17" s="19">
        <v>159</v>
      </c>
      <c r="G17" s="20">
        <v>172</v>
      </c>
      <c r="H17" s="11">
        <f t="shared" si="0"/>
        <v>1.8309421453358884E-2</v>
      </c>
      <c r="I17" s="5">
        <f t="shared" si="2"/>
        <v>0.78746050655202782</v>
      </c>
      <c r="J17" s="3" t="str" cm="1">
        <f t="array" ref="J17">_xlfn.IFS(AND(I17&gt;0%,I17&lt;=80%),"A",AND(I17&gt;80%,I17&lt;=95%),"B",I17&gt;95%,"C")</f>
        <v>A</v>
      </c>
      <c r="K17" s="12">
        <f>_xlfn.STDEV.S(ABC_XYZ!$D17:$G17)</f>
        <v>16.235249715767644</v>
      </c>
      <c r="L17" s="9">
        <f>AVERAGE(ABC_XYZ!$D17:$G17)</f>
        <v>176.75</v>
      </c>
      <c r="M17" s="13">
        <f t="shared" si="1"/>
        <v>9.1854312394724996E-2</v>
      </c>
      <c r="N17" t="str" cm="1">
        <f t="array" ref="N17">_xlfn.IFS(AND(M17&gt;0,M17&lt;=10%),"X",AND(M17&gt;10%,M17&lt;=25%),"Y",M17&gt;25%,"Z")</f>
        <v>X</v>
      </c>
      <c r="P17" s="29" t="s">
        <v>24</v>
      </c>
      <c r="Q17" s="28"/>
      <c r="R17" s="28">
        <v>1</v>
      </c>
      <c r="S17" s="28"/>
    </row>
    <row r="18" spans="1:19" ht="15.75" thickBot="1" x14ac:dyDescent="0.3">
      <c r="A18" s="2">
        <v>16</v>
      </c>
      <c r="B18" s="21" t="s">
        <v>49</v>
      </c>
      <c r="C18" s="22">
        <v>681</v>
      </c>
      <c r="D18" s="22">
        <v>141</v>
      </c>
      <c r="E18" s="22">
        <v>148</v>
      </c>
      <c r="F18" s="22">
        <v>168</v>
      </c>
      <c r="G18" s="23">
        <v>224</v>
      </c>
      <c r="H18" s="11">
        <f t="shared" si="0"/>
        <v>1.7636090537110894E-2</v>
      </c>
      <c r="I18" s="5">
        <f t="shared" si="2"/>
        <v>0.80509659708913872</v>
      </c>
      <c r="J18" s="3" t="str" cm="1">
        <f t="array" ref="J18">_xlfn.IFS(AND(I18&gt;0%,I18&lt;=80%),"A",AND(I18&gt;80%,I18&lt;=95%),"B",I18&gt;95%,"C")</f>
        <v>B</v>
      </c>
      <c r="K18" s="12">
        <f>_xlfn.STDEV.S(ABC_XYZ!$D18:$G18)</f>
        <v>37.615378060929636</v>
      </c>
      <c r="L18" s="9">
        <f>AVERAGE(ABC_XYZ!$D18:$G18)</f>
        <v>170.25</v>
      </c>
      <c r="M18" s="13">
        <f t="shared" si="1"/>
        <v>0.22094201504217115</v>
      </c>
      <c r="N18" t="str" cm="1">
        <f t="array" ref="N18">_xlfn.IFS(AND(M18&gt;0,M18&lt;=10%),"X",AND(M18&gt;10%,M18&lt;=25%),"Y",M18&gt;25%,"Z")</f>
        <v>Y</v>
      </c>
      <c r="P18" s="29" t="s">
        <v>25</v>
      </c>
      <c r="Q18" s="28"/>
      <c r="R18" s="28"/>
      <c r="S18" s="28">
        <v>1</v>
      </c>
    </row>
    <row r="19" spans="1:19" ht="15.75" thickBot="1" x14ac:dyDescent="0.3">
      <c r="A19" s="2">
        <v>17</v>
      </c>
      <c r="B19" s="18" t="s">
        <v>1</v>
      </c>
      <c r="C19" s="19">
        <v>674</v>
      </c>
      <c r="D19" s="19">
        <v>214</v>
      </c>
      <c r="E19" s="19">
        <v>123</v>
      </c>
      <c r="F19" s="19">
        <v>125</v>
      </c>
      <c r="G19" s="20">
        <v>212</v>
      </c>
      <c r="H19" s="11">
        <f t="shared" si="0"/>
        <v>1.7454809136582587E-2</v>
      </c>
      <c r="I19" s="5">
        <f t="shared" si="2"/>
        <v>0.82255140622572132</v>
      </c>
      <c r="J19" s="3" t="str" cm="1">
        <f t="array" ref="J19">_xlfn.IFS(AND(I19&gt;0%,I19&lt;=80%),"A",AND(I19&gt;80%,I19&lt;=95%),"B",I19&gt;95%,"C")</f>
        <v>B</v>
      </c>
      <c r="K19" s="12">
        <f>_xlfn.STDEV.S(ABC_XYZ!$D19:$G19)</f>
        <v>51.397146483697583</v>
      </c>
      <c r="L19" s="9">
        <f>AVERAGE(ABC_XYZ!$D19:$G19)</f>
        <v>168.5</v>
      </c>
      <c r="M19" s="13">
        <f t="shared" si="1"/>
        <v>0.30502757557090554</v>
      </c>
      <c r="N19" t="str" cm="1">
        <f t="array" ref="N19">_xlfn.IFS(AND(M19&gt;0,M19&lt;=10%),"X",AND(M19&gt;10%,M19&lt;=25%),"Y",M19&gt;25%,"Z")</f>
        <v>Z</v>
      </c>
      <c r="P19" s="29" t="s">
        <v>38</v>
      </c>
      <c r="Q19" s="28"/>
      <c r="R19" s="28"/>
      <c r="S19" s="28">
        <v>1</v>
      </c>
    </row>
    <row r="20" spans="1:19" ht="15.75" thickBot="1" x14ac:dyDescent="0.3">
      <c r="A20" s="2">
        <v>18</v>
      </c>
      <c r="B20" s="21" t="s">
        <v>40</v>
      </c>
      <c r="C20" s="22">
        <v>645</v>
      </c>
      <c r="D20" s="22">
        <v>157</v>
      </c>
      <c r="E20" s="22">
        <v>168</v>
      </c>
      <c r="F20" s="22">
        <v>157</v>
      </c>
      <c r="G20" s="23">
        <v>163</v>
      </c>
      <c r="H20" s="11">
        <f t="shared" si="0"/>
        <v>1.670378619153675E-2</v>
      </c>
      <c r="I20" s="5">
        <f t="shared" si="2"/>
        <v>0.8392551924172581</v>
      </c>
      <c r="J20" s="3" t="str" cm="1">
        <f t="array" ref="J20">_xlfn.IFS(AND(I20&gt;0%,I20&lt;=80%),"A",AND(I20&gt;80%,I20&lt;=95%),"B",I20&gt;95%,"C")</f>
        <v>B</v>
      </c>
      <c r="K20" s="12">
        <f>_xlfn.STDEV.S(ABC_XYZ!$D20:$G20)</f>
        <v>5.315072906367325</v>
      </c>
      <c r="L20" s="9">
        <f>AVERAGE(ABC_XYZ!$D20:$G20)</f>
        <v>161.25</v>
      </c>
      <c r="M20" s="13">
        <f t="shared" si="1"/>
        <v>3.2961692442588064E-2</v>
      </c>
      <c r="N20" t="str" cm="1">
        <f t="array" ref="N20">_xlfn.IFS(AND(M20&gt;0,M20&lt;=10%),"X",AND(M20&gt;10%,M20&lt;=25%),"Y",M20&gt;25%,"Z")</f>
        <v>X</v>
      </c>
      <c r="P20" s="29" t="s">
        <v>26</v>
      </c>
      <c r="Q20" s="28"/>
      <c r="R20" s="28">
        <v>1</v>
      </c>
      <c r="S20" s="28"/>
    </row>
    <row r="21" spans="1:19" ht="15.75" thickBot="1" x14ac:dyDescent="0.3">
      <c r="A21" s="2">
        <v>19</v>
      </c>
      <c r="B21" s="18" t="s">
        <v>29</v>
      </c>
      <c r="C21" s="19">
        <v>558</v>
      </c>
      <c r="D21" s="19">
        <v>134</v>
      </c>
      <c r="E21" s="19">
        <v>144</v>
      </c>
      <c r="F21" s="19">
        <v>148</v>
      </c>
      <c r="G21" s="20">
        <v>132</v>
      </c>
      <c r="H21" s="11">
        <f t="shared" si="0"/>
        <v>1.4450717356399233E-2</v>
      </c>
      <c r="I21" s="5">
        <f t="shared" si="2"/>
        <v>0.85370590977365735</v>
      </c>
      <c r="J21" s="3" t="str" cm="1">
        <f t="array" ref="J21">_xlfn.IFS(AND(I21&gt;0%,I21&lt;=80%),"A",AND(I21&gt;80%,I21&lt;=95%),"B",I21&gt;95%,"C")</f>
        <v>B</v>
      </c>
      <c r="K21" s="12">
        <f>_xlfn.STDEV.S(ABC_XYZ!$D21:$G21)</f>
        <v>7.7244201508376449</v>
      </c>
      <c r="L21" s="9">
        <f>AVERAGE(ABC_XYZ!$D21:$G21)</f>
        <v>139.5</v>
      </c>
      <c r="M21" s="13">
        <f t="shared" si="1"/>
        <v>5.5372187461201754E-2</v>
      </c>
      <c r="N21" t="str" cm="1">
        <f t="array" ref="N21">_xlfn.IFS(AND(M21&gt;0,M21&lt;=10%),"X",AND(M21&gt;10%,M21&lt;=25%),"Y",M21&gt;25%,"Z")</f>
        <v>X</v>
      </c>
      <c r="P21" s="29" t="s">
        <v>45</v>
      </c>
      <c r="Q21" s="28"/>
      <c r="R21" s="28"/>
      <c r="S21" s="28">
        <v>1</v>
      </c>
    </row>
    <row r="22" spans="1:19" ht="15.75" thickBot="1" x14ac:dyDescent="0.3">
      <c r="A22" s="2">
        <v>20</v>
      </c>
      <c r="B22" s="21" t="s">
        <v>9</v>
      </c>
      <c r="C22" s="22">
        <v>538</v>
      </c>
      <c r="D22" s="22">
        <v>134</v>
      </c>
      <c r="E22" s="22">
        <v>130</v>
      </c>
      <c r="F22" s="22">
        <v>130</v>
      </c>
      <c r="G22" s="23">
        <v>144</v>
      </c>
      <c r="H22" s="11">
        <f t="shared" si="0"/>
        <v>1.3932770497746931E-2</v>
      </c>
      <c r="I22" s="5">
        <f t="shared" si="2"/>
        <v>0.86763868027140423</v>
      </c>
      <c r="J22" s="3" t="str" cm="1">
        <f t="array" ref="J22">_xlfn.IFS(AND(I22&gt;0%,I22&lt;=80%),"A",AND(I22&gt;80%,I22&lt;=95%),"B",I22&gt;95%,"C")</f>
        <v>B</v>
      </c>
      <c r="K22" s="12">
        <f>_xlfn.STDEV.S(ABC_XYZ!$D22:$G22)</f>
        <v>6.6080758671996698</v>
      </c>
      <c r="L22" s="9">
        <f>AVERAGE(ABC_XYZ!$D22:$G22)</f>
        <v>134.5</v>
      </c>
      <c r="M22" s="13">
        <f t="shared" si="1"/>
        <v>4.9130675592562602E-2</v>
      </c>
      <c r="N22" t="str" cm="1">
        <f t="array" ref="N22">_xlfn.IFS(AND(M22&gt;0,M22&lt;=10%),"X",AND(M22&gt;10%,M22&lt;=25%),"Y",M22&gt;25%,"Z")</f>
        <v>X</v>
      </c>
      <c r="P22" s="29" t="s">
        <v>27</v>
      </c>
      <c r="Q22" s="28"/>
      <c r="R22" s="28">
        <v>1</v>
      </c>
      <c r="S22" s="28"/>
    </row>
    <row r="23" spans="1:19" ht="15.75" thickBot="1" x14ac:dyDescent="0.3">
      <c r="A23" s="2">
        <v>21</v>
      </c>
      <c r="B23" s="18" t="s">
        <v>21</v>
      </c>
      <c r="C23" s="19">
        <v>484</v>
      </c>
      <c r="D23" s="19">
        <v>96</v>
      </c>
      <c r="E23" s="19">
        <v>135</v>
      </c>
      <c r="F23" s="19">
        <v>114</v>
      </c>
      <c r="G23" s="20">
        <v>139</v>
      </c>
      <c r="H23" s="11">
        <f t="shared" si="0"/>
        <v>1.2534313979385715E-2</v>
      </c>
      <c r="I23" s="5">
        <f t="shared" si="2"/>
        <v>0.88017299425078999</v>
      </c>
      <c r="J23" s="3" t="str" cm="1">
        <f t="array" ref="J23">_xlfn.IFS(AND(I23&gt;0%,I23&lt;=80%),"A",AND(I23&gt;80%,I23&lt;=95%),"B",I23&gt;95%,"C")</f>
        <v>B</v>
      </c>
      <c r="K23" s="12">
        <f>_xlfn.STDEV.S(ABC_XYZ!$D23:$G23)</f>
        <v>19.949937343260004</v>
      </c>
      <c r="L23" s="9">
        <f>AVERAGE(ABC_XYZ!$D23:$G23)</f>
        <v>121</v>
      </c>
      <c r="M23" s="13">
        <f t="shared" si="1"/>
        <v>0.16487551523355376</v>
      </c>
      <c r="N23" t="str" cm="1">
        <f t="array" ref="N23">_xlfn.IFS(AND(M23&gt;0,M23&lt;=10%),"X",AND(M23&gt;10%,M23&lt;=25%),"Y",M23&gt;25%,"Z")</f>
        <v>Y</v>
      </c>
      <c r="P23" s="29" t="s">
        <v>28</v>
      </c>
      <c r="Q23" s="28"/>
      <c r="R23" s="28">
        <v>1</v>
      </c>
      <c r="S23" s="28"/>
    </row>
    <row r="24" spans="1:19" ht="15.75" thickBot="1" x14ac:dyDescent="0.3">
      <c r="A24" s="2">
        <v>22</v>
      </c>
      <c r="B24" s="21" t="s">
        <v>37</v>
      </c>
      <c r="C24" s="22">
        <v>453</v>
      </c>
      <c r="D24" s="22">
        <v>48</v>
      </c>
      <c r="E24" s="22">
        <v>157</v>
      </c>
      <c r="F24" s="22">
        <v>132</v>
      </c>
      <c r="G24" s="23">
        <v>116</v>
      </c>
      <c r="H24" s="11">
        <f t="shared" si="0"/>
        <v>1.1731496348474646E-2</v>
      </c>
      <c r="I24" s="5">
        <f t="shared" si="2"/>
        <v>0.89190449059926458</v>
      </c>
      <c r="J24" s="3" t="str" cm="1">
        <f t="array" ref="J24">_xlfn.IFS(AND(I24&gt;0%,I24&lt;=80%),"A",AND(I24&gt;80%,I24&lt;=95%),"B",I24&gt;95%,"C")</f>
        <v>B</v>
      </c>
      <c r="K24" s="12">
        <f>_xlfn.STDEV.S(ABC_XYZ!$D24:$G24)</f>
        <v>46.657439563982358</v>
      </c>
      <c r="L24" s="9">
        <f>AVERAGE(ABC_XYZ!$D24:$G24)</f>
        <v>113.25</v>
      </c>
      <c r="M24" s="13">
        <f t="shared" si="1"/>
        <v>0.41198622131551749</v>
      </c>
      <c r="N24" t="str" cm="1">
        <f t="array" ref="N24">_xlfn.IFS(AND(M24&gt;0,M24&lt;=10%),"X",AND(M24&gt;10%,M24&lt;=25%),"Y",M24&gt;25%,"Z")</f>
        <v>Z</v>
      </c>
      <c r="P24" s="29" t="s">
        <v>46</v>
      </c>
      <c r="Q24" s="28"/>
      <c r="R24" s="28">
        <v>1</v>
      </c>
      <c r="S24" s="28"/>
    </row>
    <row r="25" spans="1:19" ht="15.75" thickBot="1" x14ac:dyDescent="0.3">
      <c r="A25" s="2">
        <v>23</v>
      </c>
      <c r="B25" s="18" t="s">
        <v>41</v>
      </c>
      <c r="C25" s="19">
        <v>430</v>
      </c>
      <c r="D25" s="19">
        <v>113</v>
      </c>
      <c r="E25" s="19">
        <v>101</v>
      </c>
      <c r="F25" s="19">
        <v>103</v>
      </c>
      <c r="G25" s="20">
        <v>113</v>
      </c>
      <c r="H25" s="11">
        <f t="shared" si="0"/>
        <v>1.1135857461024499E-2</v>
      </c>
      <c r="I25" s="5">
        <f t="shared" si="2"/>
        <v>0.9030403480602891</v>
      </c>
      <c r="J25" s="3" t="str" cm="1">
        <f t="array" ref="J25">_xlfn.IFS(AND(I25&gt;0%,I25&lt;=80%),"A",AND(I25&gt;80%,I25&lt;=95%),"B",I25&gt;95%,"C")</f>
        <v>B</v>
      </c>
      <c r="K25" s="12">
        <f>_xlfn.STDEV.S(ABC_XYZ!$D25:$G25)</f>
        <v>6.4031242374328485</v>
      </c>
      <c r="L25" s="9">
        <f>AVERAGE(ABC_XYZ!$D25:$G25)</f>
        <v>107.5</v>
      </c>
      <c r="M25" s="13">
        <f t="shared" si="1"/>
        <v>5.956394639472417E-2</v>
      </c>
      <c r="N25" t="str" cm="1">
        <f t="array" ref="N25">_xlfn.IFS(AND(M25&gt;0,M25&lt;=10%),"X",AND(M25&gt;10%,M25&lt;=25%),"Y",M25&gt;25%,"Z")</f>
        <v>X</v>
      </c>
      <c r="P25" s="29" t="s">
        <v>31</v>
      </c>
      <c r="Q25" s="28">
        <v>1</v>
      </c>
      <c r="R25" s="28"/>
      <c r="S25" s="28"/>
    </row>
    <row r="26" spans="1:19" ht="15.75" thickBot="1" x14ac:dyDescent="0.3">
      <c r="A26" s="2">
        <v>24</v>
      </c>
      <c r="B26" s="21" t="s">
        <v>47</v>
      </c>
      <c r="C26" s="22">
        <v>386</v>
      </c>
      <c r="D26" s="22">
        <v>84</v>
      </c>
      <c r="E26" s="22">
        <v>108</v>
      </c>
      <c r="F26" s="22">
        <v>107</v>
      </c>
      <c r="G26" s="23">
        <v>87</v>
      </c>
      <c r="H26" s="11">
        <f t="shared" si="0"/>
        <v>9.9963743719894346E-3</v>
      </c>
      <c r="I26" s="5">
        <f t="shared" si="2"/>
        <v>0.91303672243227851</v>
      </c>
      <c r="J26" s="3" t="str" cm="1">
        <f t="array" ref="J26">_xlfn.IFS(AND(I26&gt;0%,I26&lt;=80%),"A",AND(I26&gt;80%,I26&lt;=95%),"B",I26&gt;95%,"C")</f>
        <v>B</v>
      </c>
      <c r="K26" s="12">
        <f>_xlfn.STDEV.S(ABC_XYZ!$D26:$G26)</f>
        <v>12.767145334803704</v>
      </c>
      <c r="L26" s="9">
        <f>AVERAGE(ABC_XYZ!$D26:$G26)</f>
        <v>96.5</v>
      </c>
      <c r="M26" s="13">
        <f t="shared" si="1"/>
        <v>0.13230202419485704</v>
      </c>
      <c r="N26" t="str" cm="1">
        <f t="array" ref="N26">_xlfn.IFS(AND(M26&gt;0,M26&lt;=10%),"X",AND(M26&gt;10%,M26&lt;=25%),"Y",M26&gt;25%,"Z")</f>
        <v>Y</v>
      </c>
      <c r="P26" s="29" t="s">
        <v>32</v>
      </c>
      <c r="Q26" s="28"/>
      <c r="R26" s="28">
        <v>1</v>
      </c>
      <c r="S26" s="28"/>
    </row>
    <row r="27" spans="1:19" ht="15.75" thickBot="1" x14ac:dyDescent="0.3">
      <c r="A27" s="2">
        <v>25</v>
      </c>
      <c r="B27" s="18" t="s">
        <v>39</v>
      </c>
      <c r="C27" s="19">
        <v>375</v>
      </c>
      <c r="D27" s="19">
        <v>95</v>
      </c>
      <c r="E27" s="19">
        <v>82</v>
      </c>
      <c r="F27" s="19">
        <v>98</v>
      </c>
      <c r="G27" s="20">
        <v>100</v>
      </c>
      <c r="H27" s="11">
        <f t="shared" si="0"/>
        <v>9.7115035997306677E-3</v>
      </c>
      <c r="I27" s="5">
        <f t="shared" si="2"/>
        <v>0.92274822603200923</v>
      </c>
      <c r="J27" s="3" t="str" cm="1">
        <f t="array" ref="J27">_xlfn.IFS(AND(I27&gt;0%,I27&lt;=80%),"A",AND(I27&gt;80%,I27&lt;=95%),"B",I27&gt;95%,"C")</f>
        <v>B</v>
      </c>
      <c r="K27" s="12">
        <f>_xlfn.STDEV.S(ABC_XYZ!$D27:$G27)</f>
        <v>8.0983537421708949</v>
      </c>
      <c r="L27" s="9">
        <f>AVERAGE(ABC_XYZ!$D27:$G27)</f>
        <v>93.75</v>
      </c>
      <c r="M27" s="13">
        <f t="shared" si="1"/>
        <v>8.6382439916489542E-2</v>
      </c>
      <c r="N27" t="str" cm="1">
        <f t="array" ref="N27">_xlfn.IFS(AND(M27&gt;0,M27&lt;=10%),"X",AND(M27&gt;10%,M27&lt;=25%),"Y",M27&gt;25%,"Z")</f>
        <v>X</v>
      </c>
      <c r="P27" s="29" t="s">
        <v>33</v>
      </c>
      <c r="Q27" s="28"/>
      <c r="R27" s="28"/>
      <c r="S27" s="28">
        <v>1</v>
      </c>
    </row>
    <row r="28" spans="1:19" ht="15.75" thickBot="1" x14ac:dyDescent="0.3">
      <c r="A28" s="2">
        <v>26</v>
      </c>
      <c r="B28" s="21" t="s">
        <v>7</v>
      </c>
      <c r="C28" s="22">
        <v>351</v>
      </c>
      <c r="D28" s="22">
        <v>80</v>
      </c>
      <c r="E28" s="22">
        <v>90</v>
      </c>
      <c r="F28" s="22">
        <v>85</v>
      </c>
      <c r="G28" s="23">
        <v>96</v>
      </c>
      <c r="H28" s="11">
        <f t="shared" si="0"/>
        <v>9.0899673693479056E-3</v>
      </c>
      <c r="I28" s="5">
        <f t="shared" si="2"/>
        <v>0.9318381934013571</v>
      </c>
      <c r="J28" s="3" t="str" cm="1">
        <f t="array" ref="J28">_xlfn.IFS(AND(I28&gt;0%,I28&lt;=80%),"A",AND(I28&gt;80%,I28&lt;=95%),"B",I28&gt;95%,"C")</f>
        <v>B</v>
      </c>
      <c r="K28" s="12">
        <f>_xlfn.STDEV.S(ABC_XYZ!$D28:$G28)</f>
        <v>6.8495741960115053</v>
      </c>
      <c r="L28" s="9">
        <f>AVERAGE(ABC_XYZ!$D28:$G28)</f>
        <v>87.75</v>
      </c>
      <c r="M28" s="13">
        <f t="shared" si="1"/>
        <v>7.8057825595572713E-2</v>
      </c>
      <c r="N28" t="str" cm="1">
        <f t="array" ref="N28">_xlfn.IFS(AND(M28&gt;0,M28&lt;=10%),"X",AND(M28&gt;10%,M28&lt;=25%),"Y",M28&gt;25%,"Z")</f>
        <v>X</v>
      </c>
      <c r="P28" s="29" t="s">
        <v>34</v>
      </c>
      <c r="Q28" s="28">
        <v>1</v>
      </c>
      <c r="R28" s="28"/>
      <c r="S28" s="28"/>
    </row>
    <row r="29" spans="1:19" ht="15.75" thickBot="1" x14ac:dyDescent="0.3">
      <c r="A29" s="2">
        <v>27</v>
      </c>
      <c r="B29" s="18" t="s">
        <v>19</v>
      </c>
      <c r="C29" s="19">
        <v>275</v>
      </c>
      <c r="D29" s="19">
        <v>87</v>
      </c>
      <c r="E29" s="19">
        <v>58</v>
      </c>
      <c r="F29" s="19">
        <v>56</v>
      </c>
      <c r="G29" s="20">
        <v>74</v>
      </c>
      <c r="H29" s="11">
        <f t="shared" si="0"/>
        <v>7.1217693064691565E-3</v>
      </c>
      <c r="I29" s="5">
        <f t="shared" si="2"/>
        <v>0.93895996270782622</v>
      </c>
      <c r="J29" s="3" t="str" cm="1">
        <f t="array" ref="J29">_xlfn.IFS(AND(I29&gt;0%,I29&lt;=80%),"A",AND(I29&gt;80%,I29&lt;=95%),"B",I29&gt;95%,"C")</f>
        <v>B</v>
      </c>
      <c r="K29" s="12">
        <f>_xlfn.STDEV.S(ABC_XYZ!$D29:$G29)</f>
        <v>14.591664287073858</v>
      </c>
      <c r="L29" s="9">
        <f>AVERAGE(ABC_XYZ!$D29:$G29)</f>
        <v>68.75</v>
      </c>
      <c r="M29" s="13">
        <f t="shared" si="1"/>
        <v>0.2122423896301652</v>
      </c>
      <c r="N29" t="str" cm="1">
        <f t="array" ref="N29">_xlfn.IFS(AND(M29&gt;0,M29&lt;=10%),"X",AND(M29&gt;10%,M29&lt;=25%),"Y",M29&gt;25%,"Z")</f>
        <v>Y</v>
      </c>
      <c r="P29" s="29" t="s">
        <v>35</v>
      </c>
      <c r="Q29" s="28"/>
      <c r="R29" s="28">
        <v>1</v>
      </c>
      <c r="S29" s="28"/>
    </row>
    <row r="30" spans="1:19" ht="15.75" thickBot="1" x14ac:dyDescent="0.3">
      <c r="A30" s="2">
        <v>28</v>
      </c>
      <c r="B30" s="21" t="s">
        <v>30</v>
      </c>
      <c r="C30" s="22">
        <v>224</v>
      </c>
      <c r="D30" s="22">
        <v>63</v>
      </c>
      <c r="E30" s="22">
        <v>55</v>
      </c>
      <c r="F30" s="22">
        <v>48</v>
      </c>
      <c r="G30" s="23">
        <v>58</v>
      </c>
      <c r="H30" s="11">
        <f t="shared" si="0"/>
        <v>5.8010048169057854E-3</v>
      </c>
      <c r="I30" s="5">
        <f t="shared" si="2"/>
        <v>0.94476096752473204</v>
      </c>
      <c r="J30" s="3" t="str" cm="1">
        <f t="array" ref="J30">_xlfn.IFS(AND(I30&gt;0%,I30&lt;=80%),"A",AND(I30&gt;80%,I30&lt;=95%),"B",I30&gt;95%,"C")</f>
        <v>B</v>
      </c>
      <c r="K30" s="12">
        <f>_xlfn.STDEV.S(ABC_XYZ!$D30:$G30)</f>
        <v>6.2716292407422598</v>
      </c>
      <c r="L30" s="9">
        <f>AVERAGE(ABC_XYZ!$D30:$G30)</f>
        <v>56</v>
      </c>
      <c r="M30" s="13">
        <f t="shared" si="1"/>
        <v>0.11199337929896892</v>
      </c>
      <c r="N30" t="str" cm="1">
        <f t="array" ref="N30">_xlfn.IFS(AND(M30&gt;0,M30&lt;=10%),"X",AND(M30&gt;10%,M30&lt;=25%),"Y",M30&gt;25%,"Z")</f>
        <v>Y</v>
      </c>
    </row>
    <row r="31" spans="1:19" ht="15.75" thickBot="1" x14ac:dyDescent="0.3">
      <c r="A31" s="2">
        <v>29</v>
      </c>
      <c r="B31" s="18" t="s">
        <v>12</v>
      </c>
      <c r="C31" s="19">
        <v>219</v>
      </c>
      <c r="D31" s="19">
        <v>55</v>
      </c>
      <c r="E31" s="19">
        <v>62</v>
      </c>
      <c r="F31" s="19">
        <v>50</v>
      </c>
      <c r="G31" s="20">
        <v>52</v>
      </c>
      <c r="H31" s="11">
        <f t="shared" si="0"/>
        <v>5.6715181022427095E-3</v>
      </c>
      <c r="I31" s="5">
        <f t="shared" si="2"/>
        <v>0.9504324856269748</v>
      </c>
      <c r="J31" s="3" t="str" cm="1">
        <f t="array" ref="J31">_xlfn.IFS(AND(I31&gt;0%,I31&lt;=80%),"A",AND(I31&gt;80%,I31&lt;=95%),"B",I31&gt;95%,"C")</f>
        <v>C</v>
      </c>
      <c r="K31" s="12">
        <f>_xlfn.STDEV.S(ABC_XYZ!$D31:$G31)</f>
        <v>5.2519837521962431</v>
      </c>
      <c r="L31" s="9">
        <f>AVERAGE(ABC_XYZ!$D31:$G31)</f>
        <v>54.75</v>
      </c>
      <c r="M31" s="13">
        <f t="shared" si="1"/>
        <v>9.5926643875730466E-2</v>
      </c>
      <c r="N31" t="str" cm="1">
        <f t="array" ref="N31">_xlfn.IFS(AND(M31&gt;0,M31&lt;=10%),"X",AND(M31&gt;10%,M31&lt;=25%),"Y",M31&gt;25%,"Z")</f>
        <v>X</v>
      </c>
    </row>
    <row r="32" spans="1:19" ht="15.75" thickBot="1" x14ac:dyDescent="0.3">
      <c r="A32" s="2">
        <v>30</v>
      </c>
      <c r="B32" s="21" t="s">
        <v>28</v>
      </c>
      <c r="C32" s="22">
        <v>211</v>
      </c>
      <c r="D32" s="22">
        <v>54</v>
      </c>
      <c r="E32" s="22">
        <v>50</v>
      </c>
      <c r="F32" s="22">
        <v>60</v>
      </c>
      <c r="G32" s="23">
        <v>47</v>
      </c>
      <c r="H32" s="11">
        <f t="shared" si="0"/>
        <v>5.4643393587817893E-3</v>
      </c>
      <c r="I32" s="5">
        <f t="shared" si="2"/>
        <v>0.95589682498575657</v>
      </c>
      <c r="J32" s="3" t="str" cm="1">
        <f t="array" ref="J32">_xlfn.IFS(AND(I32&gt;0%,I32&lt;=80%),"A",AND(I32&gt;80%,I32&lt;=95%),"B",I32&gt;95%,"C")</f>
        <v>C</v>
      </c>
      <c r="K32" s="12">
        <f>_xlfn.STDEV.S(ABC_XYZ!$D32:$G32)</f>
        <v>5.619905100029122</v>
      </c>
      <c r="L32" s="9">
        <f>AVERAGE(ABC_XYZ!$D32:$G32)</f>
        <v>52.75</v>
      </c>
      <c r="M32" s="13">
        <f t="shared" si="1"/>
        <v>0.10653848530860895</v>
      </c>
      <c r="N32" t="str" cm="1">
        <f t="array" ref="N32">_xlfn.IFS(AND(M32&gt;0,M32&lt;=10%),"X",AND(M32&gt;10%,M32&lt;=25%),"Y",M32&gt;25%,"Z")</f>
        <v>Y</v>
      </c>
    </row>
    <row r="33" spans="1:14" ht="15.75" thickBot="1" x14ac:dyDescent="0.3">
      <c r="A33" s="2">
        <v>31</v>
      </c>
      <c r="B33" s="18" t="s">
        <v>26</v>
      </c>
      <c r="C33" s="19">
        <v>198</v>
      </c>
      <c r="D33" s="19">
        <v>45</v>
      </c>
      <c r="E33" s="19">
        <v>45</v>
      </c>
      <c r="F33" s="19">
        <v>59</v>
      </c>
      <c r="G33" s="20">
        <v>49</v>
      </c>
      <c r="H33" s="11">
        <f t="shared" si="0"/>
        <v>5.1276739006577924E-3</v>
      </c>
      <c r="I33" s="5">
        <f t="shared" si="2"/>
        <v>0.96102449888641439</v>
      </c>
      <c r="J33" s="3" t="str" cm="1">
        <f t="array" ref="J33">_xlfn.IFS(AND(I33&gt;0%,I33&lt;=80%),"A",AND(I33&gt;80%,I33&lt;=95%),"B",I33&gt;95%,"C")</f>
        <v>C</v>
      </c>
      <c r="K33" s="12">
        <f>_xlfn.STDEV.S(ABC_XYZ!$D33:$G33)</f>
        <v>6.6080758671996698</v>
      </c>
      <c r="L33" s="9">
        <f>AVERAGE(ABC_XYZ!$D33:$G33)</f>
        <v>49.5</v>
      </c>
      <c r="M33" s="13">
        <f t="shared" si="1"/>
        <v>0.13349648216564988</v>
      </c>
      <c r="N33" t="str" cm="1">
        <f t="array" ref="N33">_xlfn.IFS(AND(M33&gt;0,M33&lt;=10%),"X",AND(M33&gt;10%,M33&lt;=25%),"Y",M33&gt;25%,"Z")</f>
        <v>Y</v>
      </c>
    </row>
    <row r="34" spans="1:14" ht="15.75" thickBot="1" x14ac:dyDescent="0.3">
      <c r="A34" s="2">
        <v>32</v>
      </c>
      <c r="B34" s="21" t="s">
        <v>35</v>
      </c>
      <c r="C34" s="22">
        <v>194</v>
      </c>
      <c r="D34" s="22">
        <v>47</v>
      </c>
      <c r="E34" s="22">
        <v>45</v>
      </c>
      <c r="F34" s="22">
        <v>60</v>
      </c>
      <c r="G34" s="23">
        <v>42</v>
      </c>
      <c r="H34" s="11">
        <f t="shared" si="0"/>
        <v>5.0240845289273323E-3</v>
      </c>
      <c r="I34" s="5">
        <f t="shared" si="2"/>
        <v>0.96604858341534172</v>
      </c>
      <c r="J34" s="3" t="str" cm="1">
        <f t="array" ref="J34">_xlfn.IFS(AND(I34&gt;0%,I34&lt;=80%),"A",AND(I34&gt;80%,I34&lt;=95%),"B",I34&gt;95%,"C")</f>
        <v>C</v>
      </c>
      <c r="K34" s="12">
        <f>_xlfn.STDEV.S(ABC_XYZ!$D34:$G34)</f>
        <v>7.9372539331937721</v>
      </c>
      <c r="L34" s="9">
        <f>AVERAGE(ABC_XYZ!$D34:$G34)</f>
        <v>48.5</v>
      </c>
      <c r="M34" s="13">
        <f t="shared" si="1"/>
        <v>0.16365472027203654</v>
      </c>
      <c r="N34" t="str" cm="1">
        <f t="array" ref="N34">_xlfn.IFS(AND(M34&gt;0,M34&lt;=10%),"X",AND(M34&gt;10%,M34&lt;=25%),"Y",M34&gt;25%,"Z")</f>
        <v>Y</v>
      </c>
    </row>
    <row r="35" spans="1:14" ht="15.75" thickBot="1" x14ac:dyDescent="0.3">
      <c r="A35" s="2">
        <v>33</v>
      </c>
      <c r="B35" s="18" t="s">
        <v>34</v>
      </c>
      <c r="C35" s="19">
        <v>177</v>
      </c>
      <c r="D35" s="19">
        <v>42</v>
      </c>
      <c r="E35" s="19">
        <v>43</v>
      </c>
      <c r="F35" s="19">
        <v>44</v>
      </c>
      <c r="G35" s="20">
        <v>48</v>
      </c>
      <c r="H35" s="11">
        <f t="shared" si="0"/>
        <v>4.5838296990728753E-3</v>
      </c>
      <c r="I35" s="5">
        <f t="shared" si="2"/>
        <v>0.97063241311441462</v>
      </c>
      <c r="J35" s="3" t="str" cm="1">
        <f t="array" ref="J35">_xlfn.IFS(AND(I35&gt;0%,I35&lt;=80%),"A",AND(I35&gt;80%,I35&lt;=95%),"B",I35&gt;95%,"C")</f>
        <v>C</v>
      </c>
      <c r="K35" s="12">
        <f>_xlfn.STDEV.S(ABC_XYZ!$D35:$G35)</f>
        <v>2.6299556396765835</v>
      </c>
      <c r="L35" s="9">
        <f>AVERAGE(ABC_XYZ!$D35:$G35)</f>
        <v>44.25</v>
      </c>
      <c r="M35" s="13">
        <f t="shared" si="1"/>
        <v>5.9434025755403019E-2</v>
      </c>
      <c r="N35" t="str" cm="1">
        <f t="array" ref="N35">_xlfn.IFS(AND(M35&gt;0,M35&lt;=10%),"X",AND(M35&gt;10%,M35&lt;=25%),"Y",M35&gt;25%,"Z")</f>
        <v>X</v>
      </c>
    </row>
    <row r="36" spans="1:14" ht="15.75" thickBot="1" x14ac:dyDescent="0.3">
      <c r="A36" s="2">
        <v>34</v>
      </c>
      <c r="B36" s="21" t="s">
        <v>31</v>
      </c>
      <c r="C36" s="22">
        <v>133</v>
      </c>
      <c r="D36" s="22">
        <v>31</v>
      </c>
      <c r="E36" s="22">
        <v>36</v>
      </c>
      <c r="F36" s="22">
        <v>31</v>
      </c>
      <c r="G36" s="23">
        <v>35</v>
      </c>
      <c r="H36" s="11">
        <f t="shared" si="0"/>
        <v>3.4443466100378102E-3</v>
      </c>
      <c r="I36" s="5">
        <f t="shared" si="2"/>
        <v>0.9740767597244524</v>
      </c>
      <c r="J36" s="3" t="str" cm="1">
        <f t="array" ref="J36">_xlfn.IFS(AND(I36&gt;0%,I36&lt;=80%),"A",AND(I36&gt;80%,I36&lt;=95%),"B",I36&gt;95%,"C")</f>
        <v>C</v>
      </c>
      <c r="K36" s="12">
        <f>_xlfn.STDEV.S(ABC_XYZ!$D36:$G36)</f>
        <v>2.6299556396765835</v>
      </c>
      <c r="L36" s="9">
        <f>AVERAGE(ABC_XYZ!$D36:$G36)</f>
        <v>33.25</v>
      </c>
      <c r="M36" s="13">
        <f t="shared" si="1"/>
        <v>7.9096410215837104E-2</v>
      </c>
      <c r="N36" t="str" cm="1">
        <f t="array" ref="N36">_xlfn.IFS(AND(M36&gt;0,M36&lt;=10%),"X",AND(M36&gt;10%,M36&lt;=25%),"Y",M36&gt;25%,"Z")</f>
        <v>X</v>
      </c>
    </row>
    <row r="37" spans="1:14" ht="15.75" thickBot="1" x14ac:dyDescent="0.3">
      <c r="A37" s="2">
        <v>35</v>
      </c>
      <c r="B37" s="18" t="s">
        <v>42</v>
      </c>
      <c r="C37" s="19">
        <v>133</v>
      </c>
      <c r="D37" s="19">
        <v>33</v>
      </c>
      <c r="E37" s="19">
        <v>36</v>
      </c>
      <c r="F37" s="19">
        <v>30</v>
      </c>
      <c r="G37" s="20">
        <v>34</v>
      </c>
      <c r="H37" s="11">
        <f t="shared" si="0"/>
        <v>3.4443466100378102E-3</v>
      </c>
      <c r="I37" s="5">
        <f t="shared" si="2"/>
        <v>0.97752110633449019</v>
      </c>
      <c r="J37" s="3" t="str" cm="1">
        <f t="array" ref="J37">_xlfn.IFS(AND(I37&gt;0%,I37&lt;=80%),"A",AND(I37&gt;80%,I37&lt;=95%),"B",I37&gt;95%,"C")</f>
        <v>C</v>
      </c>
      <c r="K37" s="12">
        <f>_xlfn.STDEV.S(ABC_XYZ!$D37:$G37)</f>
        <v>2.5</v>
      </c>
      <c r="L37" s="9">
        <f>AVERAGE(ABC_XYZ!$D37:$G37)</f>
        <v>33.25</v>
      </c>
      <c r="M37" s="13">
        <f t="shared" si="1"/>
        <v>7.5187969924812026E-2</v>
      </c>
      <c r="N37" t="str" cm="1">
        <f t="array" ref="N37">_xlfn.IFS(AND(M37&gt;0,M37&lt;=10%),"X",AND(M37&gt;10%,M37&lt;=25%),"Y",M37&gt;25%,"Z")</f>
        <v>X</v>
      </c>
    </row>
    <row r="38" spans="1:14" ht="15.75" thickBot="1" x14ac:dyDescent="0.3">
      <c r="A38" s="2">
        <v>36</v>
      </c>
      <c r="B38" s="21" t="s">
        <v>14</v>
      </c>
      <c r="C38" s="22">
        <v>129</v>
      </c>
      <c r="D38" s="22">
        <v>35</v>
      </c>
      <c r="E38" s="22">
        <v>29</v>
      </c>
      <c r="F38" s="22">
        <v>35</v>
      </c>
      <c r="G38" s="23">
        <v>30</v>
      </c>
      <c r="H38" s="11">
        <f t="shared" si="0"/>
        <v>3.3407572383073497E-3</v>
      </c>
      <c r="I38" s="5">
        <f t="shared" si="2"/>
        <v>0.98086186357279759</v>
      </c>
      <c r="J38" s="3" t="str" cm="1">
        <f t="array" ref="J38">_xlfn.IFS(AND(I38&gt;0%,I38&lt;=80%),"A",AND(I38&gt;80%,I38&lt;=95%),"B",I38&gt;95%,"C")</f>
        <v>C</v>
      </c>
      <c r="K38" s="12">
        <f>_xlfn.STDEV.S(ABC_XYZ!$D38:$G38)</f>
        <v>3.2015621187164243</v>
      </c>
      <c r="L38" s="9">
        <f>AVERAGE(ABC_XYZ!$D38:$G38)</f>
        <v>32.25</v>
      </c>
      <c r="M38" s="13">
        <f t="shared" si="1"/>
        <v>9.9273243991206961E-2</v>
      </c>
      <c r="N38" t="str" cm="1">
        <f t="array" ref="N38">_xlfn.IFS(AND(M38&gt;0,M38&lt;=10%),"X",AND(M38&gt;10%,M38&lt;=25%),"Y",M38&gt;25%,"Z")</f>
        <v>X</v>
      </c>
    </row>
    <row r="39" spans="1:14" ht="15.75" thickBot="1" x14ac:dyDescent="0.3">
      <c r="A39" s="2">
        <v>37</v>
      </c>
      <c r="B39" s="18" t="s">
        <v>13</v>
      </c>
      <c r="C39" s="19">
        <v>108</v>
      </c>
      <c r="D39" s="19">
        <v>28</v>
      </c>
      <c r="E39" s="19">
        <v>26</v>
      </c>
      <c r="F39" s="19">
        <v>27</v>
      </c>
      <c r="G39" s="20">
        <v>27</v>
      </c>
      <c r="H39" s="11">
        <f t="shared" si="0"/>
        <v>2.7969130367224322E-3</v>
      </c>
      <c r="I39" s="5">
        <f t="shared" si="2"/>
        <v>0.98365877660952006</v>
      </c>
      <c r="J39" s="3" t="str" cm="1">
        <f t="array" ref="J39">_xlfn.IFS(AND(I39&gt;0%,I39&lt;=80%),"A",AND(I39&gt;80%,I39&lt;=95%),"B",I39&gt;95%,"C")</f>
        <v>C</v>
      </c>
      <c r="K39" s="12">
        <f>_xlfn.STDEV.S(ABC_XYZ!$D39:$G39)</f>
        <v>0.81649658092772603</v>
      </c>
      <c r="L39" s="9">
        <f>AVERAGE(ABC_XYZ!$D39:$G39)</f>
        <v>27</v>
      </c>
      <c r="M39" s="13">
        <f t="shared" si="1"/>
        <v>3.0240614108434299E-2</v>
      </c>
      <c r="N39" t="str" cm="1">
        <f t="array" ref="N39">_xlfn.IFS(AND(M39&gt;0,M39&lt;=10%),"X",AND(M39&gt;10%,M39&lt;=25%),"Y",M39&gt;25%,"Z")</f>
        <v>X</v>
      </c>
    </row>
    <row r="40" spans="1:14" ht="15.75" thickBot="1" x14ac:dyDescent="0.3">
      <c r="A40" s="2">
        <v>38</v>
      </c>
      <c r="B40" s="21" t="s">
        <v>32</v>
      </c>
      <c r="C40" s="22">
        <v>94</v>
      </c>
      <c r="D40" s="22">
        <v>25</v>
      </c>
      <c r="E40" s="22">
        <v>21</v>
      </c>
      <c r="F40" s="22">
        <v>28</v>
      </c>
      <c r="G40" s="23">
        <v>20</v>
      </c>
      <c r="H40" s="11">
        <f t="shared" si="0"/>
        <v>2.4343502356658207E-3</v>
      </c>
      <c r="I40" s="5">
        <f t="shared" si="2"/>
        <v>0.98609312684518591</v>
      </c>
      <c r="J40" s="3" t="str" cm="1">
        <f t="array" ref="J40">_xlfn.IFS(AND(I40&gt;0%,I40&lt;=80%),"A",AND(I40&gt;80%,I40&lt;=95%),"B",I40&gt;95%,"C")</f>
        <v>C</v>
      </c>
      <c r="K40" s="12">
        <f>_xlfn.STDEV.S(ABC_XYZ!$D40:$G40)</f>
        <v>3.6968455021364721</v>
      </c>
      <c r="L40" s="9">
        <f>AVERAGE(ABC_XYZ!$D40:$G40)</f>
        <v>23.5</v>
      </c>
      <c r="M40" s="13">
        <f t="shared" si="1"/>
        <v>0.1573125745589988</v>
      </c>
      <c r="N40" t="str" cm="1">
        <f t="array" ref="N40">_xlfn.IFS(AND(M40&gt;0,M40&lt;=10%),"X",AND(M40&gt;10%,M40&lt;=25%),"Y",M40&gt;25%,"Z")</f>
        <v>Y</v>
      </c>
    </row>
    <row r="41" spans="1:14" ht="15.75" thickBot="1" x14ac:dyDescent="0.3">
      <c r="A41" s="2">
        <v>39</v>
      </c>
      <c r="B41" s="18" t="s">
        <v>36</v>
      </c>
      <c r="C41" s="19">
        <v>92</v>
      </c>
      <c r="D41" s="19">
        <v>22</v>
      </c>
      <c r="E41" s="19">
        <v>21</v>
      </c>
      <c r="F41" s="19">
        <v>22</v>
      </c>
      <c r="G41" s="20">
        <v>27</v>
      </c>
      <c r="H41" s="11">
        <f t="shared" si="0"/>
        <v>2.3825555498005906E-3</v>
      </c>
      <c r="I41" s="5">
        <f t="shared" si="2"/>
        <v>0.98847568239498651</v>
      </c>
      <c r="J41" s="3" t="str" cm="1">
        <f t="array" ref="J41">_xlfn.IFS(AND(I41&gt;0%,I41&lt;=80%),"A",AND(I41&gt;80%,I41&lt;=95%),"B",I41&gt;95%,"C")</f>
        <v>C</v>
      </c>
      <c r="K41" s="12">
        <f>_xlfn.STDEV.S(ABC_XYZ!$D41:$G41)</f>
        <v>2.70801280154532</v>
      </c>
      <c r="L41" s="9">
        <f>AVERAGE(ABC_XYZ!$D41:$G41)</f>
        <v>23</v>
      </c>
      <c r="M41" s="13">
        <f t="shared" si="1"/>
        <v>0.11773968702370956</v>
      </c>
      <c r="N41" t="str" cm="1">
        <f t="array" ref="N41">_xlfn.IFS(AND(M41&gt;0,M41&lt;=10%),"X",AND(M41&gt;10%,M41&lt;=25%),"Y",M41&gt;25%,"Z")</f>
        <v>Y</v>
      </c>
    </row>
    <row r="42" spans="1:14" ht="15.75" thickBot="1" x14ac:dyDescent="0.3">
      <c r="A42" s="2">
        <v>40</v>
      </c>
      <c r="B42" s="21" t="s">
        <v>46</v>
      </c>
      <c r="C42" s="22">
        <v>72</v>
      </c>
      <c r="D42" s="22">
        <v>16</v>
      </c>
      <c r="E42" s="22">
        <v>16</v>
      </c>
      <c r="F42" s="22">
        <v>23</v>
      </c>
      <c r="G42" s="23">
        <v>17</v>
      </c>
      <c r="H42" s="11">
        <f t="shared" si="0"/>
        <v>1.8646086911482881E-3</v>
      </c>
      <c r="I42" s="5">
        <f t="shared" si="2"/>
        <v>0.99034029108613475</v>
      </c>
      <c r="J42" s="3" t="str" cm="1">
        <f t="array" ref="J42">_xlfn.IFS(AND(I42&gt;0%,I42&lt;=80%),"A",AND(I42&gt;80%,I42&lt;=95%),"B",I42&gt;95%,"C")</f>
        <v>C</v>
      </c>
      <c r="K42" s="12">
        <f>_xlfn.STDEV.S(ABC_XYZ!$D42:$G42)</f>
        <v>3.3665016461206929</v>
      </c>
      <c r="L42" s="9">
        <f>AVERAGE(ABC_XYZ!$D42:$G42)</f>
        <v>18</v>
      </c>
      <c r="M42" s="13">
        <f t="shared" si="1"/>
        <v>0.18702786922892739</v>
      </c>
      <c r="N42" t="str" cm="1">
        <f t="array" ref="N42">_xlfn.IFS(AND(M42&gt;0,M42&lt;=10%),"X",AND(M42&gt;10%,M42&lt;=25%),"Y",M42&gt;25%,"Z")</f>
        <v>Y</v>
      </c>
    </row>
    <row r="43" spans="1:14" ht="15.75" thickBot="1" x14ac:dyDescent="0.3">
      <c r="A43" s="2">
        <v>41</v>
      </c>
      <c r="B43" s="18" t="s">
        <v>25</v>
      </c>
      <c r="C43" s="19">
        <v>69</v>
      </c>
      <c r="D43" s="19">
        <v>14</v>
      </c>
      <c r="E43" s="19">
        <v>14</v>
      </c>
      <c r="F43" s="19">
        <v>26</v>
      </c>
      <c r="G43" s="20">
        <v>15</v>
      </c>
      <c r="H43" s="11">
        <f t="shared" si="0"/>
        <v>1.7869166623504429E-3</v>
      </c>
      <c r="I43" s="5">
        <f t="shared" si="2"/>
        <v>0.99212720774848517</v>
      </c>
      <c r="J43" s="3" t="str" cm="1">
        <f t="array" ref="J43">_xlfn.IFS(AND(I43&gt;0%,I43&lt;=80%),"A",AND(I43&gt;80%,I43&lt;=95%),"B",I43&gt;95%,"C")</f>
        <v>C</v>
      </c>
      <c r="K43" s="12">
        <f>_xlfn.STDEV.S(ABC_XYZ!$D43:$G43)</f>
        <v>5.8523499553598128</v>
      </c>
      <c r="L43" s="9">
        <f>AVERAGE(ABC_XYZ!$D43:$G43)</f>
        <v>17.25</v>
      </c>
      <c r="M43" s="13">
        <f t="shared" si="1"/>
        <v>0.33926666407882972</v>
      </c>
      <c r="N43" t="str" cm="1">
        <f t="array" ref="N43">_xlfn.IFS(AND(M43&gt;0,M43&lt;=10%),"X",AND(M43&gt;10%,M43&lt;=25%),"Y",M43&gt;25%,"Z")</f>
        <v>Z</v>
      </c>
    </row>
    <row r="44" spans="1:14" ht="15.75" thickBot="1" x14ac:dyDescent="0.3">
      <c r="A44" s="2">
        <v>42</v>
      </c>
      <c r="B44" s="21" t="s">
        <v>38</v>
      </c>
      <c r="C44" s="22">
        <v>63</v>
      </c>
      <c r="D44" s="22">
        <v>10</v>
      </c>
      <c r="E44" s="22">
        <v>15</v>
      </c>
      <c r="F44" s="22">
        <v>25</v>
      </c>
      <c r="G44" s="23">
        <v>13</v>
      </c>
      <c r="H44" s="11">
        <f t="shared" si="0"/>
        <v>1.6315326047547521E-3</v>
      </c>
      <c r="I44" s="5">
        <f t="shared" si="2"/>
        <v>0.99375874035323997</v>
      </c>
      <c r="J44" s="3" t="str" cm="1">
        <f t="array" ref="J44">_xlfn.IFS(AND(I44&gt;0%,I44&lt;=80%),"A",AND(I44&gt;80%,I44&lt;=95%),"B",I44&gt;95%,"C")</f>
        <v>C</v>
      </c>
      <c r="K44" s="12">
        <f>_xlfn.STDEV.S(ABC_XYZ!$D44:$G44)</f>
        <v>6.5</v>
      </c>
      <c r="L44" s="9">
        <f>AVERAGE(ABC_XYZ!$D44:$G44)</f>
        <v>15.75</v>
      </c>
      <c r="M44" s="13">
        <f t="shared" si="1"/>
        <v>0.41269841269841268</v>
      </c>
      <c r="N44" t="str" cm="1">
        <f t="array" ref="N44">_xlfn.IFS(AND(M44&gt;0,M44&lt;=10%),"X",AND(M44&gt;10%,M44&lt;=25%),"Y",M44&gt;25%,"Z")</f>
        <v>Z</v>
      </c>
    </row>
    <row r="45" spans="1:14" ht="15.75" thickBot="1" x14ac:dyDescent="0.3">
      <c r="A45" s="2">
        <v>43</v>
      </c>
      <c r="B45" s="18" t="s">
        <v>27</v>
      </c>
      <c r="C45" s="19">
        <v>53</v>
      </c>
      <c r="D45" s="19">
        <v>13</v>
      </c>
      <c r="E45" s="19">
        <v>14</v>
      </c>
      <c r="F45" s="19">
        <v>15</v>
      </c>
      <c r="G45" s="20">
        <v>11</v>
      </c>
      <c r="H45" s="11">
        <f t="shared" si="0"/>
        <v>1.3725591754286011E-3</v>
      </c>
      <c r="I45" s="5">
        <f t="shared" si="2"/>
        <v>0.99513129952866852</v>
      </c>
      <c r="J45" s="3" t="str" cm="1">
        <f t="array" ref="J45">_xlfn.IFS(AND(I45&gt;0%,I45&lt;=80%),"A",AND(I45&gt;80%,I45&lt;=95%),"B",I45&gt;95%,"C")</f>
        <v>C</v>
      </c>
      <c r="K45" s="12">
        <f>_xlfn.STDEV.S(ABC_XYZ!$D45:$G45)</f>
        <v>1.707825127659933</v>
      </c>
      <c r="L45" s="9">
        <f>AVERAGE(ABC_XYZ!$D45:$G45)</f>
        <v>13.25</v>
      </c>
      <c r="M45" s="13">
        <f t="shared" si="1"/>
        <v>0.1288924624649006</v>
      </c>
      <c r="N45" t="str" cm="1">
        <f t="array" ref="N45">_xlfn.IFS(AND(M45&gt;0,M45&lt;=10%),"X",AND(M45&gt;10%,M45&lt;=25%),"Y",M45&gt;25%,"Z")</f>
        <v>Y</v>
      </c>
    </row>
    <row r="46" spans="1:14" ht="15.75" thickBot="1" x14ac:dyDescent="0.3">
      <c r="A46" s="2">
        <v>44</v>
      </c>
      <c r="B46" s="21" t="s">
        <v>45</v>
      </c>
      <c r="C46" s="22">
        <v>43</v>
      </c>
      <c r="D46" s="22">
        <v>7</v>
      </c>
      <c r="E46" s="22">
        <v>13</v>
      </c>
      <c r="F46" s="22">
        <v>15</v>
      </c>
      <c r="G46" s="23">
        <v>8</v>
      </c>
      <c r="H46" s="11">
        <f t="shared" si="0"/>
        <v>1.1135857461024498E-3</v>
      </c>
      <c r="I46" s="5">
        <f t="shared" si="2"/>
        <v>0.99624488527477095</v>
      </c>
      <c r="J46" s="3" t="str" cm="1">
        <f t="array" ref="J46">_xlfn.IFS(AND(I46&gt;0%,I46&lt;=80%),"A",AND(I46&gt;80%,I46&lt;=95%),"B",I46&gt;95%,"C")</f>
        <v>C</v>
      </c>
      <c r="K46" s="12">
        <f>_xlfn.STDEV.S(ABC_XYZ!$D46:$G46)</f>
        <v>3.8622100754188224</v>
      </c>
      <c r="L46" s="9">
        <f>AVERAGE(ABC_XYZ!$D46:$G46)</f>
        <v>10.75</v>
      </c>
      <c r="M46" s="13">
        <f t="shared" si="1"/>
        <v>0.3592753558529137</v>
      </c>
      <c r="N46" t="str" cm="1">
        <f t="array" ref="N46">_xlfn.IFS(AND(M46&gt;0,M46&lt;=10%),"X",AND(M46&gt;10%,M46&lt;=25%),"Y",M46&gt;25%,"Z")</f>
        <v>Z</v>
      </c>
    </row>
    <row r="47" spans="1:14" ht="15.75" thickBot="1" x14ac:dyDescent="0.3">
      <c r="A47" s="2">
        <v>45</v>
      </c>
      <c r="B47" s="18" t="s">
        <v>11</v>
      </c>
      <c r="C47" s="19">
        <v>33</v>
      </c>
      <c r="D47" s="19">
        <v>9</v>
      </c>
      <c r="E47" s="19">
        <v>9</v>
      </c>
      <c r="F47" s="19">
        <v>8</v>
      </c>
      <c r="G47" s="20">
        <v>7</v>
      </c>
      <c r="H47" s="11">
        <f t="shared" si="0"/>
        <v>8.5461231677629881E-4</v>
      </c>
      <c r="I47" s="5">
        <f t="shared" si="2"/>
        <v>0.99709949759154726</v>
      </c>
      <c r="J47" s="3" t="str" cm="1">
        <f t="array" ref="J47">_xlfn.IFS(AND(I47&gt;0%,I47&lt;=80%),"A",AND(I47&gt;80%,I47&lt;=95%),"B",I47&gt;95%,"C")</f>
        <v>C</v>
      </c>
      <c r="K47" s="12">
        <f>_xlfn.STDEV.S(ABC_XYZ!$D47:$G47)</f>
        <v>0.9574271077563381</v>
      </c>
      <c r="L47" s="9">
        <f>AVERAGE(ABC_XYZ!$D47:$G47)</f>
        <v>8.25</v>
      </c>
      <c r="M47" s="13">
        <f t="shared" si="1"/>
        <v>0.11605177063713189</v>
      </c>
      <c r="N47" t="str" cm="1">
        <f t="array" ref="N47">_xlfn.IFS(AND(M47&gt;0,M47&lt;=10%),"X",AND(M47&gt;10%,M47&lt;=25%),"Y",M47&gt;25%,"Z")</f>
        <v>Y</v>
      </c>
    </row>
    <row r="48" spans="1:14" ht="15.75" thickBot="1" x14ac:dyDescent="0.3">
      <c r="A48" s="2">
        <v>46</v>
      </c>
      <c r="B48" s="21" t="s">
        <v>24</v>
      </c>
      <c r="C48" s="22">
        <v>31</v>
      </c>
      <c r="D48" s="22">
        <v>8</v>
      </c>
      <c r="E48" s="22">
        <v>5</v>
      </c>
      <c r="F48" s="22">
        <v>9</v>
      </c>
      <c r="G48" s="23">
        <v>9</v>
      </c>
      <c r="H48" s="11">
        <f t="shared" si="0"/>
        <v>8.0281763091106855E-4</v>
      </c>
      <c r="I48" s="5">
        <f t="shared" si="2"/>
        <v>0.99790231522245831</v>
      </c>
      <c r="J48" s="3" t="str" cm="1">
        <f t="array" ref="J48">_xlfn.IFS(AND(I48&gt;0%,I48&lt;=80%),"A",AND(I48&gt;80%,I48&lt;=95%),"B",I48&gt;95%,"C")</f>
        <v>C</v>
      </c>
      <c r="K48" s="12">
        <f>_xlfn.STDEV.S(ABC_XYZ!$D48:$G48)</f>
        <v>1.8929694486000912</v>
      </c>
      <c r="L48" s="9">
        <f>AVERAGE(ABC_XYZ!$D48:$G48)</f>
        <v>7.75</v>
      </c>
      <c r="M48" s="13">
        <f t="shared" si="1"/>
        <v>0.24425412240001176</v>
      </c>
      <c r="N48" t="str" cm="1">
        <f t="array" ref="N48">_xlfn.IFS(AND(M48&gt;0,M48&lt;=10%),"X",AND(M48&gt;10%,M48&lt;=25%),"Y",M48&gt;25%,"Z")</f>
        <v>Y</v>
      </c>
    </row>
    <row r="49" spans="1:14" ht="15.75" thickBot="1" x14ac:dyDescent="0.3">
      <c r="A49" s="2">
        <v>47</v>
      </c>
      <c r="B49" s="18" t="s">
        <v>33</v>
      </c>
      <c r="C49" s="19">
        <v>29</v>
      </c>
      <c r="D49" s="19">
        <v>4</v>
      </c>
      <c r="E49" s="19">
        <v>9</v>
      </c>
      <c r="F49" s="19">
        <v>8</v>
      </c>
      <c r="G49" s="20">
        <v>8</v>
      </c>
      <c r="H49" s="11">
        <f t="shared" si="0"/>
        <v>7.510229450458383E-4</v>
      </c>
      <c r="I49" s="5">
        <f t="shared" si="2"/>
        <v>0.99865333816750412</v>
      </c>
      <c r="J49" s="3" t="str" cm="1">
        <f t="array" ref="J49">_xlfn.IFS(AND(I49&gt;0%,I49&lt;=80%),"A",AND(I49&gt;80%,I49&lt;=95%),"B",I49&gt;95%,"C")</f>
        <v>C</v>
      </c>
      <c r="K49" s="12">
        <f>_xlfn.STDEV.S(ABC_XYZ!$D49:$G49)</f>
        <v>2.2173557826083452</v>
      </c>
      <c r="L49" s="9">
        <f>AVERAGE(ABC_XYZ!$D49:$G49)</f>
        <v>7.25</v>
      </c>
      <c r="M49" s="13">
        <f t="shared" si="1"/>
        <v>0.3058421769114959</v>
      </c>
      <c r="N49" t="str" cm="1">
        <f t="array" ref="N49">_xlfn.IFS(AND(M49&gt;0,M49&lt;=10%),"X",AND(M49&gt;10%,M49&lt;=25%),"Y",M49&gt;25%,"Z")</f>
        <v>Z</v>
      </c>
    </row>
    <row r="50" spans="1:14" ht="15.75" thickBot="1" x14ac:dyDescent="0.3">
      <c r="A50" s="2">
        <v>48</v>
      </c>
      <c r="B50" s="21" t="s">
        <v>43</v>
      </c>
      <c r="C50" s="22">
        <v>24</v>
      </c>
      <c r="D50" s="22">
        <v>6</v>
      </c>
      <c r="E50" s="22">
        <v>3</v>
      </c>
      <c r="F50" s="22">
        <v>7</v>
      </c>
      <c r="G50" s="23">
        <v>8</v>
      </c>
      <c r="H50" s="11">
        <f t="shared" si="0"/>
        <v>6.2153623038276268E-4</v>
      </c>
      <c r="I50" s="5">
        <f t="shared" si="2"/>
        <v>0.99927487439788687</v>
      </c>
      <c r="J50" s="3" t="str" cm="1">
        <f t="array" ref="J50">_xlfn.IFS(AND(I50&gt;0%,I50&lt;=80%),"A",AND(I50&gt;80%,I50&lt;=95%),"B",I50&gt;95%,"C")</f>
        <v>C</v>
      </c>
      <c r="K50" s="12">
        <f>_xlfn.STDEV.S(ABC_XYZ!$D50:$G50)</f>
        <v>2.1602468994692869</v>
      </c>
      <c r="L50" s="9">
        <f>AVERAGE(ABC_XYZ!$D50:$G50)</f>
        <v>6</v>
      </c>
      <c r="M50" s="13">
        <f t="shared" si="1"/>
        <v>0.36004114991154784</v>
      </c>
      <c r="N50" t="str" cm="1">
        <f t="array" ref="N50">_xlfn.IFS(AND(M50&gt;0,M50&lt;=10%),"X",AND(M50&gt;10%,M50&lt;=25%),"Y",M50&gt;25%,"Z")</f>
        <v>Z</v>
      </c>
    </row>
    <row r="51" spans="1:14" ht="15.75" thickBot="1" x14ac:dyDescent="0.3">
      <c r="A51" s="2">
        <v>49</v>
      </c>
      <c r="B51" s="18" t="s">
        <v>44</v>
      </c>
      <c r="C51" s="19">
        <v>17</v>
      </c>
      <c r="D51" s="19">
        <v>5</v>
      </c>
      <c r="E51" s="19">
        <v>7</v>
      </c>
      <c r="F51" s="19">
        <v>2</v>
      </c>
      <c r="G51" s="20">
        <v>3</v>
      </c>
      <c r="H51" s="11">
        <f t="shared" si="0"/>
        <v>4.4025482985445691E-4</v>
      </c>
      <c r="I51" s="5">
        <f t="shared" si="2"/>
        <v>0.99971512922774131</v>
      </c>
      <c r="J51" s="3" t="str" cm="1">
        <f t="array" ref="J51">_xlfn.IFS(AND(I51&gt;0%,I51&lt;=80%),"A",AND(I51&gt;80%,I51&lt;=95%),"B",I51&gt;95%,"C")</f>
        <v>C</v>
      </c>
      <c r="K51" s="12">
        <f>_xlfn.STDEV.S(ABC_XYZ!$D51:$G51)</f>
        <v>2.2173557826083452</v>
      </c>
      <c r="L51" s="9">
        <f>AVERAGE(ABC_XYZ!$D51:$G51)</f>
        <v>4.25</v>
      </c>
      <c r="M51" s="13">
        <f t="shared" si="1"/>
        <v>0.52173077237843413</v>
      </c>
      <c r="N51" t="str" cm="1">
        <f t="array" ref="N51">_xlfn.IFS(AND(M51&gt;0,M51&lt;=10%),"X",AND(M51&gt;10%,M51&lt;=25%),"Y",M51&gt;25%,"Z")</f>
        <v>Z</v>
      </c>
    </row>
    <row r="52" spans="1:14" ht="15.75" thickBot="1" x14ac:dyDescent="0.3">
      <c r="A52" s="2">
        <v>50</v>
      </c>
      <c r="B52" s="24" t="s">
        <v>10</v>
      </c>
      <c r="C52" s="25">
        <v>11</v>
      </c>
      <c r="D52" s="25">
        <v>3</v>
      </c>
      <c r="E52" s="25">
        <v>1</v>
      </c>
      <c r="F52" s="25">
        <v>3</v>
      </c>
      <c r="G52" s="1">
        <v>4</v>
      </c>
      <c r="H52" s="11">
        <f t="shared" si="0"/>
        <v>2.8487077225876627E-4</v>
      </c>
      <c r="I52" s="5">
        <f t="shared" si="2"/>
        <v>1</v>
      </c>
      <c r="J52" s="3" t="str" cm="1">
        <f t="array" ref="J52">_xlfn.IFS(AND(I52&gt;0%,I52&lt;=80%),"A",AND(I52&gt;80%,I52&lt;=95%),"B",I52&gt;95%,"C")</f>
        <v>C</v>
      </c>
      <c r="K52" s="12">
        <f>_xlfn.STDEV.S(ABC_XYZ!$D52:$G52)</f>
        <v>1.2583057392117916</v>
      </c>
      <c r="L52" s="9">
        <f>AVERAGE(ABC_XYZ!$D52:$G52)</f>
        <v>2.75</v>
      </c>
      <c r="M52" s="13">
        <f t="shared" si="1"/>
        <v>0.45756572334974238</v>
      </c>
      <c r="N52" t="str" cm="1">
        <f t="array" ref="N52">_xlfn.IFS(AND(M52&gt;0,M52&lt;=10%),"X",AND(M52&gt;10%,M52&lt;=25%),"Y",M52&gt;25%,"Z")</f>
        <v>Z</v>
      </c>
    </row>
  </sheetData>
  <mergeCells count="2">
    <mergeCell ref="C1:G1"/>
    <mergeCell ref="P2:T2"/>
  </mergeCells>
  <conditionalFormatting sqref="J3:J5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11" priority="6" operator="containsText" text="A">
      <formula>NOT(ISERROR(SEARCH("A",J3)))</formula>
    </cfRule>
    <cfRule type="containsText" dxfId="10" priority="5" operator="containsText" text="B">
      <formula>NOT(ISERROR(SEARCH("B",J3)))</formula>
    </cfRule>
    <cfRule type="containsText" dxfId="9" priority="4" operator="containsText" text="C">
      <formula>NOT(ISERROR(SEARCH("C",J3)))</formula>
    </cfRule>
  </conditionalFormatting>
  <conditionalFormatting sqref="N3:N52">
    <cfRule type="containsText" dxfId="8" priority="3" operator="containsText" text="X">
      <formula>NOT(ISERROR(SEARCH("X",N3)))</formula>
    </cfRule>
    <cfRule type="containsText" dxfId="7" priority="2" operator="containsText" text="Y">
      <formula>NOT(ISERROR(SEARCH("Y",N3)))</formula>
    </cfRule>
    <cfRule type="containsText" dxfId="6" priority="1" operator="containsText" text="Z">
      <formula>NOT(ISERROR(SEARCH("Z",N3)))</formula>
    </cfRule>
  </conditionalFormatting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ABC_XYZ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2024-03-16T16:13:03Z</dcterms:modified>
</cp:coreProperties>
</file>