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434" documentId="8_{4401107E-A22B-4323-8706-685CCB71FB19}" xr6:coauthVersionLast="47" xr6:coauthVersionMax="47" xr10:uidLastSave="{2C978886-7DE0-422A-A910-4E6A4DB7F5D0}"/>
  <bookViews>
    <workbookView xWindow="45972" yWindow="7920" windowWidth="23256" windowHeight="12456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" i="1"/>
  <c r="F4" i="1"/>
  <c r="F6" i="1"/>
  <c r="F22" i="1"/>
  <c r="F24" i="1"/>
  <c r="F26" i="1"/>
  <c r="E26" i="1"/>
  <c r="E27" i="1"/>
  <c r="F27" i="1" s="1"/>
  <c r="E5" i="1"/>
  <c r="F5" i="1" s="1"/>
  <c r="E6" i="1"/>
  <c r="E10" i="1"/>
  <c r="F10" i="1" s="1"/>
  <c r="E11" i="1"/>
  <c r="F11" i="1" s="1"/>
  <c r="E7" i="1"/>
  <c r="F7" i="1" s="1"/>
  <c r="E23" i="1"/>
  <c r="F23" i="1" s="1"/>
  <c r="E25" i="1"/>
  <c r="F25" i="1" s="1"/>
  <c r="E21" i="1"/>
  <c r="F21" i="1" s="1"/>
  <c r="E19" i="1"/>
  <c r="F19" i="1" s="1"/>
  <c r="E17" i="1"/>
  <c r="F17" i="1" s="1"/>
  <c r="E9" i="1"/>
  <c r="F9" i="1" s="1"/>
  <c r="E8" i="1"/>
  <c r="F8" i="1" s="1"/>
  <c r="E24" i="1"/>
  <c r="E22" i="1"/>
  <c r="E20" i="1"/>
  <c r="F20" i="1" s="1"/>
  <c r="E18" i="1"/>
  <c r="F18" i="1" s="1"/>
  <c r="E3" i="1"/>
  <c r="E2" i="1"/>
  <c r="F2" i="1" s="1"/>
  <c r="E16" i="1"/>
  <c r="F16" i="1" s="1"/>
  <c r="E15" i="1"/>
  <c r="F15" i="1" s="1"/>
  <c r="E14" i="1"/>
  <c r="F14" i="1" s="1"/>
  <c r="E13" i="1"/>
  <c r="F13" i="1" s="1"/>
  <c r="E12" i="1"/>
  <c r="F12" i="1" s="1"/>
  <c r="E4" i="1"/>
</calcChain>
</file>

<file path=xl/sharedStrings.xml><?xml version="1.0" encoding="utf-8"?>
<sst xmlns="http://schemas.openxmlformats.org/spreadsheetml/2006/main" count="87" uniqueCount="43">
  <si>
    <t>Response</t>
  </si>
  <si>
    <t>Estimate</t>
  </si>
  <si>
    <t>spp_richness</t>
  </si>
  <si>
    <t>shannonsH</t>
  </si>
  <si>
    <t>E10</t>
  </si>
  <si>
    <t>abundance</t>
  </si>
  <si>
    <t>turnover</t>
  </si>
  <si>
    <t>FRed</t>
  </si>
  <si>
    <t>Weighted_noRandom</t>
  </si>
  <si>
    <t>Model</t>
  </si>
  <si>
    <t>perEstimate</t>
  </si>
  <si>
    <t>ept_abundance</t>
  </si>
  <si>
    <t>diptera_abundance</t>
  </si>
  <si>
    <t>insect_richness</t>
  </si>
  <si>
    <t>insect_abundance</t>
  </si>
  <si>
    <t>mollusc_richness</t>
  </si>
  <si>
    <t>mollusc_abundance</t>
  </si>
  <si>
    <t>annelid_richness</t>
  </si>
  <si>
    <t>annelid_abundance</t>
  </si>
  <si>
    <t>transformation</t>
  </si>
  <si>
    <t>NA</t>
  </si>
  <si>
    <t>x^2</t>
  </si>
  <si>
    <t>log10(x + 0.01)</t>
  </si>
  <si>
    <t>log10(x + 1)</t>
  </si>
  <si>
    <t>sqrt(x)</t>
  </si>
  <si>
    <t>MeanResponse</t>
  </si>
  <si>
    <t>x^3</t>
  </si>
  <si>
    <t>log10(x + 0.28)</t>
  </si>
  <si>
    <t>spp_rich_rare</t>
  </si>
  <si>
    <t>F_turnover</t>
  </si>
  <si>
    <t>FRic</t>
  </si>
  <si>
    <t>FEve</t>
  </si>
  <si>
    <t>FDis</t>
  </si>
  <si>
    <t>FRic.SES</t>
  </si>
  <si>
    <t>FDis.SES</t>
  </si>
  <si>
    <t>FEve.SES</t>
  </si>
  <si>
    <t>ept_richness</t>
  </si>
  <si>
    <t>diptera_richness</t>
  </si>
  <si>
    <t>crustacea_richness</t>
  </si>
  <si>
    <t>crustacea_abundance</t>
  </si>
  <si>
    <t>actualChange</t>
  </si>
  <si>
    <t>ObsPeriod</t>
  </si>
  <si>
    <t>OverallChange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</si>
</sst>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7" workbookViewId="0">
      <selection activeCell="A22" sqref="A22:XFD22"/>
    </sheetView>
  </sheetViews>
  <sheetFormatPr defaultRowHeight="14.4" x14ac:dyDescent="0.55000000000000004"/>
  <cols>
    <col min="1" max="1" width="20.578125" bestFit="1" customWidth="1"/>
    <col min="2" max="2" width="20.83984375" bestFit="1" customWidth="1"/>
    <col min="3" max="3" width="12.68359375" bestFit="1" customWidth="1"/>
    <col min="4" max="4" width="14.68359375" bestFit="1" customWidth="1"/>
    <col min="5" max="5" width="11.68359375" bestFit="1" customWidth="1"/>
    <col min="6" max="6" width="11.68359375" customWidth="1"/>
    <col min="7" max="7" width="8.83984375" bestFit="1" customWidth="1"/>
    <col min="8" max="8" width="12.15625" bestFit="1" customWidth="1"/>
    <col min="9" max="9" width="14.41796875" bestFit="1" customWidth="1"/>
  </cols>
  <sheetData>
    <row r="1" spans="1:9" x14ac:dyDescent="0.55000000000000004">
      <c r="A1" t="s">
        <v>9</v>
      </c>
      <c r="B1" t="s">
        <v>0</v>
      </c>
      <c r="C1" t="s">
        <v>1</v>
      </c>
      <c r="D1" t="s">
        <v>25</v>
      </c>
      <c r="E1" t="s">
        <v>10</v>
      </c>
      <c r="F1" t="s">
        <v>40</v>
      </c>
      <c r="G1" t="s">
        <v>41</v>
      </c>
      <c r="H1" t="s">
        <v>42</v>
      </c>
      <c r="I1" t="s">
        <v>19</v>
      </c>
    </row>
    <row r="2" spans="1:9" x14ac:dyDescent="0.55000000000000004">
      <c r="A2" t="s">
        <v>8</v>
      </c>
      <c r="B2" t="s">
        <v>2</v>
      </c>
      <c r="C2">
        <v>8.5708606127722506E-2</v>
      </c>
      <c r="D2">
        <v>27.229850746268657</v>
      </c>
      <c r="E2" s="2">
        <f>((C2*2)/SQRT(D2))*100</f>
        <v>3.2849729482290848</v>
      </c>
      <c r="F2" s="2">
        <f>D2*(E2/100)</f>
        <v>0.89449323085808097</v>
      </c>
      <c r="G2" s="3">
        <v>11</v>
      </c>
      <c r="H2" s="4">
        <f>F2*G2</f>
        <v>9.8394255394388903</v>
      </c>
      <c r="I2" s="1" t="s">
        <v>24</v>
      </c>
    </row>
    <row r="3" spans="1:9" x14ac:dyDescent="0.55000000000000004">
      <c r="A3" t="s">
        <v>8</v>
      </c>
      <c r="B3" t="s">
        <v>28</v>
      </c>
      <c r="C3">
        <v>3.6032948151300002E-2</v>
      </c>
      <c r="D3">
        <v>21.36905654685075</v>
      </c>
      <c r="E3" s="2">
        <f>((C3*2)/SQRT(D3))*100</f>
        <v>1.5589677038907754</v>
      </c>
      <c r="F3" s="2">
        <f t="shared" ref="F3:F27" si="0">D3*(E3/100)</f>
        <v>0.33313669019156056</v>
      </c>
      <c r="G3" s="3">
        <v>11</v>
      </c>
      <c r="H3" s="3">
        <f t="shared" ref="H3:H27" si="1">F3*G3</f>
        <v>3.6645035921071663</v>
      </c>
      <c r="I3" s="1" t="s">
        <v>24</v>
      </c>
    </row>
    <row r="4" spans="1:9" x14ac:dyDescent="0.55000000000000004">
      <c r="A4" t="s">
        <v>8</v>
      </c>
      <c r="B4" t="s">
        <v>3</v>
      </c>
      <c r="C4">
        <v>4.4390512997570297E-2</v>
      </c>
      <c r="D4">
        <v>2.5916134066805974</v>
      </c>
      <c r="E4" s="2">
        <f>(C4/D4)*100</f>
        <v>1.7128524217053951</v>
      </c>
      <c r="F4" s="2">
        <f t="shared" si="0"/>
        <v>4.4390512997570297E-2</v>
      </c>
      <c r="G4" s="3">
        <v>11</v>
      </c>
      <c r="H4" s="3">
        <f t="shared" si="1"/>
        <v>0.48829564297327327</v>
      </c>
      <c r="I4" s="1" t="s">
        <v>20</v>
      </c>
    </row>
    <row r="5" spans="1:9" x14ac:dyDescent="0.55000000000000004">
      <c r="A5" t="s">
        <v>8</v>
      </c>
      <c r="B5" t="s">
        <v>4</v>
      </c>
      <c r="C5">
        <v>-2.06630975353435E-3</v>
      </c>
      <c r="D5">
        <v>0.10844017230746271</v>
      </c>
      <c r="E5" s="2">
        <f>(C5/D5)*100</f>
        <v>-1.9054836501695132</v>
      </c>
      <c r="F5" s="2">
        <f t="shared" si="0"/>
        <v>-2.06630975353435E-3</v>
      </c>
      <c r="G5" s="3">
        <v>11</v>
      </c>
      <c r="H5" s="3">
        <f t="shared" si="1"/>
        <v>-2.2729407288877852E-2</v>
      </c>
      <c r="I5" s="1" t="s">
        <v>20</v>
      </c>
    </row>
    <row r="6" spans="1:9" x14ac:dyDescent="0.55000000000000004">
      <c r="A6" t="s">
        <v>8</v>
      </c>
      <c r="B6" t="s">
        <v>5</v>
      </c>
      <c r="C6">
        <v>1.4757360000000001E-2</v>
      </c>
      <c r="D6">
        <v>747.68060000000003</v>
      </c>
      <c r="E6" s="2">
        <f>(10^C6-1)*100</f>
        <v>3.4563995057383723</v>
      </c>
      <c r="F6" s="2">
        <f t="shared" si="0"/>
        <v>25.842828562901698</v>
      </c>
      <c r="G6" s="3">
        <v>11</v>
      </c>
      <c r="H6" s="3">
        <f t="shared" si="1"/>
        <v>284.27111419191868</v>
      </c>
      <c r="I6" s="1" t="s">
        <v>23</v>
      </c>
    </row>
    <row r="7" spans="1:9" x14ac:dyDescent="0.55000000000000004">
      <c r="A7" t="s">
        <v>8</v>
      </c>
      <c r="B7" t="s">
        <v>6</v>
      </c>
      <c r="C7">
        <v>1.0857446534903101E-2</v>
      </c>
      <c r="D7">
        <v>0.77916948561564614</v>
      </c>
      <c r="E7" s="2">
        <f>((C7/3)/D7^3)*100</f>
        <v>0.7650866720867876</v>
      </c>
      <c r="F7" s="2">
        <f t="shared" si="0"/>
        <v>5.9613218874124884E-3</v>
      </c>
      <c r="G7" s="3">
        <v>11</v>
      </c>
      <c r="H7" s="3">
        <f t="shared" si="1"/>
        <v>6.5574540761537375E-2</v>
      </c>
      <c r="I7" s="1" t="s">
        <v>26</v>
      </c>
    </row>
    <row r="8" spans="1:9" x14ac:dyDescent="0.55000000000000004">
      <c r="A8" t="s">
        <v>8</v>
      </c>
      <c r="B8" t="s">
        <v>29</v>
      </c>
      <c r="C8">
        <v>-4.8252508623564897E-3</v>
      </c>
      <c r="D8">
        <v>6.2050952687074903E-2</v>
      </c>
      <c r="E8" s="2">
        <f>(10^C8-1)*100</f>
        <v>-1.1049056492692499</v>
      </c>
      <c r="F8" s="2">
        <f t="shared" si="0"/>
        <v>-6.856044816648801E-4</v>
      </c>
      <c r="G8" s="3">
        <v>11</v>
      </c>
      <c r="H8" s="3">
        <f t="shared" si="1"/>
        <v>-7.5416492983136811E-3</v>
      </c>
      <c r="I8" s="1" t="s">
        <v>22</v>
      </c>
    </row>
    <row r="9" spans="1:9" x14ac:dyDescent="0.55000000000000004">
      <c r="A9" t="s">
        <v>8</v>
      </c>
      <c r="B9" t="s">
        <v>30</v>
      </c>
      <c r="C9">
        <v>3.4760153405952198E-3</v>
      </c>
      <c r="D9">
        <v>7.5783994107462879E-2</v>
      </c>
      <c r="E9" s="2">
        <f>(10^C9-1)*100</f>
        <v>0.80359373093579212</v>
      </c>
      <c r="F9" s="2">
        <f t="shared" si="0"/>
        <v>6.0899542570032176E-4</v>
      </c>
      <c r="G9" s="3">
        <v>11</v>
      </c>
      <c r="H9" s="3">
        <f t="shared" si="1"/>
        <v>6.6989496827035396E-3</v>
      </c>
      <c r="I9" s="1" t="s">
        <v>27</v>
      </c>
    </row>
    <row r="10" spans="1:9" x14ac:dyDescent="0.55000000000000004">
      <c r="A10" t="s">
        <v>8</v>
      </c>
      <c r="B10" t="s">
        <v>31</v>
      </c>
      <c r="C10">
        <v>4.4463972640895299E-4</v>
      </c>
      <c r="D10">
        <v>0.56591189545074649</v>
      </c>
      <c r="E10" s="2">
        <f>((C10/2)/D10^2)*100</f>
        <v>6.9419362448526617E-2</v>
      </c>
      <c r="F10" s="2">
        <f t="shared" si="0"/>
        <v>3.9285242984228071E-4</v>
      </c>
      <c r="G10" s="3">
        <v>11</v>
      </c>
      <c r="H10" s="3">
        <f t="shared" si="1"/>
        <v>4.321376728265088E-3</v>
      </c>
      <c r="I10" s="1" t="s">
        <v>21</v>
      </c>
    </row>
    <row r="11" spans="1:9" x14ac:dyDescent="0.55000000000000004">
      <c r="A11" t="s">
        <v>8</v>
      </c>
      <c r="B11" t="s">
        <v>32</v>
      </c>
      <c r="C11">
        <v>1.00771300816531E-4</v>
      </c>
      <c r="D11">
        <v>0.209744015074627</v>
      </c>
      <c r="E11" s="2">
        <f>((C11/3)/D11^3)*100</f>
        <v>0.36403813268741259</v>
      </c>
      <c r="F11" s="2">
        <f t="shared" si="0"/>
        <v>7.6354819590127726E-4</v>
      </c>
      <c r="G11" s="3">
        <v>11</v>
      </c>
      <c r="H11" s="3">
        <f t="shared" si="1"/>
        <v>8.3990301549140504E-3</v>
      </c>
      <c r="I11" s="1" t="s">
        <v>26</v>
      </c>
    </row>
    <row r="12" spans="1:9" x14ac:dyDescent="0.55000000000000004">
      <c r="A12" t="s">
        <v>8</v>
      </c>
      <c r="B12" t="s">
        <v>33</v>
      </c>
      <c r="C12">
        <v>1.68166685765712E-2</v>
      </c>
      <c r="D12">
        <v>-0.86204372631343229</v>
      </c>
      <c r="E12" s="2">
        <f>(C12/D12)*100</f>
        <v>-1.9507906691100716</v>
      </c>
      <c r="F12" s="2">
        <f t="shared" si="0"/>
        <v>1.68166685765712E-2</v>
      </c>
      <c r="G12" s="3">
        <v>11</v>
      </c>
      <c r="H12" s="3">
        <f t="shared" si="1"/>
        <v>0.18498335434228319</v>
      </c>
      <c r="I12" s="1" t="s">
        <v>20</v>
      </c>
    </row>
    <row r="13" spans="1:9" x14ac:dyDescent="0.55000000000000004">
      <c r="A13" t="s">
        <v>8</v>
      </c>
      <c r="B13" t="s">
        <v>34</v>
      </c>
      <c r="C13">
        <v>-5.7108017109969199E-3</v>
      </c>
      <c r="D13">
        <v>-0.43697788041194047</v>
      </c>
      <c r="E13" s="2">
        <f t="shared" ref="E13:E15" si="2">(C13/D13)*100</f>
        <v>1.3068857640147207</v>
      </c>
      <c r="F13" s="2">
        <f t="shared" si="0"/>
        <v>-5.7108017109969208E-3</v>
      </c>
      <c r="G13" s="3">
        <v>11</v>
      </c>
      <c r="H13" s="3">
        <f t="shared" si="1"/>
        <v>-6.2818818820966127E-2</v>
      </c>
      <c r="I13" s="1" t="s">
        <v>20</v>
      </c>
    </row>
    <row r="14" spans="1:9" x14ac:dyDescent="0.55000000000000004">
      <c r="A14" t="s">
        <v>8</v>
      </c>
      <c r="B14" t="s">
        <v>35</v>
      </c>
      <c r="C14">
        <v>-9.3435573175312397E-3</v>
      </c>
      <c r="D14">
        <v>-0.54744073562686635</v>
      </c>
      <c r="E14" s="2">
        <f t="shared" si="2"/>
        <v>1.7067705615352262</v>
      </c>
      <c r="F14" s="2">
        <f t="shared" si="0"/>
        <v>-9.3435573175312397E-3</v>
      </c>
      <c r="G14" s="3">
        <v>11</v>
      </c>
      <c r="H14" s="3">
        <f t="shared" si="1"/>
        <v>-0.10277913049284364</v>
      </c>
      <c r="I14" s="1" t="s">
        <v>20</v>
      </c>
    </row>
    <row r="15" spans="1:9" x14ac:dyDescent="0.55000000000000004">
      <c r="A15" t="s">
        <v>8</v>
      </c>
      <c r="B15" t="s">
        <v>7</v>
      </c>
      <c r="C15">
        <v>9.8869715828571892E-4</v>
      </c>
      <c r="D15">
        <v>0.36168163681791055</v>
      </c>
      <c r="E15" s="2">
        <f t="shared" si="2"/>
        <v>0.27336117116266007</v>
      </c>
      <c r="F15" s="2">
        <f t="shared" si="0"/>
        <v>9.8869715828571892E-4</v>
      </c>
      <c r="G15" s="3">
        <v>11</v>
      </c>
      <c r="H15" s="3">
        <f t="shared" si="1"/>
        <v>1.0875668741142909E-2</v>
      </c>
      <c r="I15" s="1" t="s">
        <v>20</v>
      </c>
    </row>
    <row r="16" spans="1:9" x14ac:dyDescent="0.55000000000000004">
      <c r="A16" t="s">
        <v>8</v>
      </c>
      <c r="B16" t="s">
        <v>36</v>
      </c>
      <c r="C16">
        <v>4.3180704609472903E-2</v>
      </c>
      <c r="D16">
        <v>9.5462686567164177</v>
      </c>
      <c r="E16" s="2">
        <f>((C16*2)/SQRT(D16))*100</f>
        <v>2.795135681221391</v>
      </c>
      <c r="F16" s="2">
        <f t="shared" si="0"/>
        <v>0.2668311614491346</v>
      </c>
      <c r="G16" s="3">
        <v>11</v>
      </c>
      <c r="H16" s="3">
        <f t="shared" si="1"/>
        <v>2.9351427759404807</v>
      </c>
      <c r="I16" t="s">
        <v>24</v>
      </c>
    </row>
    <row r="17" spans="1:9" x14ac:dyDescent="0.55000000000000004">
      <c r="A17" t="s">
        <v>8</v>
      </c>
      <c r="B17" t="s">
        <v>11</v>
      </c>
      <c r="C17">
        <v>1.2569895243962801E-2</v>
      </c>
      <c r="D17">
        <v>263.97313432835819</v>
      </c>
      <c r="E17" s="2">
        <f>(10^C17-1)*100</f>
        <v>2.9366179796388225</v>
      </c>
      <c r="F17" s="2">
        <f t="shared" si="0"/>
        <v>7.7518825241027072</v>
      </c>
      <c r="G17" s="3">
        <v>11</v>
      </c>
      <c r="H17" s="3">
        <f t="shared" si="1"/>
        <v>85.270707765129785</v>
      </c>
      <c r="I17" t="s">
        <v>23</v>
      </c>
    </row>
    <row r="18" spans="1:9" x14ac:dyDescent="0.55000000000000004">
      <c r="A18" t="s">
        <v>8</v>
      </c>
      <c r="B18" t="s">
        <v>37</v>
      </c>
      <c r="C18">
        <v>2.53713876386716E-2</v>
      </c>
      <c r="D18">
        <v>2.8865671641791044</v>
      </c>
      <c r="E18" s="2">
        <f>((C18*2)/SQRT(D18))*100</f>
        <v>2.9866434770637031</v>
      </c>
      <c r="F18" s="2">
        <f t="shared" si="0"/>
        <v>8.6211469920017936E-2</v>
      </c>
      <c r="G18" s="3">
        <v>11</v>
      </c>
      <c r="H18" s="3">
        <f t="shared" si="1"/>
        <v>0.94832616912019729</v>
      </c>
      <c r="I18" t="s">
        <v>24</v>
      </c>
    </row>
    <row r="19" spans="1:9" x14ac:dyDescent="0.55000000000000004">
      <c r="A19" t="s">
        <v>8</v>
      </c>
      <c r="B19" t="s">
        <v>12</v>
      </c>
      <c r="C19">
        <v>7.2941818449228498E-3</v>
      </c>
      <c r="D19">
        <v>110.66567164179105</v>
      </c>
      <c r="E19" s="2">
        <f>(10^C19-1)*100</f>
        <v>1.6937311321813198</v>
      </c>
      <c r="F19" s="2">
        <f t="shared" si="0"/>
        <v>1.8743789332345693</v>
      </c>
      <c r="G19" s="3">
        <v>11</v>
      </c>
      <c r="H19" s="3">
        <f t="shared" si="1"/>
        <v>20.618168265580262</v>
      </c>
      <c r="I19" t="s">
        <v>23</v>
      </c>
    </row>
    <row r="20" spans="1:9" x14ac:dyDescent="0.55000000000000004">
      <c r="A20" t="s">
        <v>8</v>
      </c>
      <c r="B20" t="s">
        <v>13</v>
      </c>
      <c r="C20">
        <v>3.4361043906960202E-2</v>
      </c>
      <c r="D20">
        <v>8.6985069999999993</v>
      </c>
      <c r="E20" s="2">
        <f>((C20*2)/SQRT(D20))*100</f>
        <v>2.3300969235696476</v>
      </c>
      <c r="F20" s="2">
        <f t="shared" si="0"/>
        <v>0.20268364400349045</v>
      </c>
      <c r="G20" s="3">
        <v>11</v>
      </c>
      <c r="H20" s="3">
        <f t="shared" si="1"/>
        <v>2.2295200840383949</v>
      </c>
      <c r="I20" t="s">
        <v>24</v>
      </c>
    </row>
    <row r="21" spans="1:9" x14ac:dyDescent="0.55000000000000004">
      <c r="A21" t="s">
        <v>8</v>
      </c>
      <c r="B21" t="s">
        <v>14</v>
      </c>
      <c r="C21">
        <v>4.3587858868678201E-3</v>
      </c>
      <c r="D21">
        <v>197.74629999999999</v>
      </c>
      <c r="E21" s="2">
        <f>(10^C21-1)*100</f>
        <v>1.0087009746675646</v>
      </c>
      <c r="F21" s="2">
        <f t="shared" si="0"/>
        <v>1.9946688554690462</v>
      </c>
      <c r="G21" s="3">
        <v>11</v>
      </c>
      <c r="H21" s="3">
        <f t="shared" si="1"/>
        <v>21.941357410159508</v>
      </c>
      <c r="I21" t="s">
        <v>23</v>
      </c>
    </row>
    <row r="22" spans="1:9" x14ac:dyDescent="0.55000000000000004">
      <c r="A22" t="s">
        <v>8</v>
      </c>
      <c r="B22" t="s">
        <v>15</v>
      </c>
      <c r="C22">
        <v>7.5961462494533297E-2</v>
      </c>
      <c r="D22">
        <v>5.3940298507462687</v>
      </c>
      <c r="E22" s="2">
        <f>((C22*2)/SQRT(D22))*100</f>
        <v>6.5413387569873542</v>
      </c>
      <c r="F22" s="2">
        <f t="shared" si="0"/>
        <v>0.35284176519033278</v>
      </c>
      <c r="G22" s="3">
        <v>11</v>
      </c>
      <c r="H22" s="3">
        <f t="shared" si="1"/>
        <v>3.8812594170936605</v>
      </c>
      <c r="I22" t="s">
        <v>24</v>
      </c>
    </row>
    <row r="23" spans="1:9" x14ac:dyDescent="0.55000000000000004">
      <c r="A23" t="s">
        <v>8</v>
      </c>
      <c r="B23" t="s">
        <v>16</v>
      </c>
      <c r="C23">
        <v>4.1519625628652398E-2</v>
      </c>
      <c r="D23">
        <v>150.70447761194029</v>
      </c>
      <c r="E23" s="2">
        <f>(10^C23-1)*100</f>
        <v>10.03215673517639</v>
      </c>
      <c r="F23" s="2">
        <f t="shared" si="0"/>
        <v>15.118909400958662</v>
      </c>
      <c r="G23" s="3">
        <v>11</v>
      </c>
      <c r="H23" s="3">
        <f t="shared" si="1"/>
        <v>166.3080034105453</v>
      </c>
      <c r="I23" t="s">
        <v>23</v>
      </c>
    </row>
    <row r="24" spans="1:9" x14ac:dyDescent="0.55000000000000004">
      <c r="A24" t="s">
        <v>8</v>
      </c>
      <c r="B24" t="s">
        <v>17</v>
      </c>
      <c r="C24">
        <v>2.7270553330796601E-2</v>
      </c>
      <c r="D24">
        <v>2.3582089552238807</v>
      </c>
      <c r="E24" s="2">
        <f>((C24*2)/SQRT(D24))*100</f>
        <v>3.5516716082532054</v>
      </c>
      <c r="F24" s="2">
        <f t="shared" si="0"/>
        <v>8.3755837925971119E-2</v>
      </c>
      <c r="G24" s="3">
        <v>11</v>
      </c>
      <c r="H24" s="3">
        <f t="shared" si="1"/>
        <v>0.92131421718568229</v>
      </c>
      <c r="I24" s="1" t="s">
        <v>24</v>
      </c>
    </row>
    <row r="25" spans="1:9" x14ac:dyDescent="0.55000000000000004">
      <c r="A25" t="s">
        <v>8</v>
      </c>
      <c r="B25" t="s">
        <v>18</v>
      </c>
      <c r="C25">
        <v>3.30680340588883E-2</v>
      </c>
      <c r="D25">
        <v>81.298507462686572</v>
      </c>
      <c r="E25" s="2">
        <f>(10^C25-1)*100</f>
        <v>7.9115757015688848</v>
      </c>
      <c r="F25" s="2">
        <f t="shared" si="0"/>
        <v>6.4319929621560776</v>
      </c>
      <c r="G25" s="3">
        <v>11</v>
      </c>
      <c r="H25" s="3">
        <f t="shared" si="1"/>
        <v>70.751922583716848</v>
      </c>
      <c r="I25" s="1" t="s">
        <v>23</v>
      </c>
    </row>
    <row r="26" spans="1:9" x14ac:dyDescent="0.55000000000000004">
      <c r="A26" t="s">
        <v>8</v>
      </c>
      <c r="B26" t="s">
        <v>38</v>
      </c>
      <c r="C26">
        <v>2.4747106221487E-2</v>
      </c>
      <c r="D26">
        <v>1.3253729999999999</v>
      </c>
      <c r="E26" s="2">
        <f>((C26*2)/SQRT(D26))*100</f>
        <v>4.2991773256229884</v>
      </c>
      <c r="F26" s="2">
        <f t="shared" si="0"/>
        <v>5.698013549592916E-2</v>
      </c>
      <c r="G26" s="3">
        <v>11</v>
      </c>
      <c r="H26" s="3">
        <f t="shared" si="1"/>
        <v>0.6267814904552208</v>
      </c>
      <c r="I26" s="1" t="s">
        <v>24</v>
      </c>
    </row>
    <row r="27" spans="1:9" x14ac:dyDescent="0.55000000000000004">
      <c r="A27" t="s">
        <v>8</v>
      </c>
      <c r="B27" t="s">
        <v>39</v>
      </c>
      <c r="C27">
        <v>5.0752770090010099E-2</v>
      </c>
      <c r="D27">
        <v>53.820900000000002</v>
      </c>
      <c r="E27" s="2">
        <f>(10^C27-1)*100</f>
        <v>12.396495463763868</v>
      </c>
      <c r="F27" s="2">
        <f t="shared" si="0"/>
        <v>6.6719054270568883</v>
      </c>
      <c r="G27" s="3">
        <v>11</v>
      </c>
      <c r="H27" s="3">
        <f t="shared" si="1"/>
        <v>73.390959697625775</v>
      </c>
      <c r="I27" s="1" t="s">
        <v>23</v>
      </c>
    </row>
    <row r="29" spans="1:9" x14ac:dyDescent="0.55000000000000004">
      <c r="H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2023-03-14T13:19:55Z</dcterms:created>
  <dcterms:modified xsi:type="dcterms:W3CDTF">2023-11-17T14:03:34Z</dcterms:modified>
</cp:coreProperties>
</file>